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G:\Actual\Mis documentos\Laboral\2018\Trimestrales\2. Segundo Trimestre\Anexos\02. Anexos subidos Share Point\"/>
    </mc:Choice>
  </mc:AlternateContent>
  <bookViews>
    <workbookView xWindow="120" yWindow="120" windowWidth="20235" windowHeight="8250"/>
  </bookViews>
  <sheets>
    <sheet name="Ava. Fin. y Fis" sheetId="3" r:id="rId1"/>
    <sheet name="Flujo Neto Inv. Dir" sheetId="4" r:id="rId2"/>
    <sheet name="Flujo Neto Inv. Cond Oper" sheetId="6" r:id="rId3"/>
    <sheet name="Comp. Inv. Dir Ope" sheetId="7" r:id="rId4"/>
    <sheet name="Comp. Inv. Dir. Cond Costo Tot." sheetId="8" r:id="rId5"/>
    <sheet name="Valor Pres Net Inv Fin Dir" sheetId="9" r:id="rId6"/>
    <sheet name="Valor Pres Net Inv Fin Cond" sheetId="1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TDC2001">'[1]Tipos de Cambio'!$C$4</definedName>
    <definedName name="___tdc20012">'[1]Tipos de Cambio'!$C$4</definedName>
    <definedName name="_Ene2001" localSheetId="0">#REF!</definedName>
    <definedName name="_Ene2001" localSheetId="2">#REF!</definedName>
    <definedName name="_Ene2001" localSheetId="6">#REF!</definedName>
    <definedName name="_Ene2001" localSheetId="5">#REF!</definedName>
    <definedName name="_Ene2001">#REF!</definedName>
    <definedName name="_xlnm._FilterDatabase" localSheetId="0" hidden="1">'Ava. Fin. y Fis'!$A$16:$O$97</definedName>
    <definedName name="_xlnm._FilterDatabase" localSheetId="4" hidden="1">'Comp. Inv. Dir. Cond Costo Tot.'!$A$13:$L$244</definedName>
    <definedName name="_Order1" hidden="1">255</definedName>
    <definedName name="_Order2" hidden="1">0</definedName>
    <definedName name="_TC2001" localSheetId="0">#REF!</definedName>
    <definedName name="_TC2001" localSheetId="2">#REF!</definedName>
    <definedName name="_TC2001" localSheetId="6">#REF!</definedName>
    <definedName name="_TC2001" localSheetId="5">#REF!</definedName>
    <definedName name="_TC2001">#REF!</definedName>
    <definedName name="_TDC2001" localSheetId="3">'[1]Tipos de Cambio'!$C$4</definedName>
    <definedName name="_TDC2001" localSheetId="4">'[1]Tipos de Cambio'!$C$4</definedName>
    <definedName name="_TDC2001" localSheetId="2">'[1]Tipos de Cambio'!$C$4</definedName>
    <definedName name="_TDC2001" localSheetId="1">'[1]Tipos de Cambio'!$C$4</definedName>
    <definedName name="_TDC2001" localSheetId="6">'[2]Tipos de Cambio'!$C$4</definedName>
    <definedName name="_TDC2001" localSheetId="5">'[2]Tipos de Cambio'!$C$4</definedName>
    <definedName name="_TDC2001">'[3]Tipos de Cambio'!$C$4</definedName>
    <definedName name="_tdc20012" localSheetId="2">'[1]Tipos de Cambio'!$C$4</definedName>
    <definedName name="_tdc20012" localSheetId="1">'[1]Tipos de Cambio'!$C$4</definedName>
    <definedName name="_tdc20012">'[3]Tipos de Cambio'!$C$4</definedName>
    <definedName name="Acum_2014_Condicionada" localSheetId="0">'Ava. Fin. y Fis'!$F$82</definedName>
    <definedName name="Acum_2014_Condicionada">#REF!</definedName>
    <definedName name="Acum_2014_Directa" localSheetId="0">'Ava. Fin. y Fis'!#REF!</definedName>
    <definedName name="Acum_2014_Directa">#REF!</definedName>
    <definedName name="Acum_2016_Total" localSheetId="0">'Ava. Fin. y Fis'!#REF!</definedName>
    <definedName name="Acum_2016_Total">#REF!</definedName>
    <definedName name="Ahorros_OP">'[4]EVA 00'!$F$14</definedName>
    <definedName name="Anyo_de_referencia">[5]Oculta!$B$8</definedName>
    <definedName name="Anyo_fin_PEM">'[4]EVA 00'!$A$54</definedName>
    <definedName name="Anyo_inicio_PEM">'[4]EVA 00'!$A$22</definedName>
    <definedName name="_xlnm.Print_Area" localSheetId="0">'Ava. Fin. y Fis'!$A$3:$O$97</definedName>
    <definedName name="_xlnm.Print_Area" localSheetId="3">'Comp. Inv. Dir Ope'!$A$1:$M$262</definedName>
    <definedName name="_xlnm.Print_Area" localSheetId="4">'Comp. Inv. Dir. Cond Costo Tot.'!$A$1:$L$309</definedName>
    <definedName name="_xlnm.Print_Area" localSheetId="2">'Flujo Neto Inv. Cond Oper'!$A$1:$K$48</definedName>
    <definedName name="_xlnm.Print_Area" localSheetId="1">'Flujo Neto Inv. Dir'!$A$1:$O$278</definedName>
    <definedName name="_xlnm.Print_Area" localSheetId="6">'Valor Pres Net Inv Fin Cond'!$A$1:$K$67</definedName>
    <definedName name="_xlnm.Print_Area" localSheetId="5">'Valor Pres Net Inv Fin Dir'!$A$1:$K$318</definedName>
    <definedName name="Benef_Costo">'[4]EVA 00'!$I$11</definedName>
    <definedName name="Capacidad_obra">[4]PEM!$H$1</definedName>
    <definedName name="CFLL_EVA">'[4]EVA 00'!$S$18</definedName>
    <definedName name="Clase_obra">[4]PEM!$L$1</definedName>
    <definedName name="CMAA_EVA">'[4]EVA 00'!$S$13</definedName>
    <definedName name="CMAB_EVA">'[4]EVA 00'!$S$14</definedName>
    <definedName name="CMGN_EVA">'[4]EVA 00'!$S$16</definedName>
    <definedName name="CMPE_EVA">'[4]EVA 00'!$S$15</definedName>
    <definedName name="CMPM_EVA">'[4]EVA 00'!$S$17</definedName>
    <definedName name="Col_duracion">[4]PEM!$F$1</definedName>
    <definedName name="Costo_preObra">[4]PEM!$C$1</definedName>
    <definedName name="Costo_Total_Obra">[4]PEM!$D$1</definedName>
    <definedName name="dec.fp.cp">'[6]Datos Base'!$E$34</definedName>
    <definedName name="dec.fp4">'[7]datos base'!$H$33</definedName>
    <definedName name="EssAliasTable">"Default"</definedName>
    <definedName name="EssOptions">"1100000000110000_01000"</definedName>
    <definedName name="EssOptions_1">"1100000000110000_01000"</definedName>
    <definedName name="fecha.inicio">'[6]Datos Base'!$E$47</definedName>
    <definedName name="FEOF">[5]Oculta!$B$7</definedName>
    <definedName name="fp.1">'[8]datos base'!$E$22</definedName>
    <definedName name="fp.2">'[6]Datos Base'!$F$22</definedName>
    <definedName name="fp.4">'[6]Datos Base'!$H$22</definedName>
    <definedName name="fpr.2">'[9]datos base'!$F$23</definedName>
    <definedName name="fpr.4">'[6]Datos Base'!$H$23</definedName>
    <definedName name="Hasta_2015_Condicionada" localSheetId="0">'Ava. Fin. y Fis'!$I$82</definedName>
    <definedName name="Hasta_2015_Condicionada">#REF!</definedName>
    <definedName name="Hasta_2015_Directa" localSheetId="0">'Ava. Fin. y Fis'!#REF!</definedName>
    <definedName name="Hasta_2015_Directa">#REF!</definedName>
    <definedName name="Hasta_2015_Total" localSheetId="0">'Ava. Fin. y Fis'!#REF!</definedName>
    <definedName name="Hasta_2015_Total">#REF!</definedName>
    <definedName name="iiiiiiiiii" localSheetId="0">#REF!</definedName>
    <definedName name="iiiiiiiiii">#REF!</definedName>
    <definedName name="Inv_anyo_ref">'[4]EVA 00'!$H$22</definedName>
    <definedName name="Longitud_obra">[4]PEM!$K$1</definedName>
    <definedName name="moneda.de">'[6]Datos Base'!$E$10</definedName>
    <definedName name="nada">[10]PEM!$C$1</definedName>
    <definedName name="nombre">'[11]datos base'!$I$2</definedName>
    <definedName name="Nombre_OP">[4]PEM!$A$1</definedName>
    <definedName name="Num_circuitos">[4]PEM!$J$1</definedName>
    <definedName name="pesos" localSheetId="0">#REF!</definedName>
    <definedName name="pesos">#REF!</definedName>
    <definedName name="Realizada_2015_Total" localSheetId="0">'Ava. Fin. y Fis'!#REF!</definedName>
    <definedName name="Realizada_2015_Total">#REF!</definedName>
    <definedName name="Realizada_Condicionada_2015" localSheetId="0">'Ava. Fin. y Fis'!$H$82</definedName>
    <definedName name="Realizada_Condicionada_2015">#REF!</definedName>
    <definedName name="Realizada_Directa_2015" localSheetId="0">'Ava. Fin. y Fis'!#REF!</definedName>
    <definedName name="Realizada_Directa_2015">#REF!</definedName>
    <definedName name="Realizada_Total_2015" localSheetId="0">'Ava. Fin. y Fis'!#REF!</definedName>
    <definedName name="Realizada_Total_2015">#REF!</definedName>
    <definedName name="Region_PEM">[5]Oculta!$B$5</definedName>
    <definedName name="Relacion_transf">[4]PEM!$I$1</definedName>
    <definedName name="tasa.real">'[6]Datos Base'!$E$12</definedName>
    <definedName name="Tension_Obra">[4]PEM!$E$1</definedName>
    <definedName name="Tipo_const_obra">[4]PEM!$G$1</definedName>
    <definedName name="Tipo_obra">[4]PEM!$M$1</definedName>
    <definedName name="TIR">'[4]EVA 00'!$M$11</definedName>
    <definedName name="_xlnm.Print_Titles" localSheetId="0">'Ava. Fin. y Fis'!$3:$11</definedName>
    <definedName name="_xlnm.Print_Titles" localSheetId="3">'Comp. Inv. Dir Ope'!$1:$10</definedName>
    <definedName name="_xlnm.Print_Titles" localSheetId="4">'Comp. Inv. Dir. Cond Costo Tot.'!$1:$10</definedName>
    <definedName name="_xlnm.Print_Titles" localSheetId="2">'Flujo Neto Inv. Cond Oper'!$1:$13</definedName>
    <definedName name="_xlnm.Print_Titles" localSheetId="1">'Flujo Neto Inv. Dir'!$1:$14</definedName>
    <definedName name="_xlnm.Print_Titles" localSheetId="6">'Valor Pres Net Inv Fin Cond'!$1:$10</definedName>
    <definedName name="_xlnm.Print_Titles" localSheetId="5">'Valor Pres Net Inv Fin Dir'!$1:$10</definedName>
    <definedName name="Total_presup">[4]PEM!$C$11</definedName>
    <definedName name="VPN">'[4]EVA 00'!$K$11</definedName>
    <definedName name="Z_ACA8C922_D540_408C_ACB4_DEDC5EBD2D0D_.wvu.Cols" localSheetId="2" hidden="1">'Flujo Neto Inv. Cond Oper'!#REF!</definedName>
    <definedName name="Z_ACA8C922_D540_408C_ACB4_DEDC5EBD2D0D_.wvu.PrintArea" localSheetId="2" hidden="1">'Flujo Neto Inv. Cond Oper'!$A$3:$K$48</definedName>
    <definedName name="Z_ACA8C922_D540_408C_ACB4_DEDC5EBD2D0D_.wvu.PrintTitles" localSheetId="2" hidden="1">'Flujo Neto Inv. Cond Oper'!$4:$13</definedName>
  </definedNames>
  <calcPr calcId="152511"/>
</workbook>
</file>

<file path=xl/calcChain.xml><?xml version="1.0" encoding="utf-8"?>
<calcChain xmlns="http://schemas.openxmlformats.org/spreadsheetml/2006/main">
  <c r="D12" i="10" l="1"/>
  <c r="E12" i="10"/>
  <c r="F12" i="10"/>
  <c r="D14" i="10"/>
  <c r="E14" i="10"/>
  <c r="F14" i="10"/>
  <c r="D27" i="10"/>
  <c r="E27" i="10"/>
  <c r="F27" i="10"/>
  <c r="D33" i="10"/>
  <c r="E33" i="10"/>
  <c r="F33" i="10"/>
  <c r="D36" i="10"/>
  <c r="E36" i="10"/>
  <c r="F36" i="10"/>
  <c r="D39" i="10"/>
  <c r="E39" i="10"/>
  <c r="F39" i="10"/>
  <c r="D41" i="10"/>
  <c r="E41" i="10"/>
  <c r="F41" i="10"/>
  <c r="D44" i="10"/>
  <c r="E44" i="10"/>
  <c r="F44" i="10"/>
  <c r="D46" i="10"/>
  <c r="E46" i="10"/>
  <c r="F46" i="10"/>
  <c r="D48" i="10"/>
  <c r="E48" i="10"/>
  <c r="F48" i="10"/>
  <c r="D51" i="10"/>
  <c r="E51" i="10"/>
  <c r="F51" i="10"/>
  <c r="D54" i="10"/>
  <c r="E54" i="10"/>
  <c r="F54" i="10"/>
  <c r="D57" i="10"/>
  <c r="E57" i="10"/>
  <c r="F57" i="10"/>
  <c r="D60" i="10"/>
  <c r="E60" i="10"/>
  <c r="F60" i="10"/>
  <c r="D12" i="9"/>
  <c r="E12" i="9"/>
  <c r="F12" i="9"/>
  <c r="D28" i="9"/>
  <c r="E28" i="9"/>
  <c r="F28" i="9"/>
  <c r="D37" i="9"/>
  <c r="E37" i="9"/>
  <c r="F37" i="9"/>
  <c r="D51" i="9"/>
  <c r="E51" i="9"/>
  <c r="F51" i="9"/>
  <c r="D62" i="9"/>
  <c r="E62" i="9"/>
  <c r="F62" i="9"/>
  <c r="D75" i="9"/>
  <c r="E75" i="9"/>
  <c r="F75" i="9"/>
  <c r="D114" i="9"/>
  <c r="E114" i="9"/>
  <c r="F114" i="9"/>
  <c r="D132" i="9"/>
  <c r="E132" i="9"/>
  <c r="F132" i="9"/>
  <c r="D142" i="9"/>
  <c r="E142" i="9"/>
  <c r="F142" i="9"/>
  <c r="D164" i="9"/>
  <c r="E164" i="9"/>
  <c r="F164" i="9"/>
  <c r="D189" i="9"/>
  <c r="E189" i="9"/>
  <c r="F189" i="9"/>
  <c r="D211" i="9"/>
  <c r="E211" i="9"/>
  <c r="F211" i="9"/>
  <c r="D222" i="9"/>
  <c r="E222" i="9"/>
  <c r="F222" i="9"/>
  <c r="D232" i="9"/>
  <c r="E232" i="9"/>
  <c r="F232" i="9"/>
  <c r="D236" i="9"/>
  <c r="E236" i="9"/>
  <c r="F236" i="9"/>
  <c r="D246" i="9"/>
  <c r="E246" i="9"/>
  <c r="F246" i="9"/>
  <c r="D261" i="9"/>
  <c r="E261" i="9"/>
  <c r="F261" i="9"/>
  <c r="D275" i="9"/>
  <c r="E275" i="9"/>
  <c r="F275" i="9"/>
  <c r="D285" i="9"/>
  <c r="E285" i="9"/>
  <c r="F285" i="9"/>
  <c r="D301" i="9"/>
  <c r="E301" i="9"/>
  <c r="F301" i="9"/>
  <c r="F11" i="9" l="1"/>
  <c r="E11" i="9"/>
  <c r="D11" i="9"/>
  <c r="F11" i="10"/>
  <c r="E11" i="10"/>
  <c r="D11" i="10"/>
  <c r="I305" i="8"/>
  <c r="F305" i="8"/>
  <c r="I304" i="8"/>
  <c r="F304" i="8"/>
  <c r="I303" i="8"/>
  <c r="F303" i="8"/>
  <c r="I302" i="8"/>
  <c r="F302" i="8"/>
  <c r="I301" i="8"/>
  <c r="F301" i="8"/>
  <c r="I300" i="8"/>
  <c r="F300" i="8"/>
  <c r="I299" i="8"/>
  <c r="F299" i="8"/>
  <c r="I298" i="8"/>
  <c r="F298" i="8"/>
  <c r="I297" i="8"/>
  <c r="F297" i="8"/>
  <c r="I296" i="8"/>
  <c r="F296" i="8"/>
  <c r="I295" i="8"/>
  <c r="F295" i="8"/>
  <c r="I294" i="8"/>
  <c r="F294" i="8"/>
  <c r="I293" i="8"/>
  <c r="F293" i="8"/>
  <c r="I292" i="8"/>
  <c r="F292" i="8"/>
  <c r="I291" i="8"/>
  <c r="F291" i="8"/>
  <c r="I290" i="8"/>
  <c r="F290" i="8"/>
  <c r="I289" i="8"/>
  <c r="F289" i="8"/>
  <c r="I288" i="8"/>
  <c r="F288" i="8"/>
  <c r="I287" i="8"/>
  <c r="F287" i="8"/>
  <c r="I286" i="8"/>
  <c r="F286" i="8"/>
  <c r="I285" i="8"/>
  <c r="F285" i="8"/>
  <c r="I284" i="8"/>
  <c r="F284" i="8"/>
  <c r="I283" i="8"/>
  <c r="F283" i="8"/>
  <c r="I282" i="8"/>
  <c r="F282" i="8"/>
  <c r="I281" i="8"/>
  <c r="F281" i="8"/>
  <c r="I280" i="8"/>
  <c r="F280" i="8"/>
  <c r="I279" i="8"/>
  <c r="F279" i="8"/>
  <c r="I278" i="8"/>
  <c r="F278" i="8"/>
  <c r="I277" i="8"/>
  <c r="F277" i="8"/>
  <c r="I276" i="8"/>
  <c r="F276" i="8"/>
  <c r="I275" i="8"/>
  <c r="F275" i="8"/>
  <c r="I274" i="8"/>
  <c r="F274" i="8"/>
  <c r="I273" i="8"/>
  <c r="F273" i="8"/>
  <c r="I272" i="8"/>
  <c r="F272" i="8"/>
  <c r="L271" i="8"/>
  <c r="K271" i="8"/>
  <c r="H271" i="8"/>
  <c r="G271" i="8"/>
  <c r="E271" i="8"/>
  <c r="D271" i="8"/>
  <c r="H270" i="8"/>
  <c r="I270" i="8" s="1"/>
  <c r="F270" i="8"/>
  <c r="H269" i="8"/>
  <c r="I269" i="8" s="1"/>
  <c r="F269" i="8"/>
  <c r="H268" i="8"/>
  <c r="I268" i="8" s="1"/>
  <c r="F268" i="8"/>
  <c r="H267" i="8"/>
  <c r="I267" i="8" s="1"/>
  <c r="F267" i="8"/>
  <c r="H266" i="8"/>
  <c r="I266" i="8" s="1"/>
  <c r="F266" i="8"/>
  <c r="H265" i="8"/>
  <c r="I265" i="8" s="1"/>
  <c r="F265" i="8"/>
  <c r="H264" i="8"/>
  <c r="I264" i="8" s="1"/>
  <c r="F264" i="8"/>
  <c r="H263" i="8"/>
  <c r="I263" i="8" s="1"/>
  <c r="F263" i="8"/>
  <c r="H262" i="8"/>
  <c r="I262" i="8" s="1"/>
  <c r="F262" i="8"/>
  <c r="H261" i="8"/>
  <c r="I261" i="8" s="1"/>
  <c r="F261" i="8"/>
  <c r="H260" i="8"/>
  <c r="I260" i="8" s="1"/>
  <c r="F260" i="8"/>
  <c r="H259" i="8"/>
  <c r="I259" i="8" s="1"/>
  <c r="F259" i="8"/>
  <c r="H258" i="8"/>
  <c r="I258" i="8" s="1"/>
  <c r="F258" i="8"/>
  <c r="H257" i="8"/>
  <c r="I257" i="8" s="1"/>
  <c r="F257" i="8"/>
  <c r="H256" i="8"/>
  <c r="I256" i="8" s="1"/>
  <c r="F256" i="8"/>
  <c r="H255" i="8"/>
  <c r="I255" i="8" s="1"/>
  <c r="F255" i="8"/>
  <c r="H254" i="8"/>
  <c r="I254" i="8" s="1"/>
  <c r="F254" i="8"/>
  <c r="H253" i="8"/>
  <c r="I253" i="8" s="1"/>
  <c r="F253" i="8"/>
  <c r="H252" i="8"/>
  <c r="I252" i="8" s="1"/>
  <c r="F252" i="8"/>
  <c r="H251" i="8"/>
  <c r="I251" i="8" s="1"/>
  <c r="F251" i="8"/>
  <c r="H250" i="8"/>
  <c r="I250" i="8" s="1"/>
  <c r="F250" i="8"/>
  <c r="H249" i="8"/>
  <c r="I249" i="8" s="1"/>
  <c r="F249" i="8"/>
  <c r="H248" i="8"/>
  <c r="I248" i="8" s="1"/>
  <c r="F248" i="8"/>
  <c r="H247" i="8"/>
  <c r="I247" i="8" s="1"/>
  <c r="F247" i="8"/>
  <c r="H246" i="8"/>
  <c r="I246" i="8" s="1"/>
  <c r="F246" i="8"/>
  <c r="H245" i="8"/>
  <c r="I245" i="8" s="1"/>
  <c r="F245" i="8"/>
  <c r="H244" i="8"/>
  <c r="I244" i="8" s="1"/>
  <c r="F244" i="8"/>
  <c r="H243" i="8"/>
  <c r="I243" i="8" s="1"/>
  <c r="F243" i="8"/>
  <c r="H242" i="8"/>
  <c r="I242" i="8" s="1"/>
  <c r="F242" i="8"/>
  <c r="H241" i="8"/>
  <c r="I241" i="8" s="1"/>
  <c r="F241" i="8"/>
  <c r="H240" i="8"/>
  <c r="I240" i="8" s="1"/>
  <c r="F240" i="8"/>
  <c r="H239" i="8"/>
  <c r="I239" i="8" s="1"/>
  <c r="F239" i="8"/>
  <c r="H238" i="8"/>
  <c r="I238" i="8" s="1"/>
  <c r="F238" i="8"/>
  <c r="H237" i="8"/>
  <c r="I237" i="8" s="1"/>
  <c r="F237" i="8"/>
  <c r="H236" i="8"/>
  <c r="I236" i="8" s="1"/>
  <c r="F236" i="8"/>
  <c r="H235" i="8"/>
  <c r="I235" i="8" s="1"/>
  <c r="F235" i="8"/>
  <c r="H234" i="8"/>
  <c r="I234" i="8" s="1"/>
  <c r="F234" i="8"/>
  <c r="H233" i="8"/>
  <c r="I233" i="8" s="1"/>
  <c r="F233" i="8"/>
  <c r="H232" i="8"/>
  <c r="I232" i="8" s="1"/>
  <c r="F232" i="8"/>
  <c r="H231" i="8"/>
  <c r="I231" i="8" s="1"/>
  <c r="F231" i="8"/>
  <c r="H230" i="8"/>
  <c r="I230" i="8" s="1"/>
  <c r="F230" i="8"/>
  <c r="H229" i="8"/>
  <c r="I229" i="8" s="1"/>
  <c r="F229" i="8"/>
  <c r="H228" i="8"/>
  <c r="I228" i="8" s="1"/>
  <c r="F228" i="8"/>
  <c r="I227" i="8"/>
  <c r="H227" i="8"/>
  <c r="F227" i="8"/>
  <c r="H226" i="8"/>
  <c r="I226" i="8" s="1"/>
  <c r="F226" i="8"/>
  <c r="H225" i="8"/>
  <c r="I225" i="8" s="1"/>
  <c r="F225" i="8"/>
  <c r="H224" i="8"/>
  <c r="I224" i="8" s="1"/>
  <c r="F224" i="8"/>
  <c r="H223" i="8"/>
  <c r="I223" i="8" s="1"/>
  <c r="F223" i="8"/>
  <c r="H222" i="8"/>
  <c r="I222" i="8" s="1"/>
  <c r="F222" i="8"/>
  <c r="H221" i="8"/>
  <c r="I221" i="8" s="1"/>
  <c r="F221" i="8"/>
  <c r="H220" i="8"/>
  <c r="I220" i="8" s="1"/>
  <c r="F220" i="8"/>
  <c r="H219" i="8"/>
  <c r="I219" i="8" s="1"/>
  <c r="F219" i="8"/>
  <c r="H218" i="8"/>
  <c r="I218" i="8" s="1"/>
  <c r="F218" i="8"/>
  <c r="H217" i="8"/>
  <c r="I217" i="8" s="1"/>
  <c r="F217" i="8"/>
  <c r="H216" i="8"/>
  <c r="I216" i="8" s="1"/>
  <c r="F216" i="8"/>
  <c r="H215" i="8"/>
  <c r="I215" i="8" s="1"/>
  <c r="F215" i="8"/>
  <c r="H214" i="8"/>
  <c r="I214" i="8" s="1"/>
  <c r="F214" i="8"/>
  <c r="H213" i="8"/>
  <c r="I213" i="8" s="1"/>
  <c r="F213" i="8"/>
  <c r="H212" i="8"/>
  <c r="I212" i="8" s="1"/>
  <c r="F212" i="8"/>
  <c r="H211" i="8"/>
  <c r="I211" i="8" s="1"/>
  <c r="F211" i="8"/>
  <c r="H210" i="8"/>
  <c r="I210" i="8" s="1"/>
  <c r="F210" i="8"/>
  <c r="H209" i="8"/>
  <c r="I209" i="8" s="1"/>
  <c r="F209" i="8"/>
  <c r="H208" i="8"/>
  <c r="I208" i="8" s="1"/>
  <c r="F208" i="8"/>
  <c r="H207" i="8"/>
  <c r="I207" i="8" s="1"/>
  <c r="F207" i="8"/>
  <c r="H206" i="8"/>
  <c r="I206" i="8" s="1"/>
  <c r="F206" i="8"/>
  <c r="H205" i="8"/>
  <c r="I205" i="8" s="1"/>
  <c r="F205" i="8"/>
  <c r="H204" i="8"/>
  <c r="I204" i="8" s="1"/>
  <c r="F204" i="8"/>
  <c r="H203" i="8"/>
  <c r="I203" i="8" s="1"/>
  <c r="F203" i="8"/>
  <c r="H202" i="8"/>
  <c r="I202" i="8" s="1"/>
  <c r="F202" i="8"/>
  <c r="I201" i="8"/>
  <c r="H201" i="8"/>
  <c r="F201" i="8"/>
  <c r="H200" i="8"/>
  <c r="I200" i="8" s="1"/>
  <c r="F200" i="8"/>
  <c r="H199" i="8"/>
  <c r="I199" i="8" s="1"/>
  <c r="F199" i="8"/>
  <c r="H198" i="8"/>
  <c r="I198" i="8" s="1"/>
  <c r="F198" i="8"/>
  <c r="H197" i="8"/>
  <c r="I197" i="8" s="1"/>
  <c r="F197" i="8"/>
  <c r="H196" i="8"/>
  <c r="I196" i="8" s="1"/>
  <c r="F196" i="8"/>
  <c r="H195" i="8"/>
  <c r="I195" i="8" s="1"/>
  <c r="F195" i="8"/>
  <c r="H194" i="8"/>
  <c r="I194" i="8" s="1"/>
  <c r="F194" i="8"/>
  <c r="H193" i="8"/>
  <c r="I193" i="8" s="1"/>
  <c r="F193" i="8"/>
  <c r="H192" i="8"/>
  <c r="I192" i="8" s="1"/>
  <c r="F192" i="8"/>
  <c r="H191" i="8"/>
  <c r="I191" i="8" s="1"/>
  <c r="F191" i="8"/>
  <c r="H190" i="8"/>
  <c r="I190" i="8" s="1"/>
  <c r="F190" i="8"/>
  <c r="H189" i="8"/>
  <c r="I189" i="8" s="1"/>
  <c r="F189" i="8"/>
  <c r="H188" i="8"/>
  <c r="I188" i="8" s="1"/>
  <c r="F188" i="8"/>
  <c r="H187" i="8"/>
  <c r="I187" i="8" s="1"/>
  <c r="F187" i="8"/>
  <c r="H186" i="8"/>
  <c r="I186" i="8" s="1"/>
  <c r="F186" i="8"/>
  <c r="H185" i="8"/>
  <c r="I185" i="8" s="1"/>
  <c r="F185" i="8"/>
  <c r="H184" i="8"/>
  <c r="I184" i="8" s="1"/>
  <c r="F184" i="8"/>
  <c r="H183" i="8"/>
  <c r="I183" i="8" s="1"/>
  <c r="F183" i="8"/>
  <c r="H182" i="8"/>
  <c r="I182" i="8" s="1"/>
  <c r="F182" i="8"/>
  <c r="H181" i="8"/>
  <c r="I181" i="8" s="1"/>
  <c r="F181" i="8"/>
  <c r="H180" i="8"/>
  <c r="I180" i="8" s="1"/>
  <c r="F180" i="8"/>
  <c r="H179" i="8"/>
  <c r="I179" i="8" s="1"/>
  <c r="F179" i="8"/>
  <c r="H178" i="8"/>
  <c r="I178" i="8" s="1"/>
  <c r="F178" i="8"/>
  <c r="H177" i="8"/>
  <c r="I177" i="8" s="1"/>
  <c r="F177" i="8"/>
  <c r="H176" i="8"/>
  <c r="I176" i="8" s="1"/>
  <c r="F176" i="8"/>
  <c r="H175" i="8"/>
  <c r="I175" i="8" s="1"/>
  <c r="F175" i="8"/>
  <c r="H174" i="8"/>
  <c r="I174" i="8" s="1"/>
  <c r="F174" i="8"/>
  <c r="H173" i="8"/>
  <c r="I173" i="8" s="1"/>
  <c r="F173" i="8"/>
  <c r="H172" i="8"/>
  <c r="I172" i="8" s="1"/>
  <c r="F172" i="8"/>
  <c r="H171" i="8"/>
  <c r="I171" i="8" s="1"/>
  <c r="F171" i="8"/>
  <c r="H170" i="8"/>
  <c r="I170" i="8" s="1"/>
  <c r="F170" i="8"/>
  <c r="H169" i="8"/>
  <c r="I169" i="8" s="1"/>
  <c r="F169" i="8"/>
  <c r="H168" i="8"/>
  <c r="I168" i="8" s="1"/>
  <c r="F168" i="8"/>
  <c r="H167" i="8"/>
  <c r="I167" i="8" s="1"/>
  <c r="F167" i="8"/>
  <c r="H166" i="8"/>
  <c r="I166" i="8" s="1"/>
  <c r="F166" i="8"/>
  <c r="H165" i="8"/>
  <c r="I165" i="8" s="1"/>
  <c r="F165" i="8"/>
  <c r="H164" i="8"/>
  <c r="I164" i="8" s="1"/>
  <c r="F164" i="8"/>
  <c r="H163" i="8"/>
  <c r="I163" i="8" s="1"/>
  <c r="F163" i="8"/>
  <c r="H162" i="8"/>
  <c r="I162" i="8" s="1"/>
  <c r="F162" i="8"/>
  <c r="I161" i="8"/>
  <c r="H161" i="8"/>
  <c r="F161" i="8"/>
  <c r="H160" i="8"/>
  <c r="I160" i="8" s="1"/>
  <c r="F160" i="8"/>
  <c r="H159" i="8"/>
  <c r="I159" i="8" s="1"/>
  <c r="F159" i="8"/>
  <c r="H158" i="8"/>
  <c r="I158" i="8" s="1"/>
  <c r="F158" i="8"/>
  <c r="H157" i="8"/>
  <c r="I157" i="8" s="1"/>
  <c r="F157" i="8"/>
  <c r="H156" i="8"/>
  <c r="I156" i="8" s="1"/>
  <c r="F156" i="8"/>
  <c r="H155" i="8"/>
  <c r="I155" i="8" s="1"/>
  <c r="F155" i="8"/>
  <c r="H154" i="8"/>
  <c r="I154" i="8" s="1"/>
  <c r="F154" i="8"/>
  <c r="H153" i="8"/>
  <c r="I153" i="8" s="1"/>
  <c r="F153" i="8"/>
  <c r="H152" i="8"/>
  <c r="I152" i="8" s="1"/>
  <c r="F152" i="8"/>
  <c r="H151" i="8"/>
  <c r="I151" i="8" s="1"/>
  <c r="F151" i="8"/>
  <c r="H150" i="8"/>
  <c r="I150" i="8" s="1"/>
  <c r="F150" i="8"/>
  <c r="I149" i="8"/>
  <c r="H149" i="8"/>
  <c r="F149" i="8"/>
  <c r="H148" i="8"/>
  <c r="I148" i="8" s="1"/>
  <c r="F148" i="8"/>
  <c r="H147" i="8"/>
  <c r="I147" i="8" s="1"/>
  <c r="F147" i="8"/>
  <c r="H146" i="8"/>
  <c r="I146" i="8" s="1"/>
  <c r="F146" i="8"/>
  <c r="H145" i="8"/>
  <c r="I145" i="8" s="1"/>
  <c r="F145" i="8"/>
  <c r="H144" i="8"/>
  <c r="I144" i="8" s="1"/>
  <c r="F144" i="8"/>
  <c r="H143" i="8"/>
  <c r="I143" i="8" s="1"/>
  <c r="F143" i="8"/>
  <c r="H142" i="8"/>
  <c r="I142" i="8" s="1"/>
  <c r="F142" i="8"/>
  <c r="H141" i="8"/>
  <c r="I141" i="8" s="1"/>
  <c r="F141" i="8"/>
  <c r="H140" i="8"/>
  <c r="I140" i="8" s="1"/>
  <c r="F140" i="8"/>
  <c r="H139" i="8"/>
  <c r="I139" i="8" s="1"/>
  <c r="F139" i="8"/>
  <c r="H138" i="8"/>
  <c r="I138" i="8" s="1"/>
  <c r="F138" i="8"/>
  <c r="H137" i="8"/>
  <c r="I137" i="8" s="1"/>
  <c r="F137" i="8"/>
  <c r="H136" i="8"/>
  <c r="I136" i="8" s="1"/>
  <c r="F136" i="8"/>
  <c r="H135" i="8"/>
  <c r="I135" i="8" s="1"/>
  <c r="F135" i="8"/>
  <c r="H134" i="8"/>
  <c r="I134" i="8" s="1"/>
  <c r="F134" i="8"/>
  <c r="H133" i="8"/>
  <c r="I133" i="8" s="1"/>
  <c r="F133" i="8"/>
  <c r="H132" i="8"/>
  <c r="I132" i="8" s="1"/>
  <c r="F132" i="8"/>
  <c r="H131" i="8"/>
  <c r="I131" i="8" s="1"/>
  <c r="F131" i="8"/>
  <c r="H130" i="8"/>
  <c r="I130" i="8" s="1"/>
  <c r="F130" i="8"/>
  <c r="H129" i="8"/>
  <c r="I129" i="8" s="1"/>
  <c r="F129" i="8"/>
  <c r="H128" i="8"/>
  <c r="I128" i="8" s="1"/>
  <c r="F128" i="8"/>
  <c r="H127" i="8"/>
  <c r="I127" i="8" s="1"/>
  <c r="F127" i="8"/>
  <c r="H126" i="8"/>
  <c r="I126" i="8" s="1"/>
  <c r="F126" i="8"/>
  <c r="H125" i="8"/>
  <c r="I125" i="8" s="1"/>
  <c r="F125" i="8"/>
  <c r="H124" i="8"/>
  <c r="I124" i="8" s="1"/>
  <c r="F124" i="8"/>
  <c r="I123" i="8"/>
  <c r="H123" i="8"/>
  <c r="F123" i="8"/>
  <c r="H122" i="8"/>
  <c r="I122" i="8" s="1"/>
  <c r="F122" i="8"/>
  <c r="H121" i="8"/>
  <c r="I121" i="8" s="1"/>
  <c r="F121" i="8"/>
  <c r="H120" i="8"/>
  <c r="I120" i="8" s="1"/>
  <c r="F120" i="8"/>
  <c r="H119" i="8"/>
  <c r="I119" i="8" s="1"/>
  <c r="F119" i="8"/>
  <c r="H118" i="8"/>
  <c r="I118" i="8" s="1"/>
  <c r="F118" i="8"/>
  <c r="H117" i="8"/>
  <c r="I117" i="8" s="1"/>
  <c r="F117" i="8"/>
  <c r="H116" i="8"/>
  <c r="I116" i="8" s="1"/>
  <c r="F116" i="8"/>
  <c r="H115" i="8"/>
  <c r="I115" i="8" s="1"/>
  <c r="F115" i="8"/>
  <c r="H114" i="8"/>
  <c r="I114" i="8" s="1"/>
  <c r="F114" i="8"/>
  <c r="H113" i="8"/>
  <c r="I113" i="8" s="1"/>
  <c r="F113" i="8"/>
  <c r="H112" i="8"/>
  <c r="I112" i="8" s="1"/>
  <c r="F112" i="8"/>
  <c r="H111" i="8"/>
  <c r="I111" i="8" s="1"/>
  <c r="F111" i="8"/>
  <c r="H110" i="8"/>
  <c r="I110" i="8" s="1"/>
  <c r="F110" i="8"/>
  <c r="H109" i="8"/>
  <c r="I109" i="8" s="1"/>
  <c r="F109" i="8"/>
  <c r="H108" i="8"/>
  <c r="I108" i="8" s="1"/>
  <c r="F108" i="8"/>
  <c r="H107" i="8"/>
  <c r="I107" i="8" s="1"/>
  <c r="F107" i="8"/>
  <c r="H106" i="8"/>
  <c r="I106" i="8" s="1"/>
  <c r="F106" i="8"/>
  <c r="H105" i="8"/>
  <c r="I105" i="8" s="1"/>
  <c r="F105" i="8"/>
  <c r="H104" i="8"/>
  <c r="I104" i="8" s="1"/>
  <c r="F104" i="8"/>
  <c r="H103" i="8"/>
  <c r="I103" i="8" s="1"/>
  <c r="F103" i="8"/>
  <c r="H102" i="8"/>
  <c r="I102" i="8" s="1"/>
  <c r="F102" i="8"/>
  <c r="I101" i="8"/>
  <c r="H101" i="8"/>
  <c r="F101" i="8"/>
  <c r="H100" i="8"/>
  <c r="I100" i="8" s="1"/>
  <c r="F100" i="8"/>
  <c r="H99" i="8"/>
  <c r="I99" i="8" s="1"/>
  <c r="F99" i="8"/>
  <c r="H98" i="8"/>
  <c r="I98" i="8" s="1"/>
  <c r="F98" i="8"/>
  <c r="H97" i="8"/>
  <c r="I97" i="8" s="1"/>
  <c r="F97" i="8"/>
  <c r="H96" i="8"/>
  <c r="I96" i="8" s="1"/>
  <c r="F96" i="8"/>
  <c r="H95" i="8"/>
  <c r="I95" i="8" s="1"/>
  <c r="F95" i="8"/>
  <c r="H94" i="8"/>
  <c r="I94" i="8" s="1"/>
  <c r="F94" i="8"/>
  <c r="H93" i="8"/>
  <c r="I93" i="8" s="1"/>
  <c r="F93" i="8"/>
  <c r="H92" i="8"/>
  <c r="I92" i="8" s="1"/>
  <c r="F92" i="8"/>
  <c r="H91" i="8"/>
  <c r="I91" i="8" s="1"/>
  <c r="F91" i="8"/>
  <c r="H90" i="8"/>
  <c r="I90" i="8" s="1"/>
  <c r="F90" i="8"/>
  <c r="H89" i="8"/>
  <c r="I89" i="8" s="1"/>
  <c r="F89" i="8"/>
  <c r="H88" i="8"/>
  <c r="I88" i="8" s="1"/>
  <c r="F88" i="8"/>
  <c r="H87" i="8"/>
  <c r="I87" i="8" s="1"/>
  <c r="F87" i="8"/>
  <c r="H86" i="8"/>
  <c r="I86" i="8" s="1"/>
  <c r="F86" i="8"/>
  <c r="H85" i="8"/>
  <c r="I85" i="8" s="1"/>
  <c r="F85" i="8"/>
  <c r="H84" i="8"/>
  <c r="I84" i="8" s="1"/>
  <c r="F84" i="8"/>
  <c r="H83" i="8"/>
  <c r="I83" i="8" s="1"/>
  <c r="F83" i="8"/>
  <c r="H82" i="8"/>
  <c r="I82" i="8" s="1"/>
  <c r="F82" i="8"/>
  <c r="H81" i="8"/>
  <c r="I81" i="8" s="1"/>
  <c r="F81" i="8"/>
  <c r="H80" i="8"/>
  <c r="I80" i="8" s="1"/>
  <c r="F80" i="8"/>
  <c r="H79" i="8"/>
  <c r="I79" i="8" s="1"/>
  <c r="F79" i="8"/>
  <c r="H78" i="8"/>
  <c r="I78" i="8" s="1"/>
  <c r="F78" i="8"/>
  <c r="H77" i="8"/>
  <c r="I77" i="8" s="1"/>
  <c r="F77" i="8"/>
  <c r="H76" i="8"/>
  <c r="I76" i="8" s="1"/>
  <c r="F76" i="8"/>
  <c r="H75" i="8"/>
  <c r="I75" i="8" s="1"/>
  <c r="F75" i="8"/>
  <c r="H74" i="8"/>
  <c r="I74" i="8" s="1"/>
  <c r="F74" i="8"/>
  <c r="H73" i="8"/>
  <c r="I73" i="8" s="1"/>
  <c r="F73" i="8"/>
  <c r="H72" i="8"/>
  <c r="I72" i="8" s="1"/>
  <c r="F72" i="8"/>
  <c r="H71" i="8"/>
  <c r="I71" i="8" s="1"/>
  <c r="F71" i="8"/>
  <c r="H70" i="8"/>
  <c r="I70" i="8" s="1"/>
  <c r="F70" i="8"/>
  <c r="H69" i="8"/>
  <c r="I69" i="8" s="1"/>
  <c r="F69" i="8"/>
  <c r="H68" i="8"/>
  <c r="I68" i="8" s="1"/>
  <c r="F68" i="8"/>
  <c r="H67" i="8"/>
  <c r="I67" i="8" s="1"/>
  <c r="F67" i="8"/>
  <c r="H66" i="8"/>
  <c r="I66" i="8" s="1"/>
  <c r="F66" i="8"/>
  <c r="H65" i="8"/>
  <c r="I65" i="8" s="1"/>
  <c r="F65" i="8"/>
  <c r="H64" i="8"/>
  <c r="I64" i="8" s="1"/>
  <c r="F64" i="8"/>
  <c r="I63" i="8"/>
  <c r="H63" i="8"/>
  <c r="F63" i="8"/>
  <c r="H62" i="8"/>
  <c r="I62" i="8" s="1"/>
  <c r="F62" i="8"/>
  <c r="H61" i="8"/>
  <c r="I61" i="8" s="1"/>
  <c r="F61" i="8"/>
  <c r="H60" i="8"/>
  <c r="I60" i="8" s="1"/>
  <c r="F60" i="8"/>
  <c r="H59" i="8"/>
  <c r="I59" i="8" s="1"/>
  <c r="F59" i="8"/>
  <c r="H58" i="8"/>
  <c r="I58" i="8" s="1"/>
  <c r="F58" i="8"/>
  <c r="H57" i="8"/>
  <c r="I57" i="8" s="1"/>
  <c r="F57" i="8"/>
  <c r="H56" i="8"/>
  <c r="I56" i="8" s="1"/>
  <c r="F56" i="8"/>
  <c r="H55" i="8"/>
  <c r="I55" i="8" s="1"/>
  <c r="F55" i="8"/>
  <c r="H54" i="8"/>
  <c r="I54" i="8" s="1"/>
  <c r="F54" i="8"/>
  <c r="H53" i="8"/>
  <c r="I53" i="8" s="1"/>
  <c r="F53" i="8"/>
  <c r="H52" i="8"/>
  <c r="I52" i="8" s="1"/>
  <c r="F52" i="8"/>
  <c r="H51" i="8"/>
  <c r="I51" i="8" s="1"/>
  <c r="F51" i="8"/>
  <c r="H50" i="8"/>
  <c r="I50" i="8" s="1"/>
  <c r="F50" i="8"/>
  <c r="H49" i="8"/>
  <c r="I49" i="8" s="1"/>
  <c r="F49" i="8"/>
  <c r="H48" i="8"/>
  <c r="I48" i="8" s="1"/>
  <c r="F48" i="8"/>
  <c r="H47" i="8"/>
  <c r="I47" i="8" s="1"/>
  <c r="F47" i="8"/>
  <c r="H46" i="8"/>
  <c r="I46" i="8" s="1"/>
  <c r="F46" i="8"/>
  <c r="H45" i="8"/>
  <c r="I45" i="8" s="1"/>
  <c r="F45" i="8"/>
  <c r="H44" i="8"/>
  <c r="I44" i="8" s="1"/>
  <c r="F44" i="8"/>
  <c r="H43" i="8"/>
  <c r="I43" i="8" s="1"/>
  <c r="F43" i="8"/>
  <c r="H42" i="8"/>
  <c r="I42" i="8" s="1"/>
  <c r="F42" i="8"/>
  <c r="H41" i="8"/>
  <c r="I41" i="8" s="1"/>
  <c r="F41" i="8"/>
  <c r="H40" i="8"/>
  <c r="I40" i="8" s="1"/>
  <c r="F40" i="8"/>
  <c r="H39" i="8"/>
  <c r="I39" i="8" s="1"/>
  <c r="F39" i="8"/>
  <c r="H38" i="8"/>
  <c r="I38" i="8" s="1"/>
  <c r="F38" i="8"/>
  <c r="H37" i="8"/>
  <c r="I37" i="8" s="1"/>
  <c r="F37" i="8"/>
  <c r="H36" i="8"/>
  <c r="I36" i="8" s="1"/>
  <c r="F36" i="8"/>
  <c r="H35" i="8"/>
  <c r="I35" i="8" s="1"/>
  <c r="F35" i="8"/>
  <c r="H34" i="8"/>
  <c r="I34" i="8" s="1"/>
  <c r="F34" i="8"/>
  <c r="H33" i="8"/>
  <c r="I33" i="8" s="1"/>
  <c r="F33" i="8"/>
  <c r="H32" i="8"/>
  <c r="I32" i="8" s="1"/>
  <c r="F32" i="8"/>
  <c r="H31" i="8"/>
  <c r="I31" i="8" s="1"/>
  <c r="F31" i="8"/>
  <c r="H30" i="8"/>
  <c r="I30" i="8" s="1"/>
  <c r="F30" i="8"/>
  <c r="H29" i="8"/>
  <c r="I29" i="8" s="1"/>
  <c r="F29" i="8"/>
  <c r="H28" i="8"/>
  <c r="I28" i="8" s="1"/>
  <c r="F28" i="8"/>
  <c r="H27" i="8"/>
  <c r="I27" i="8" s="1"/>
  <c r="F27" i="8"/>
  <c r="H26" i="8"/>
  <c r="I26" i="8" s="1"/>
  <c r="F26" i="8"/>
  <c r="I25" i="8"/>
  <c r="H25" i="8"/>
  <c r="F25" i="8"/>
  <c r="H24" i="8"/>
  <c r="I24" i="8" s="1"/>
  <c r="F24" i="8"/>
  <c r="H23" i="8"/>
  <c r="I23" i="8" s="1"/>
  <c r="F23" i="8"/>
  <c r="H22" i="8"/>
  <c r="I22" i="8" s="1"/>
  <c r="F22" i="8"/>
  <c r="H21" i="8"/>
  <c r="I21" i="8" s="1"/>
  <c r="F21" i="8"/>
  <c r="H20" i="8"/>
  <c r="I20" i="8" s="1"/>
  <c r="F20" i="8"/>
  <c r="H19" i="8"/>
  <c r="I19" i="8" s="1"/>
  <c r="F19" i="8"/>
  <c r="H18" i="8"/>
  <c r="I18" i="8" s="1"/>
  <c r="F18" i="8"/>
  <c r="H17" i="8"/>
  <c r="I17" i="8" s="1"/>
  <c r="F17" i="8"/>
  <c r="H16" i="8"/>
  <c r="I16" i="8" s="1"/>
  <c r="F16" i="8"/>
  <c r="H15" i="8"/>
  <c r="I15" i="8" s="1"/>
  <c r="F15" i="8"/>
  <c r="H14" i="8"/>
  <c r="I14" i="8" s="1"/>
  <c r="F14" i="8"/>
  <c r="H13" i="8"/>
  <c r="F13" i="8"/>
  <c r="L12" i="8"/>
  <c r="L11" i="8" s="1"/>
  <c r="K12" i="8"/>
  <c r="G12" i="8"/>
  <c r="G11" i="8" s="1"/>
  <c r="E12" i="8"/>
  <c r="D12" i="8"/>
  <c r="F12" i="8" s="1"/>
  <c r="C12" i="7"/>
  <c r="D12" i="7"/>
  <c r="E12" i="7"/>
  <c r="H12" i="7"/>
  <c r="I12" i="7"/>
  <c r="K12" i="7"/>
  <c r="F13" i="7"/>
  <c r="J13" i="7"/>
  <c r="F14" i="7"/>
  <c r="J14" i="7"/>
  <c r="F15" i="7"/>
  <c r="J15" i="7"/>
  <c r="L15" i="7"/>
  <c r="M15" i="7" s="1"/>
  <c r="F16" i="7"/>
  <c r="J16" i="7"/>
  <c r="F17" i="7"/>
  <c r="J17" i="7"/>
  <c r="F18" i="7"/>
  <c r="L18" i="7" s="1"/>
  <c r="M18" i="7" s="1"/>
  <c r="J18" i="7"/>
  <c r="F19" i="7"/>
  <c r="J19" i="7"/>
  <c r="F20" i="7"/>
  <c r="J20" i="7"/>
  <c r="F21" i="7"/>
  <c r="J21" i="7"/>
  <c r="F22" i="7"/>
  <c r="J22" i="7"/>
  <c r="F23" i="7"/>
  <c r="J23" i="7"/>
  <c r="L23" i="7"/>
  <c r="M23" i="7" s="1"/>
  <c r="F24" i="7"/>
  <c r="J24" i="7"/>
  <c r="F25" i="7"/>
  <c r="J25" i="7"/>
  <c r="F26" i="7"/>
  <c r="L26" i="7" s="1"/>
  <c r="M26" i="7" s="1"/>
  <c r="J26" i="7"/>
  <c r="F27" i="7"/>
  <c r="L27" i="7" s="1"/>
  <c r="M27" i="7" s="1"/>
  <c r="J27" i="7"/>
  <c r="F28" i="7"/>
  <c r="J28" i="7"/>
  <c r="F29" i="7"/>
  <c r="J29" i="7"/>
  <c r="F30" i="7"/>
  <c r="J30" i="7"/>
  <c r="F31" i="7"/>
  <c r="J31" i="7"/>
  <c r="L31" i="7"/>
  <c r="M31" i="7" s="1"/>
  <c r="F32" i="7"/>
  <c r="J32" i="7"/>
  <c r="F33" i="7"/>
  <c r="J33" i="7"/>
  <c r="F34" i="7"/>
  <c r="L34" i="7" s="1"/>
  <c r="M34" i="7" s="1"/>
  <c r="J34" i="7"/>
  <c r="F35" i="7"/>
  <c r="J35" i="7"/>
  <c r="F36" i="7"/>
  <c r="J36" i="7"/>
  <c r="F37" i="7"/>
  <c r="J37" i="7"/>
  <c r="F38" i="7"/>
  <c r="J38" i="7"/>
  <c r="F39" i="7"/>
  <c r="J39" i="7"/>
  <c r="L39" i="7"/>
  <c r="M39" i="7" s="1"/>
  <c r="F40" i="7"/>
  <c r="J40" i="7"/>
  <c r="F41" i="7"/>
  <c r="J41" i="7"/>
  <c r="F42" i="7"/>
  <c r="L42" i="7" s="1"/>
  <c r="M42" i="7" s="1"/>
  <c r="J42" i="7"/>
  <c r="F43" i="7"/>
  <c r="L43" i="7" s="1"/>
  <c r="M43" i="7" s="1"/>
  <c r="J43" i="7"/>
  <c r="F44" i="7"/>
  <c r="J44" i="7"/>
  <c r="F45" i="7"/>
  <c r="J45" i="7"/>
  <c r="F46" i="7"/>
  <c r="J46" i="7"/>
  <c r="F47" i="7"/>
  <c r="J47" i="7"/>
  <c r="L47" i="7"/>
  <c r="M47" i="7" s="1"/>
  <c r="F48" i="7"/>
  <c r="J48" i="7"/>
  <c r="F49" i="7"/>
  <c r="J49" i="7"/>
  <c r="F50" i="7"/>
  <c r="L50" i="7" s="1"/>
  <c r="M50" i="7" s="1"/>
  <c r="J50" i="7"/>
  <c r="F51" i="7"/>
  <c r="J51" i="7"/>
  <c r="F52" i="7"/>
  <c r="J52" i="7"/>
  <c r="F53" i="7"/>
  <c r="J53" i="7"/>
  <c r="F54" i="7"/>
  <c r="J54" i="7"/>
  <c r="F55" i="7"/>
  <c r="J55" i="7"/>
  <c r="L55" i="7"/>
  <c r="M55" i="7" s="1"/>
  <c r="F56" i="7"/>
  <c r="J56" i="7"/>
  <c r="F57" i="7"/>
  <c r="J57" i="7"/>
  <c r="F58" i="7"/>
  <c r="L58" i="7" s="1"/>
  <c r="M58" i="7" s="1"/>
  <c r="J58" i="7"/>
  <c r="F59" i="7"/>
  <c r="L59" i="7" s="1"/>
  <c r="M59" i="7" s="1"/>
  <c r="J59" i="7"/>
  <c r="F60" i="7"/>
  <c r="J60" i="7"/>
  <c r="F61" i="7"/>
  <c r="J61" i="7"/>
  <c r="F62" i="7"/>
  <c r="J62" i="7"/>
  <c r="F63" i="7"/>
  <c r="J63" i="7"/>
  <c r="L63" i="7"/>
  <c r="M63" i="7" s="1"/>
  <c r="F64" i="7"/>
  <c r="J64" i="7"/>
  <c r="F65" i="7"/>
  <c r="J65" i="7"/>
  <c r="F66" i="7"/>
  <c r="L66" i="7" s="1"/>
  <c r="M66" i="7" s="1"/>
  <c r="J66" i="7"/>
  <c r="F67" i="7"/>
  <c r="J67" i="7"/>
  <c r="F68" i="7"/>
  <c r="J68" i="7"/>
  <c r="F69" i="7"/>
  <c r="J69" i="7"/>
  <c r="F70" i="7"/>
  <c r="J70" i="7"/>
  <c r="F71" i="7"/>
  <c r="J71" i="7"/>
  <c r="L71" i="7"/>
  <c r="M71" i="7" s="1"/>
  <c r="F72" i="7"/>
  <c r="J72" i="7"/>
  <c r="F73" i="7"/>
  <c r="J73" i="7"/>
  <c r="F74" i="7"/>
  <c r="L74" i="7" s="1"/>
  <c r="M74" i="7" s="1"/>
  <c r="J74" i="7"/>
  <c r="F75" i="7"/>
  <c r="L75" i="7" s="1"/>
  <c r="M75" i="7" s="1"/>
  <c r="J75" i="7"/>
  <c r="F76" i="7"/>
  <c r="J76" i="7"/>
  <c r="F77" i="7"/>
  <c r="J77" i="7"/>
  <c r="F78" i="7"/>
  <c r="J78" i="7"/>
  <c r="F79" i="7"/>
  <c r="J79" i="7"/>
  <c r="L79" i="7"/>
  <c r="M79" i="7" s="1"/>
  <c r="F80" i="7"/>
  <c r="J80" i="7"/>
  <c r="F81" i="7"/>
  <c r="J81" i="7"/>
  <c r="F82" i="7"/>
  <c r="L82" i="7" s="1"/>
  <c r="M82" i="7" s="1"/>
  <c r="J82" i="7"/>
  <c r="F83" i="7"/>
  <c r="J83" i="7"/>
  <c r="F84" i="7"/>
  <c r="J84" i="7"/>
  <c r="F85" i="7"/>
  <c r="J85" i="7"/>
  <c r="F86" i="7"/>
  <c r="J86" i="7"/>
  <c r="F87" i="7"/>
  <c r="J87" i="7"/>
  <c r="L87" i="7"/>
  <c r="M87" i="7" s="1"/>
  <c r="F88" i="7"/>
  <c r="J88" i="7"/>
  <c r="F89" i="7"/>
  <c r="J89" i="7"/>
  <c r="F90" i="7"/>
  <c r="L90" i="7" s="1"/>
  <c r="M90" i="7" s="1"/>
  <c r="J90" i="7"/>
  <c r="F91" i="7"/>
  <c r="L91" i="7" s="1"/>
  <c r="M91" i="7" s="1"/>
  <c r="J91" i="7"/>
  <c r="F92" i="7"/>
  <c r="J92" i="7"/>
  <c r="F93" i="7"/>
  <c r="J93" i="7"/>
  <c r="F94" i="7"/>
  <c r="J94" i="7"/>
  <c r="F95" i="7"/>
  <c r="J95" i="7"/>
  <c r="L95" i="7"/>
  <c r="M95" i="7" s="1"/>
  <c r="F96" i="7"/>
  <c r="J96" i="7"/>
  <c r="F97" i="7"/>
  <c r="J97" i="7"/>
  <c r="F98" i="7"/>
  <c r="L98" i="7" s="1"/>
  <c r="M98" i="7" s="1"/>
  <c r="J98" i="7"/>
  <c r="F99" i="7"/>
  <c r="J99" i="7"/>
  <c r="F100" i="7"/>
  <c r="J100" i="7"/>
  <c r="F101" i="7"/>
  <c r="J101" i="7"/>
  <c r="F102" i="7"/>
  <c r="J102" i="7"/>
  <c r="F103" i="7"/>
  <c r="J103" i="7"/>
  <c r="L103" i="7"/>
  <c r="M103" i="7" s="1"/>
  <c r="F104" i="7"/>
  <c r="J104" i="7"/>
  <c r="F105" i="7"/>
  <c r="J105" i="7"/>
  <c r="F106" i="7"/>
  <c r="L106" i="7" s="1"/>
  <c r="M106" i="7" s="1"/>
  <c r="J106" i="7"/>
  <c r="F107" i="7"/>
  <c r="L107" i="7" s="1"/>
  <c r="M107" i="7" s="1"/>
  <c r="J107" i="7"/>
  <c r="F108" i="7"/>
  <c r="J108" i="7"/>
  <c r="F109" i="7"/>
  <c r="J109" i="7"/>
  <c r="F110" i="7"/>
  <c r="J110" i="7"/>
  <c r="F111" i="7"/>
  <c r="J111" i="7"/>
  <c r="L111" i="7"/>
  <c r="M111" i="7" s="1"/>
  <c r="F112" i="7"/>
  <c r="J112" i="7"/>
  <c r="F113" i="7"/>
  <c r="J113" i="7"/>
  <c r="F114" i="7"/>
  <c r="L114" i="7" s="1"/>
  <c r="M114" i="7" s="1"/>
  <c r="J114" i="7"/>
  <c r="F115" i="7"/>
  <c r="J115" i="7"/>
  <c r="F116" i="7"/>
  <c r="J116" i="7"/>
  <c r="F117" i="7"/>
  <c r="J117" i="7"/>
  <c r="F118" i="7"/>
  <c r="J118" i="7"/>
  <c r="F119" i="7"/>
  <c r="J119" i="7"/>
  <c r="L119" i="7"/>
  <c r="M119" i="7" s="1"/>
  <c r="F120" i="7"/>
  <c r="J120" i="7"/>
  <c r="F121" i="7"/>
  <c r="J121" i="7"/>
  <c r="F122" i="7"/>
  <c r="L122" i="7" s="1"/>
  <c r="M122" i="7" s="1"/>
  <c r="J122" i="7"/>
  <c r="F123" i="7"/>
  <c r="L123" i="7" s="1"/>
  <c r="M123" i="7" s="1"/>
  <c r="J123" i="7"/>
  <c r="F124" i="7"/>
  <c r="J124" i="7"/>
  <c r="F125" i="7"/>
  <c r="J125" i="7"/>
  <c r="F126" i="7"/>
  <c r="J126" i="7"/>
  <c r="F127" i="7"/>
  <c r="J127" i="7"/>
  <c r="L127" i="7"/>
  <c r="M127" i="7" s="1"/>
  <c r="F128" i="7"/>
  <c r="J128" i="7"/>
  <c r="F129" i="7"/>
  <c r="J129" i="7"/>
  <c r="F130" i="7"/>
  <c r="L130" i="7" s="1"/>
  <c r="M130" i="7" s="1"/>
  <c r="J130" i="7"/>
  <c r="F131" i="7"/>
  <c r="J131" i="7"/>
  <c r="F132" i="7"/>
  <c r="J132" i="7"/>
  <c r="F133" i="7"/>
  <c r="J133" i="7"/>
  <c r="F134" i="7"/>
  <c r="J134" i="7"/>
  <c r="F135" i="7"/>
  <c r="J135" i="7"/>
  <c r="L135" i="7"/>
  <c r="M135" i="7" s="1"/>
  <c r="F136" i="7"/>
  <c r="J136" i="7"/>
  <c r="F137" i="7"/>
  <c r="J137" i="7"/>
  <c r="F138" i="7"/>
  <c r="L138" i="7" s="1"/>
  <c r="M138" i="7" s="1"/>
  <c r="J138" i="7"/>
  <c r="F139" i="7"/>
  <c r="L139" i="7" s="1"/>
  <c r="M139" i="7" s="1"/>
  <c r="J139" i="7"/>
  <c r="F140" i="7"/>
  <c r="J140" i="7"/>
  <c r="F141" i="7"/>
  <c r="J141" i="7"/>
  <c r="F142" i="7"/>
  <c r="J142" i="7"/>
  <c r="F143" i="7"/>
  <c r="J143" i="7"/>
  <c r="L143" i="7"/>
  <c r="M143" i="7" s="1"/>
  <c r="F144" i="7"/>
  <c r="J144" i="7"/>
  <c r="F145" i="7"/>
  <c r="J145" i="7"/>
  <c r="F146" i="7"/>
  <c r="L146" i="7" s="1"/>
  <c r="M146" i="7" s="1"/>
  <c r="J146" i="7"/>
  <c r="F147" i="7"/>
  <c r="J147" i="7"/>
  <c r="F148" i="7"/>
  <c r="J148" i="7"/>
  <c r="F149" i="7"/>
  <c r="J149" i="7"/>
  <c r="F150" i="7"/>
  <c r="J150" i="7"/>
  <c r="F151" i="7"/>
  <c r="J151" i="7"/>
  <c r="L151" i="7"/>
  <c r="M151" i="7" s="1"/>
  <c r="F152" i="7"/>
  <c r="J152" i="7"/>
  <c r="F153" i="7"/>
  <c r="J153" i="7"/>
  <c r="F154" i="7"/>
  <c r="L154" i="7" s="1"/>
  <c r="M154" i="7" s="1"/>
  <c r="J154" i="7"/>
  <c r="F155" i="7"/>
  <c r="L155" i="7" s="1"/>
  <c r="M155" i="7" s="1"/>
  <c r="J155" i="7"/>
  <c r="F156" i="7"/>
  <c r="J156" i="7"/>
  <c r="F157" i="7"/>
  <c r="J157" i="7"/>
  <c r="F158" i="7"/>
  <c r="J158" i="7"/>
  <c r="F159" i="7"/>
  <c r="L159" i="7" s="1"/>
  <c r="M159" i="7" s="1"/>
  <c r="J159" i="7"/>
  <c r="F160" i="7"/>
  <c r="J160" i="7"/>
  <c r="F161" i="7"/>
  <c r="L161" i="7" s="1"/>
  <c r="J161" i="7"/>
  <c r="F162" i="7"/>
  <c r="J162" i="7"/>
  <c r="F163" i="7"/>
  <c r="J163" i="7"/>
  <c r="L163" i="7"/>
  <c r="M163" i="7" s="1"/>
  <c r="F164" i="7"/>
  <c r="J164" i="7"/>
  <c r="F165" i="7"/>
  <c r="J165" i="7"/>
  <c r="L165" i="7" s="1"/>
  <c r="F166" i="7"/>
  <c r="J166" i="7"/>
  <c r="F167" i="7"/>
  <c r="J167" i="7"/>
  <c r="F168" i="7"/>
  <c r="J168" i="7"/>
  <c r="F169" i="7"/>
  <c r="J169" i="7"/>
  <c r="F170" i="7"/>
  <c r="J170" i="7"/>
  <c r="F171" i="7"/>
  <c r="J171" i="7"/>
  <c r="L171" i="7"/>
  <c r="M171" i="7" s="1"/>
  <c r="F172" i="7"/>
  <c r="J172" i="7"/>
  <c r="F173" i="7"/>
  <c r="J173" i="7"/>
  <c r="F174" i="7"/>
  <c r="L174" i="7" s="1"/>
  <c r="M174" i="7" s="1"/>
  <c r="J174" i="7"/>
  <c r="F175" i="7"/>
  <c r="J175" i="7"/>
  <c r="F176" i="7"/>
  <c r="J176" i="7"/>
  <c r="F177" i="7"/>
  <c r="L177" i="7" s="1"/>
  <c r="J177" i="7"/>
  <c r="F178" i="7"/>
  <c r="J178" i="7"/>
  <c r="F179" i="7"/>
  <c r="L179" i="7" s="1"/>
  <c r="M179" i="7" s="1"/>
  <c r="J179" i="7"/>
  <c r="F180" i="7"/>
  <c r="J180" i="7"/>
  <c r="F181" i="7"/>
  <c r="J181" i="7"/>
  <c r="F182" i="7"/>
  <c r="J182" i="7"/>
  <c r="F183" i="7"/>
  <c r="J183" i="7"/>
  <c r="L183" i="7" s="1"/>
  <c r="M183" i="7" s="1"/>
  <c r="F184" i="7"/>
  <c r="J184" i="7"/>
  <c r="F185" i="7"/>
  <c r="L185" i="7" s="1"/>
  <c r="J185" i="7"/>
  <c r="F186" i="7"/>
  <c r="J186" i="7"/>
  <c r="F187" i="7"/>
  <c r="L187" i="7" s="1"/>
  <c r="M187" i="7" s="1"/>
  <c r="J187" i="7"/>
  <c r="F188" i="7"/>
  <c r="J188" i="7"/>
  <c r="F189" i="7"/>
  <c r="L189" i="7" s="1"/>
  <c r="J189" i="7"/>
  <c r="F190" i="7"/>
  <c r="J190" i="7"/>
  <c r="F191" i="7"/>
  <c r="J191" i="7"/>
  <c r="L191" i="7"/>
  <c r="M191" i="7" s="1"/>
  <c r="F192" i="7"/>
  <c r="J192" i="7"/>
  <c r="F193" i="7"/>
  <c r="J193" i="7"/>
  <c r="F194" i="7"/>
  <c r="L194" i="7" s="1"/>
  <c r="M194" i="7" s="1"/>
  <c r="J194" i="7"/>
  <c r="F195" i="7"/>
  <c r="J195" i="7"/>
  <c r="L195" i="7"/>
  <c r="M195" i="7" s="1"/>
  <c r="F196" i="7"/>
  <c r="J196" i="7"/>
  <c r="F197" i="7"/>
  <c r="J197" i="7"/>
  <c r="F198" i="7"/>
  <c r="J198" i="7"/>
  <c r="F199" i="7"/>
  <c r="L199" i="7" s="1"/>
  <c r="M199" i="7" s="1"/>
  <c r="J199" i="7"/>
  <c r="F200" i="7"/>
  <c r="J200" i="7"/>
  <c r="F201" i="7"/>
  <c r="J201" i="7"/>
  <c r="F202" i="7"/>
  <c r="J202" i="7"/>
  <c r="F203" i="7"/>
  <c r="J203" i="7"/>
  <c r="F204" i="7"/>
  <c r="J204" i="7"/>
  <c r="F205" i="7"/>
  <c r="J205" i="7"/>
  <c r="F206" i="7"/>
  <c r="L206" i="7" s="1"/>
  <c r="M206" i="7" s="1"/>
  <c r="J206" i="7"/>
  <c r="F207" i="7"/>
  <c r="J207" i="7"/>
  <c r="F208" i="7"/>
  <c r="L208" i="7" s="1"/>
  <c r="M208" i="7" s="1"/>
  <c r="J208" i="7"/>
  <c r="F209" i="7"/>
  <c r="L209" i="7" s="1"/>
  <c r="J209" i="7"/>
  <c r="F210" i="7"/>
  <c r="J210" i="7"/>
  <c r="F211" i="7"/>
  <c r="J211" i="7"/>
  <c r="F212" i="7"/>
  <c r="J212" i="7"/>
  <c r="F213" i="7"/>
  <c r="J213" i="7"/>
  <c r="L213" i="7"/>
  <c r="F214" i="7"/>
  <c r="L214" i="7" s="1"/>
  <c r="J214" i="7"/>
  <c r="F215" i="7"/>
  <c r="J215" i="7"/>
  <c r="F216" i="7"/>
  <c r="L216" i="7" s="1"/>
  <c r="M216" i="7" s="1"/>
  <c r="J216" i="7"/>
  <c r="F217" i="7"/>
  <c r="J217" i="7"/>
  <c r="L217" i="7"/>
  <c r="F218" i="7"/>
  <c r="J218" i="7"/>
  <c r="F219" i="7"/>
  <c r="J219" i="7"/>
  <c r="F220" i="7"/>
  <c r="J220" i="7"/>
  <c r="F221" i="7"/>
  <c r="J221" i="7"/>
  <c r="F222" i="7"/>
  <c r="L222" i="7" s="1"/>
  <c r="J222" i="7"/>
  <c r="F223" i="7"/>
  <c r="L223" i="7" s="1"/>
  <c r="M223" i="7" s="1"/>
  <c r="J223" i="7"/>
  <c r="F224" i="7"/>
  <c r="L224" i="7" s="1"/>
  <c r="M224" i="7" s="1"/>
  <c r="J224" i="7"/>
  <c r="F225" i="7"/>
  <c r="J225" i="7"/>
  <c r="L225" i="7"/>
  <c r="F226" i="7"/>
  <c r="J226" i="7"/>
  <c r="F227" i="7"/>
  <c r="J227" i="7"/>
  <c r="C228" i="7"/>
  <c r="D228" i="7"/>
  <c r="E228" i="7"/>
  <c r="H228" i="7"/>
  <c r="I228" i="7"/>
  <c r="F229" i="7"/>
  <c r="J229" i="7"/>
  <c r="F230" i="7"/>
  <c r="L230" i="7" s="1"/>
  <c r="M230" i="7" s="1"/>
  <c r="J230" i="7"/>
  <c r="F231" i="7"/>
  <c r="J231" i="7"/>
  <c r="F232" i="7"/>
  <c r="L232" i="7" s="1"/>
  <c r="M232" i="7" s="1"/>
  <c r="J232" i="7"/>
  <c r="F233" i="7"/>
  <c r="L233" i="7" s="1"/>
  <c r="M233" i="7" s="1"/>
  <c r="J233" i="7"/>
  <c r="F234" i="7"/>
  <c r="L234" i="7" s="1"/>
  <c r="M234" i="7" s="1"/>
  <c r="J234" i="7"/>
  <c r="F235" i="7"/>
  <c r="L235" i="7" s="1"/>
  <c r="M235" i="7" s="1"/>
  <c r="J235" i="7"/>
  <c r="F236" i="7"/>
  <c r="L236" i="7" s="1"/>
  <c r="M236" i="7" s="1"/>
  <c r="J236" i="7"/>
  <c r="F237" i="7"/>
  <c r="L237" i="7" s="1"/>
  <c r="M237" i="7" s="1"/>
  <c r="J237" i="7"/>
  <c r="F238" i="7"/>
  <c r="L238" i="7" s="1"/>
  <c r="M238" i="7" s="1"/>
  <c r="J238" i="7"/>
  <c r="F239" i="7"/>
  <c r="L239" i="7" s="1"/>
  <c r="M239" i="7" s="1"/>
  <c r="J239" i="7"/>
  <c r="F240" i="7"/>
  <c r="L240" i="7" s="1"/>
  <c r="M240" i="7" s="1"/>
  <c r="J240" i="7"/>
  <c r="F241" i="7"/>
  <c r="L241" i="7" s="1"/>
  <c r="M241" i="7" s="1"/>
  <c r="J241" i="7"/>
  <c r="F242" i="7"/>
  <c r="L242" i="7" s="1"/>
  <c r="M242" i="7" s="1"/>
  <c r="J242" i="7"/>
  <c r="F243" i="7"/>
  <c r="L243" i="7" s="1"/>
  <c r="M243" i="7" s="1"/>
  <c r="J243" i="7"/>
  <c r="F244" i="7"/>
  <c r="L244" i="7" s="1"/>
  <c r="M244" i="7" s="1"/>
  <c r="J244" i="7"/>
  <c r="F245" i="7"/>
  <c r="L245" i="7" s="1"/>
  <c r="M245" i="7" s="1"/>
  <c r="J245" i="7"/>
  <c r="F246" i="7"/>
  <c r="L246" i="7" s="1"/>
  <c r="M246" i="7" s="1"/>
  <c r="J246" i="7"/>
  <c r="F247" i="7"/>
  <c r="L247" i="7" s="1"/>
  <c r="M247" i="7" s="1"/>
  <c r="J247" i="7"/>
  <c r="F248" i="7"/>
  <c r="L248" i="7" s="1"/>
  <c r="M248" i="7" s="1"/>
  <c r="J248" i="7"/>
  <c r="F249" i="7"/>
  <c r="L249" i="7" s="1"/>
  <c r="M249" i="7" s="1"/>
  <c r="J249" i="7"/>
  <c r="F250" i="7"/>
  <c r="L250" i="7" s="1"/>
  <c r="M250" i="7" s="1"/>
  <c r="J250" i="7"/>
  <c r="F251" i="7"/>
  <c r="L251" i="7" s="1"/>
  <c r="M251" i="7" s="1"/>
  <c r="J251" i="7"/>
  <c r="F252" i="7"/>
  <c r="L252" i="7" s="1"/>
  <c r="M252" i="7" s="1"/>
  <c r="J252" i="7"/>
  <c r="F253" i="7"/>
  <c r="L253" i="7" s="1"/>
  <c r="M253" i="7" s="1"/>
  <c r="J253" i="7"/>
  <c r="F254" i="7"/>
  <c r="L254" i="7" s="1"/>
  <c r="M254" i="7" s="1"/>
  <c r="J254" i="7"/>
  <c r="F255" i="7"/>
  <c r="L255" i="7" s="1"/>
  <c r="M255" i="7" s="1"/>
  <c r="J255" i="7"/>
  <c r="F256" i="7"/>
  <c r="L256" i="7" s="1"/>
  <c r="M256" i="7" s="1"/>
  <c r="J256" i="7"/>
  <c r="F257" i="7"/>
  <c r="L257" i="7" s="1"/>
  <c r="J257" i="7"/>
  <c r="K11" i="8" l="1"/>
  <c r="F271" i="8"/>
  <c r="H12" i="8"/>
  <c r="H11" i="8" s="1"/>
  <c r="I13" i="8"/>
  <c r="I271" i="8"/>
  <c r="E11" i="8"/>
  <c r="D11" i="8"/>
  <c r="M173" i="7"/>
  <c r="M197" i="7"/>
  <c r="L204" i="7"/>
  <c r="L202" i="7"/>
  <c r="M202" i="7" s="1"/>
  <c r="L197" i="7"/>
  <c r="L175" i="7"/>
  <c r="M175" i="7" s="1"/>
  <c r="L221" i="7"/>
  <c r="M221" i="7" s="1"/>
  <c r="L219" i="7"/>
  <c r="M219" i="7" s="1"/>
  <c r="L212" i="7"/>
  <c r="M212" i="7" s="1"/>
  <c r="L210" i="7"/>
  <c r="L193" i="7"/>
  <c r="L162" i="7"/>
  <c r="M162" i="7" s="1"/>
  <c r="L147" i="7"/>
  <c r="M147" i="7" s="1"/>
  <c r="L131" i="7"/>
  <c r="M131" i="7" s="1"/>
  <c r="L115" i="7"/>
  <c r="M115" i="7" s="1"/>
  <c r="L99" i="7"/>
  <c r="M99" i="7" s="1"/>
  <c r="L83" i="7"/>
  <c r="M83" i="7" s="1"/>
  <c r="L67" i="7"/>
  <c r="M67" i="7" s="1"/>
  <c r="L51" i="7"/>
  <c r="M51" i="7" s="1"/>
  <c r="L35" i="7"/>
  <c r="M35" i="7" s="1"/>
  <c r="L19" i="7"/>
  <c r="M19" i="7" s="1"/>
  <c r="M257" i="7"/>
  <c r="L226" i="7"/>
  <c r="M226" i="7" s="1"/>
  <c r="L215" i="7"/>
  <c r="M215" i="7" s="1"/>
  <c r="L207" i="7"/>
  <c r="M207" i="7" s="1"/>
  <c r="L205" i="7"/>
  <c r="L182" i="7"/>
  <c r="M182" i="7" s="1"/>
  <c r="L169" i="7"/>
  <c r="M169" i="7" s="1"/>
  <c r="L167" i="7"/>
  <c r="M167" i="7" s="1"/>
  <c r="L190" i="7"/>
  <c r="M190" i="7" s="1"/>
  <c r="M181" i="7"/>
  <c r="L178" i="7"/>
  <c r="M178" i="7" s="1"/>
  <c r="L173" i="7"/>
  <c r="L170" i="7"/>
  <c r="M170" i="7" s="1"/>
  <c r="L160" i="7"/>
  <c r="M160" i="7" s="1"/>
  <c r="L150" i="7"/>
  <c r="M150" i="7" s="1"/>
  <c r="L142" i="7"/>
  <c r="M142" i="7" s="1"/>
  <c r="L134" i="7"/>
  <c r="M134" i="7" s="1"/>
  <c r="L126" i="7"/>
  <c r="M126" i="7" s="1"/>
  <c r="L118" i="7"/>
  <c r="M118" i="7" s="1"/>
  <c r="L110" i="7"/>
  <c r="M110" i="7" s="1"/>
  <c r="L102" i="7"/>
  <c r="M102" i="7" s="1"/>
  <c r="L94" i="7"/>
  <c r="M94" i="7" s="1"/>
  <c r="L86" i="7"/>
  <c r="M86" i="7" s="1"/>
  <c r="L78" i="7"/>
  <c r="M78" i="7" s="1"/>
  <c r="L70" i="7"/>
  <c r="M70" i="7" s="1"/>
  <c r="L62" i="7"/>
  <c r="M62" i="7" s="1"/>
  <c r="L54" i="7"/>
  <c r="M54" i="7" s="1"/>
  <c r="L46" i="7"/>
  <c r="M46" i="7" s="1"/>
  <c r="L38" i="7"/>
  <c r="M38" i="7" s="1"/>
  <c r="L30" i="7"/>
  <c r="M30" i="7" s="1"/>
  <c r="L22" i="7"/>
  <c r="M22" i="7" s="1"/>
  <c r="L14" i="7"/>
  <c r="M14" i="7" s="1"/>
  <c r="L231" i="7"/>
  <c r="M231" i="7" s="1"/>
  <c r="J228" i="7"/>
  <c r="E11" i="7"/>
  <c r="L220" i="7"/>
  <c r="M220" i="7" s="1"/>
  <c r="L218" i="7"/>
  <c r="L211" i="7"/>
  <c r="M211" i="7" s="1"/>
  <c r="L203" i="7"/>
  <c r="M203" i="7" s="1"/>
  <c r="L201" i="7"/>
  <c r="L198" i="7"/>
  <c r="M198" i="7" s="1"/>
  <c r="M189" i="7"/>
  <c r="L186" i="7"/>
  <c r="M186" i="7" s="1"/>
  <c r="L181" i="7"/>
  <c r="L168" i="7"/>
  <c r="M168" i="7" s="1"/>
  <c r="L157" i="7"/>
  <c r="I12" i="8"/>
  <c r="L149" i="7"/>
  <c r="M149" i="7" s="1"/>
  <c r="L141" i="7"/>
  <c r="M141" i="7" s="1"/>
  <c r="L133" i="7"/>
  <c r="M133" i="7" s="1"/>
  <c r="L125" i="7"/>
  <c r="M125" i="7" s="1"/>
  <c r="L117" i="7"/>
  <c r="M117" i="7" s="1"/>
  <c r="L109" i="7"/>
  <c r="M109" i="7" s="1"/>
  <c r="L101" i="7"/>
  <c r="M101" i="7" s="1"/>
  <c r="M93" i="7"/>
  <c r="L93" i="7"/>
  <c r="L85" i="7"/>
  <c r="M85" i="7" s="1"/>
  <c r="L77" i="7"/>
  <c r="M77" i="7" s="1"/>
  <c r="L69" i="7"/>
  <c r="M69" i="7" s="1"/>
  <c r="L61" i="7"/>
  <c r="M61" i="7" s="1"/>
  <c r="L53" i="7"/>
  <c r="M53" i="7" s="1"/>
  <c r="L45" i="7"/>
  <c r="M45" i="7" s="1"/>
  <c r="L37" i="7"/>
  <c r="M37" i="7" s="1"/>
  <c r="F228" i="7"/>
  <c r="L229" i="7"/>
  <c r="L227" i="7"/>
  <c r="M227" i="7" s="1"/>
  <c r="L200" i="7"/>
  <c r="M200" i="7"/>
  <c r="L192" i="7"/>
  <c r="M192" i="7"/>
  <c r="L184" i="7"/>
  <c r="M184" i="7"/>
  <c r="L176" i="7"/>
  <c r="M176" i="7"/>
  <c r="M158" i="7"/>
  <c r="L152" i="7"/>
  <c r="M152" i="7" s="1"/>
  <c r="L144" i="7"/>
  <c r="M144" i="7" s="1"/>
  <c r="L136" i="7"/>
  <c r="M136" i="7" s="1"/>
  <c r="L128" i="7"/>
  <c r="M128" i="7" s="1"/>
  <c r="L120" i="7"/>
  <c r="M120" i="7" s="1"/>
  <c r="L112" i="7"/>
  <c r="M112" i="7" s="1"/>
  <c r="L104" i="7"/>
  <c r="M104" i="7" s="1"/>
  <c r="L96" i="7"/>
  <c r="M96" i="7" s="1"/>
  <c r="L88" i="7"/>
  <c r="M88" i="7" s="1"/>
  <c r="L80" i="7"/>
  <c r="M80" i="7" s="1"/>
  <c r="L72" i="7"/>
  <c r="M72" i="7" s="1"/>
  <c r="L64" i="7"/>
  <c r="M64" i="7" s="1"/>
  <c r="L56" i="7"/>
  <c r="M56" i="7" s="1"/>
  <c r="L48" i="7"/>
  <c r="M48" i="7" s="1"/>
  <c r="L40" i="7"/>
  <c r="M40" i="7" s="1"/>
  <c r="L32" i="7"/>
  <c r="M32" i="7" s="1"/>
  <c r="L24" i="7"/>
  <c r="M24" i="7" s="1"/>
  <c r="L16" i="7"/>
  <c r="M16" i="7" s="1"/>
  <c r="M225" i="7"/>
  <c r="M222" i="7"/>
  <c r="M218" i="7"/>
  <c r="M217" i="7"/>
  <c r="M214" i="7"/>
  <c r="M213" i="7"/>
  <c r="M210" i="7"/>
  <c r="M209" i="7"/>
  <c r="M205" i="7"/>
  <c r="M204" i="7"/>
  <c r="M201" i="7"/>
  <c r="M193" i="7"/>
  <c r="M185" i="7"/>
  <c r="M177" i="7"/>
  <c r="L153" i="7"/>
  <c r="M153" i="7" s="1"/>
  <c r="L145" i="7"/>
  <c r="M145" i="7" s="1"/>
  <c r="L137" i="7"/>
  <c r="M137" i="7" s="1"/>
  <c r="L129" i="7"/>
  <c r="M129" i="7" s="1"/>
  <c r="L121" i="7"/>
  <c r="M121" i="7" s="1"/>
  <c r="L113" i="7"/>
  <c r="M113" i="7" s="1"/>
  <c r="L105" i="7"/>
  <c r="M105" i="7" s="1"/>
  <c r="L97" i="7"/>
  <c r="M97" i="7" s="1"/>
  <c r="L89" i="7"/>
  <c r="M89" i="7" s="1"/>
  <c r="L81" i="7"/>
  <c r="M81" i="7" s="1"/>
  <c r="L73" i="7"/>
  <c r="M73" i="7" s="1"/>
  <c r="L65" i="7"/>
  <c r="M65" i="7" s="1"/>
  <c r="L57" i="7"/>
  <c r="M57" i="7" s="1"/>
  <c r="L49" i="7"/>
  <c r="M49" i="7" s="1"/>
  <c r="L41" i="7"/>
  <c r="M41" i="7" s="1"/>
  <c r="L33" i="7"/>
  <c r="M33" i="7" s="1"/>
  <c r="L25" i="7"/>
  <c r="M25" i="7" s="1"/>
  <c r="L17" i="7"/>
  <c r="M17" i="7" s="1"/>
  <c r="L196" i="7"/>
  <c r="M196" i="7" s="1"/>
  <c r="L188" i="7"/>
  <c r="M188" i="7"/>
  <c r="L180" i="7"/>
  <c r="M180" i="7" s="1"/>
  <c r="L172" i="7"/>
  <c r="M172" i="7"/>
  <c r="L164" i="7"/>
  <c r="M164" i="7" s="1"/>
  <c r="L156" i="7"/>
  <c r="M156" i="7"/>
  <c r="L148" i="7"/>
  <c r="M148" i="7" s="1"/>
  <c r="L140" i="7"/>
  <c r="M140" i="7" s="1"/>
  <c r="L132" i="7"/>
  <c r="M132" i="7" s="1"/>
  <c r="L124" i="7"/>
  <c r="M124" i="7" s="1"/>
  <c r="L116" i="7"/>
  <c r="M116" i="7" s="1"/>
  <c r="L108" i="7"/>
  <c r="M108" i="7" s="1"/>
  <c r="L100" i="7"/>
  <c r="M100" i="7" s="1"/>
  <c r="L92" i="7"/>
  <c r="M92" i="7" s="1"/>
  <c r="L84" i="7"/>
  <c r="M84" i="7" s="1"/>
  <c r="L76" i="7"/>
  <c r="M76" i="7" s="1"/>
  <c r="L68" i="7"/>
  <c r="M68" i="7" s="1"/>
  <c r="L60" i="7"/>
  <c r="M60" i="7" s="1"/>
  <c r="L52" i="7"/>
  <c r="M52" i="7" s="1"/>
  <c r="L44" i="7"/>
  <c r="M44" i="7" s="1"/>
  <c r="L36" i="7"/>
  <c r="M36" i="7" s="1"/>
  <c r="L28" i="7"/>
  <c r="M28" i="7" s="1"/>
  <c r="L20" i="7"/>
  <c r="M20" i="7" s="1"/>
  <c r="D11" i="7"/>
  <c r="L29" i="7"/>
  <c r="M29" i="7" s="1"/>
  <c r="L21" i="7"/>
  <c r="M21" i="7" s="1"/>
  <c r="J12" i="7"/>
  <c r="L13" i="7"/>
  <c r="L166" i="7"/>
  <c r="M166" i="7" s="1"/>
  <c r="M161" i="7"/>
  <c r="L158" i="7"/>
  <c r="I11" i="7"/>
  <c r="C11" i="7"/>
  <c r="F12" i="7"/>
  <c r="H11" i="7"/>
  <c r="M165" i="7"/>
  <c r="M157" i="7"/>
  <c r="F11" i="8" l="1"/>
  <c r="I11" i="8"/>
  <c r="J11" i="7"/>
  <c r="L12" i="7"/>
  <c r="F11" i="7"/>
  <c r="M13" i="7"/>
  <c r="M12" i="7" s="1"/>
  <c r="M11" i="7" s="1"/>
  <c r="L228" i="7"/>
  <c r="M229" i="7"/>
  <c r="M228" i="7" s="1"/>
  <c r="L11" i="7" l="1"/>
  <c r="J46" i="6" l="1"/>
  <c r="F46" i="6"/>
  <c r="J45" i="6"/>
  <c r="F45" i="6"/>
  <c r="J44" i="6"/>
  <c r="F44" i="6"/>
  <c r="K44" i="6" s="1"/>
  <c r="J43" i="6"/>
  <c r="K43" i="6" s="1"/>
  <c r="F43" i="6"/>
  <c r="J42" i="6"/>
  <c r="F42" i="6"/>
  <c r="J41" i="6"/>
  <c r="K41" i="6" s="1"/>
  <c r="F41" i="6"/>
  <c r="J40" i="6"/>
  <c r="K40" i="6" s="1"/>
  <c r="F40" i="6"/>
  <c r="J39" i="6"/>
  <c r="K39" i="6" s="1"/>
  <c r="F39" i="6"/>
  <c r="J38" i="6"/>
  <c r="K38" i="6" s="1"/>
  <c r="F38" i="6"/>
  <c r="J37" i="6"/>
  <c r="F37" i="6"/>
  <c r="K36" i="6"/>
  <c r="J36" i="6"/>
  <c r="F36" i="6"/>
  <c r="J35" i="6"/>
  <c r="K35" i="6" s="1"/>
  <c r="F35" i="6"/>
  <c r="J34" i="6"/>
  <c r="F34" i="6"/>
  <c r="J33" i="6"/>
  <c r="K33" i="6" s="1"/>
  <c r="F33" i="6"/>
  <c r="J32" i="6"/>
  <c r="K32" i="6" s="1"/>
  <c r="F32" i="6"/>
  <c r="J31" i="6"/>
  <c r="K31" i="6" s="1"/>
  <c r="F31" i="6"/>
  <c r="J30" i="6"/>
  <c r="K30" i="6" s="1"/>
  <c r="F30" i="6"/>
  <c r="J29" i="6"/>
  <c r="F29" i="6"/>
  <c r="K28" i="6"/>
  <c r="J28" i="6"/>
  <c r="F28" i="6"/>
  <c r="J27" i="6"/>
  <c r="K27" i="6" s="1"/>
  <c r="F27" i="6"/>
  <c r="J26" i="6"/>
  <c r="F26" i="6"/>
  <c r="J25" i="6"/>
  <c r="K25" i="6" s="1"/>
  <c r="F25" i="6"/>
  <c r="J24" i="6"/>
  <c r="K24" i="6" s="1"/>
  <c r="F24" i="6"/>
  <c r="J23" i="6"/>
  <c r="K23" i="6" s="1"/>
  <c r="F23" i="6"/>
  <c r="J22" i="6"/>
  <c r="K22" i="6" s="1"/>
  <c r="F22" i="6"/>
  <c r="J21" i="6"/>
  <c r="F21" i="6"/>
  <c r="K20" i="6"/>
  <c r="J20" i="6"/>
  <c r="F20" i="6"/>
  <c r="J19" i="6"/>
  <c r="K19" i="6" s="1"/>
  <c r="F19" i="6"/>
  <c r="J18" i="6"/>
  <c r="F18" i="6"/>
  <c r="J17" i="6"/>
  <c r="K17" i="6" s="1"/>
  <c r="F17" i="6"/>
  <c r="J16" i="6"/>
  <c r="K16" i="6" s="1"/>
  <c r="F16" i="6"/>
  <c r="J15" i="6"/>
  <c r="K15" i="6" s="1"/>
  <c r="F15" i="6"/>
  <c r="J14" i="6"/>
  <c r="K14" i="6" s="1"/>
  <c r="F14" i="6"/>
  <c r="I13" i="6"/>
  <c r="H13" i="6"/>
  <c r="G13" i="6"/>
  <c r="E13" i="6"/>
  <c r="D13" i="6"/>
  <c r="C13" i="6"/>
  <c r="K18" i="6" l="1"/>
  <c r="K21" i="6"/>
  <c r="K26" i="6"/>
  <c r="K29" i="6"/>
  <c r="K34" i="6"/>
  <c r="K37" i="6"/>
  <c r="K42" i="6"/>
  <c r="K45" i="6"/>
  <c r="F13" i="6"/>
  <c r="J13" i="6"/>
  <c r="K13" i="6" s="1"/>
  <c r="D15" i="4" l="1"/>
  <c r="E15" i="4"/>
  <c r="F15" i="4"/>
  <c r="G15" i="4"/>
  <c r="J15" i="4"/>
  <c r="K15" i="4"/>
  <c r="L15" i="4"/>
  <c r="H16" i="4"/>
  <c r="M16" i="4"/>
  <c r="H17" i="4"/>
  <c r="M17" i="4"/>
  <c r="N17" i="4" s="1"/>
  <c r="O17" i="4" s="1"/>
  <c r="H18" i="4"/>
  <c r="M18" i="4"/>
  <c r="N18" i="4" s="1"/>
  <c r="H19" i="4"/>
  <c r="M19" i="4"/>
  <c r="N19" i="4" s="1"/>
  <c r="O19" i="4" s="1"/>
  <c r="H20" i="4"/>
  <c r="M20" i="4"/>
  <c r="N20" i="4" s="1"/>
  <c r="H21" i="4"/>
  <c r="M21" i="4"/>
  <c r="N21" i="4" s="1"/>
  <c r="O21" i="4" s="1"/>
  <c r="H22" i="4"/>
  <c r="M22" i="4"/>
  <c r="N22" i="4" s="1"/>
  <c r="H23" i="4"/>
  <c r="M23" i="4"/>
  <c r="N23" i="4" s="1"/>
  <c r="O23" i="4" s="1"/>
  <c r="H24" i="4"/>
  <c r="M24" i="4"/>
  <c r="N24" i="4" s="1"/>
  <c r="H25" i="4"/>
  <c r="M25" i="4"/>
  <c r="N25" i="4" s="1"/>
  <c r="O25" i="4" s="1"/>
  <c r="H26" i="4"/>
  <c r="M26" i="4"/>
  <c r="N26" i="4" s="1"/>
  <c r="H27" i="4"/>
  <c r="M27" i="4"/>
  <c r="N27" i="4" s="1"/>
  <c r="O27" i="4"/>
  <c r="H28" i="4"/>
  <c r="M28" i="4"/>
  <c r="N28" i="4" s="1"/>
  <c r="H29" i="4"/>
  <c r="M29" i="4"/>
  <c r="N29" i="4" s="1"/>
  <c r="O29" i="4" s="1"/>
  <c r="H30" i="4"/>
  <c r="M30" i="4"/>
  <c r="N30" i="4" s="1"/>
  <c r="H31" i="4"/>
  <c r="M31" i="4"/>
  <c r="N31" i="4" s="1"/>
  <c r="O31" i="4" s="1"/>
  <c r="H32" i="4"/>
  <c r="M32" i="4"/>
  <c r="N32" i="4" s="1"/>
  <c r="H33" i="4"/>
  <c r="M33" i="4"/>
  <c r="N33" i="4" s="1"/>
  <c r="O33" i="4" s="1"/>
  <c r="H34" i="4"/>
  <c r="M34" i="4"/>
  <c r="N34" i="4" s="1"/>
  <c r="O34" i="4"/>
  <c r="H35" i="4"/>
  <c r="O35" i="4" s="1"/>
  <c r="M35" i="4"/>
  <c r="N35" i="4" s="1"/>
  <c r="H36" i="4"/>
  <c r="M36" i="4"/>
  <c r="N36" i="4" s="1"/>
  <c r="O36" i="4" s="1"/>
  <c r="H37" i="4"/>
  <c r="M37" i="4"/>
  <c r="N37" i="4" s="1"/>
  <c r="H38" i="4"/>
  <c r="M38" i="4"/>
  <c r="N38" i="4" s="1"/>
  <c r="O38" i="4" s="1"/>
  <c r="H39" i="4"/>
  <c r="O39" i="4" s="1"/>
  <c r="M39" i="4"/>
  <c r="N39" i="4" s="1"/>
  <c r="H40" i="4"/>
  <c r="M40" i="4"/>
  <c r="N40" i="4" s="1"/>
  <c r="H41" i="4"/>
  <c r="M41" i="4"/>
  <c r="N41" i="4" s="1"/>
  <c r="H42" i="4"/>
  <c r="M42" i="4"/>
  <c r="N42" i="4" s="1"/>
  <c r="H43" i="4"/>
  <c r="M43" i="4"/>
  <c r="N43" i="4" s="1"/>
  <c r="H44" i="4"/>
  <c r="M44" i="4"/>
  <c r="N44" i="4" s="1"/>
  <c r="H45" i="4"/>
  <c r="M45" i="4"/>
  <c r="N45" i="4" s="1"/>
  <c r="H46" i="4"/>
  <c r="M46" i="4"/>
  <c r="N46" i="4" s="1"/>
  <c r="H47" i="4"/>
  <c r="O47" i="4" s="1"/>
  <c r="M47" i="4"/>
  <c r="N47" i="4" s="1"/>
  <c r="H48" i="4"/>
  <c r="M48" i="4"/>
  <c r="N48" i="4" s="1"/>
  <c r="O48" i="4" s="1"/>
  <c r="H49" i="4"/>
  <c r="M49" i="4"/>
  <c r="N49" i="4" s="1"/>
  <c r="H50" i="4"/>
  <c r="M50" i="4"/>
  <c r="N50" i="4" s="1"/>
  <c r="O50" i="4" s="1"/>
  <c r="H51" i="4"/>
  <c r="M51" i="4"/>
  <c r="N51" i="4" s="1"/>
  <c r="H52" i="4"/>
  <c r="M52" i="4"/>
  <c r="N52" i="4" s="1"/>
  <c r="O52" i="4" s="1"/>
  <c r="H53" i="4"/>
  <c r="M53" i="4"/>
  <c r="N53" i="4" s="1"/>
  <c r="H54" i="4"/>
  <c r="M54" i="4"/>
  <c r="N54" i="4" s="1"/>
  <c r="O54" i="4" s="1"/>
  <c r="H55" i="4"/>
  <c r="M55" i="4"/>
  <c r="N55" i="4" s="1"/>
  <c r="H56" i="4"/>
  <c r="M56" i="4"/>
  <c r="N56" i="4" s="1"/>
  <c r="O56" i="4" s="1"/>
  <c r="H57" i="4"/>
  <c r="M57" i="4"/>
  <c r="N57" i="4" s="1"/>
  <c r="H58" i="4"/>
  <c r="M58" i="4"/>
  <c r="N58" i="4" s="1"/>
  <c r="O58" i="4" s="1"/>
  <c r="H59" i="4"/>
  <c r="M59" i="4"/>
  <c r="N59" i="4" s="1"/>
  <c r="H60" i="4"/>
  <c r="M60" i="4"/>
  <c r="N60" i="4" s="1"/>
  <c r="O60" i="4" s="1"/>
  <c r="H61" i="4"/>
  <c r="M61" i="4"/>
  <c r="N61" i="4" s="1"/>
  <c r="H62" i="4"/>
  <c r="M62" i="4"/>
  <c r="N62" i="4" s="1"/>
  <c r="O62" i="4" s="1"/>
  <c r="H63" i="4"/>
  <c r="M63" i="4"/>
  <c r="N63" i="4" s="1"/>
  <c r="H64" i="4"/>
  <c r="M64" i="4"/>
  <c r="N64" i="4" s="1"/>
  <c r="O64" i="4" s="1"/>
  <c r="H65" i="4"/>
  <c r="M65" i="4"/>
  <c r="N65" i="4" s="1"/>
  <c r="H66" i="4"/>
  <c r="M66" i="4"/>
  <c r="N66" i="4" s="1"/>
  <c r="H67" i="4"/>
  <c r="M67" i="4"/>
  <c r="N67" i="4" s="1"/>
  <c r="H68" i="4"/>
  <c r="M68" i="4"/>
  <c r="N68" i="4" s="1"/>
  <c r="H69" i="4"/>
  <c r="M69" i="4"/>
  <c r="N69" i="4" s="1"/>
  <c r="H70" i="4"/>
  <c r="M70" i="4"/>
  <c r="N70" i="4" s="1"/>
  <c r="H71" i="4"/>
  <c r="M71" i="4"/>
  <c r="N71" i="4" s="1"/>
  <c r="H72" i="4"/>
  <c r="M72" i="4"/>
  <c r="N72" i="4" s="1"/>
  <c r="H73" i="4"/>
  <c r="M73" i="4"/>
  <c r="N73" i="4" s="1"/>
  <c r="H74" i="4"/>
  <c r="M74" i="4"/>
  <c r="N74" i="4" s="1"/>
  <c r="H75" i="4"/>
  <c r="M75" i="4"/>
  <c r="N75" i="4" s="1"/>
  <c r="H76" i="4"/>
  <c r="M76" i="4"/>
  <c r="N76" i="4" s="1"/>
  <c r="O76" i="4" s="1"/>
  <c r="H77" i="4"/>
  <c r="M77" i="4"/>
  <c r="N77" i="4" s="1"/>
  <c r="H78" i="4"/>
  <c r="M78" i="4"/>
  <c r="N78" i="4" s="1"/>
  <c r="O78" i="4" s="1"/>
  <c r="H79" i="4"/>
  <c r="O79" i="4" s="1"/>
  <c r="M79" i="4"/>
  <c r="N79" i="4" s="1"/>
  <c r="H80" i="4"/>
  <c r="M80" i="4"/>
  <c r="N80" i="4" s="1"/>
  <c r="H81" i="4"/>
  <c r="M81" i="4"/>
  <c r="N81" i="4" s="1"/>
  <c r="H82" i="4"/>
  <c r="M82" i="4"/>
  <c r="N82" i="4" s="1"/>
  <c r="H83" i="4"/>
  <c r="M83" i="4"/>
  <c r="N83" i="4" s="1"/>
  <c r="H84" i="4"/>
  <c r="M84" i="4"/>
  <c r="N84" i="4" s="1"/>
  <c r="H85" i="4"/>
  <c r="M85" i="4"/>
  <c r="N85" i="4" s="1"/>
  <c r="H86" i="4"/>
  <c r="M86" i="4"/>
  <c r="N86" i="4" s="1"/>
  <c r="H87" i="4"/>
  <c r="M87" i="4"/>
  <c r="N87" i="4" s="1"/>
  <c r="H88" i="4"/>
  <c r="M88" i="4"/>
  <c r="N88" i="4" s="1"/>
  <c r="H89" i="4"/>
  <c r="M89" i="4"/>
  <c r="N89" i="4" s="1"/>
  <c r="H90" i="4"/>
  <c r="M90" i="4"/>
  <c r="N90" i="4" s="1"/>
  <c r="H91" i="4"/>
  <c r="O91" i="4" s="1"/>
  <c r="M91" i="4"/>
  <c r="N91" i="4" s="1"/>
  <c r="H92" i="4"/>
  <c r="M92" i="4"/>
  <c r="N92" i="4" s="1"/>
  <c r="H93" i="4"/>
  <c r="M93" i="4"/>
  <c r="N93" i="4" s="1"/>
  <c r="H94" i="4"/>
  <c r="M94" i="4"/>
  <c r="N94" i="4" s="1"/>
  <c r="O94" i="4" s="1"/>
  <c r="H95" i="4"/>
  <c r="M95" i="4"/>
  <c r="N95" i="4" s="1"/>
  <c r="H96" i="4"/>
  <c r="M96" i="4"/>
  <c r="N96" i="4" s="1"/>
  <c r="H97" i="4"/>
  <c r="M97" i="4"/>
  <c r="N97" i="4" s="1"/>
  <c r="H98" i="4"/>
  <c r="M98" i="4"/>
  <c r="N98" i="4" s="1"/>
  <c r="H99" i="4"/>
  <c r="M99" i="4"/>
  <c r="N99" i="4" s="1"/>
  <c r="H100" i="4"/>
  <c r="M100" i="4"/>
  <c r="N100" i="4" s="1"/>
  <c r="H101" i="4"/>
  <c r="O101" i="4" s="1"/>
  <c r="M101" i="4"/>
  <c r="N101" i="4" s="1"/>
  <c r="H102" i="4"/>
  <c r="M102" i="4"/>
  <c r="N102" i="4" s="1"/>
  <c r="H103" i="4"/>
  <c r="M103" i="4"/>
  <c r="N103" i="4" s="1"/>
  <c r="H104" i="4"/>
  <c r="M104" i="4"/>
  <c r="N104" i="4" s="1"/>
  <c r="H105" i="4"/>
  <c r="M105" i="4"/>
  <c r="N105" i="4" s="1"/>
  <c r="H106" i="4"/>
  <c r="M106" i="4"/>
  <c r="N106" i="4" s="1"/>
  <c r="O106" i="4" s="1"/>
  <c r="H107" i="4"/>
  <c r="M107" i="4"/>
  <c r="N107" i="4" s="1"/>
  <c r="H108" i="4"/>
  <c r="M108" i="4"/>
  <c r="N108" i="4" s="1"/>
  <c r="H109" i="4"/>
  <c r="M109" i="4"/>
  <c r="N109" i="4" s="1"/>
  <c r="H110" i="4"/>
  <c r="M110" i="4"/>
  <c r="N110" i="4" s="1"/>
  <c r="O110" i="4" s="1"/>
  <c r="H111" i="4"/>
  <c r="M111" i="4"/>
  <c r="N111" i="4" s="1"/>
  <c r="H112" i="4"/>
  <c r="M112" i="4"/>
  <c r="N112" i="4" s="1"/>
  <c r="H113" i="4"/>
  <c r="M113" i="4"/>
  <c r="N113" i="4" s="1"/>
  <c r="H114" i="4"/>
  <c r="M114" i="4"/>
  <c r="N114" i="4" s="1"/>
  <c r="H115" i="4"/>
  <c r="M115" i="4"/>
  <c r="N115" i="4" s="1"/>
  <c r="H116" i="4"/>
  <c r="M116" i="4"/>
  <c r="N116" i="4" s="1"/>
  <c r="H117" i="4"/>
  <c r="M117" i="4"/>
  <c r="N117" i="4" s="1"/>
  <c r="H118" i="4"/>
  <c r="M118" i="4"/>
  <c r="N118" i="4" s="1"/>
  <c r="H119" i="4"/>
  <c r="M119" i="4"/>
  <c r="N119" i="4" s="1"/>
  <c r="H120" i="4"/>
  <c r="M120" i="4"/>
  <c r="N120" i="4" s="1"/>
  <c r="H121" i="4"/>
  <c r="M121" i="4"/>
  <c r="N121" i="4" s="1"/>
  <c r="H122" i="4"/>
  <c r="M122" i="4"/>
  <c r="N122" i="4" s="1"/>
  <c r="O122" i="4" s="1"/>
  <c r="H123" i="4"/>
  <c r="M123" i="4"/>
  <c r="N123" i="4" s="1"/>
  <c r="H124" i="4"/>
  <c r="M124" i="4"/>
  <c r="N124" i="4" s="1"/>
  <c r="H125" i="4"/>
  <c r="M125" i="4"/>
  <c r="N125" i="4" s="1"/>
  <c r="H126" i="4"/>
  <c r="M126" i="4"/>
  <c r="N126" i="4" s="1"/>
  <c r="H127" i="4"/>
  <c r="M127" i="4"/>
  <c r="N127" i="4" s="1"/>
  <c r="H128" i="4"/>
  <c r="M128" i="4"/>
  <c r="N128" i="4" s="1"/>
  <c r="H129" i="4"/>
  <c r="M129" i="4"/>
  <c r="N129" i="4" s="1"/>
  <c r="H130" i="4"/>
  <c r="M130" i="4"/>
  <c r="N130" i="4" s="1"/>
  <c r="H131" i="4"/>
  <c r="M131" i="4"/>
  <c r="N131" i="4" s="1"/>
  <c r="H132" i="4"/>
  <c r="M132" i="4"/>
  <c r="N132" i="4" s="1"/>
  <c r="H133" i="4"/>
  <c r="O133" i="4" s="1"/>
  <c r="M133" i="4"/>
  <c r="N133" i="4" s="1"/>
  <c r="H134" i="4"/>
  <c r="M134" i="4"/>
  <c r="N134" i="4" s="1"/>
  <c r="H135" i="4"/>
  <c r="M135" i="4"/>
  <c r="N135" i="4" s="1"/>
  <c r="H136" i="4"/>
  <c r="M136" i="4"/>
  <c r="N136" i="4" s="1"/>
  <c r="H137" i="4"/>
  <c r="M137" i="4"/>
  <c r="N137" i="4" s="1"/>
  <c r="H138" i="4"/>
  <c r="M138" i="4"/>
  <c r="N138" i="4" s="1"/>
  <c r="H139" i="4"/>
  <c r="M139" i="4"/>
  <c r="N139" i="4" s="1"/>
  <c r="H140" i="4"/>
  <c r="M140" i="4"/>
  <c r="N140" i="4" s="1"/>
  <c r="H141" i="4"/>
  <c r="M141" i="4"/>
  <c r="N141" i="4" s="1"/>
  <c r="H142" i="4"/>
  <c r="M142" i="4"/>
  <c r="N142" i="4" s="1"/>
  <c r="H143" i="4"/>
  <c r="M143" i="4"/>
  <c r="N143" i="4" s="1"/>
  <c r="H144" i="4"/>
  <c r="M144" i="4"/>
  <c r="N144" i="4" s="1"/>
  <c r="H145" i="4"/>
  <c r="M145" i="4"/>
  <c r="N145" i="4" s="1"/>
  <c r="H146" i="4"/>
  <c r="M146" i="4"/>
  <c r="N146" i="4" s="1"/>
  <c r="H147" i="4"/>
  <c r="M147" i="4"/>
  <c r="N147" i="4" s="1"/>
  <c r="H148" i="4"/>
  <c r="M148" i="4"/>
  <c r="N148" i="4" s="1"/>
  <c r="H149" i="4"/>
  <c r="M149" i="4"/>
  <c r="N149" i="4" s="1"/>
  <c r="H150" i="4"/>
  <c r="M150" i="4"/>
  <c r="N150" i="4" s="1"/>
  <c r="H151" i="4"/>
  <c r="M151" i="4"/>
  <c r="N151" i="4" s="1"/>
  <c r="H152" i="4"/>
  <c r="M152" i="4"/>
  <c r="N152" i="4" s="1"/>
  <c r="H153" i="4"/>
  <c r="M153" i="4"/>
  <c r="N153" i="4" s="1"/>
  <c r="H154" i="4"/>
  <c r="M154" i="4"/>
  <c r="N154" i="4" s="1"/>
  <c r="H155" i="4"/>
  <c r="M155" i="4"/>
  <c r="N155" i="4" s="1"/>
  <c r="H156" i="4"/>
  <c r="M156" i="4"/>
  <c r="N156" i="4" s="1"/>
  <c r="H157" i="4"/>
  <c r="M157" i="4"/>
  <c r="N157" i="4" s="1"/>
  <c r="H158" i="4"/>
  <c r="M158" i="4"/>
  <c r="N158" i="4" s="1"/>
  <c r="H159" i="4"/>
  <c r="M159" i="4"/>
  <c r="N159" i="4" s="1"/>
  <c r="H160" i="4"/>
  <c r="M160" i="4"/>
  <c r="N160" i="4" s="1"/>
  <c r="H161" i="4"/>
  <c r="M161" i="4"/>
  <c r="N161" i="4" s="1"/>
  <c r="H162" i="4"/>
  <c r="M162" i="4"/>
  <c r="N162" i="4" s="1"/>
  <c r="H163" i="4"/>
  <c r="M163" i="4"/>
  <c r="N163" i="4" s="1"/>
  <c r="H164" i="4"/>
  <c r="M164" i="4"/>
  <c r="N164" i="4" s="1"/>
  <c r="H165" i="4"/>
  <c r="O165" i="4" s="1"/>
  <c r="M165" i="4"/>
  <c r="N165" i="4" s="1"/>
  <c r="H166" i="4"/>
  <c r="M166" i="4"/>
  <c r="N166" i="4" s="1"/>
  <c r="H167" i="4"/>
  <c r="M167" i="4"/>
  <c r="N167" i="4" s="1"/>
  <c r="H168" i="4"/>
  <c r="M168" i="4"/>
  <c r="N168" i="4" s="1"/>
  <c r="H169" i="4"/>
  <c r="M169" i="4"/>
  <c r="N169" i="4" s="1"/>
  <c r="H170" i="4"/>
  <c r="M170" i="4"/>
  <c r="N170" i="4" s="1"/>
  <c r="H171" i="4"/>
  <c r="M171" i="4"/>
  <c r="N171" i="4" s="1"/>
  <c r="H172" i="4"/>
  <c r="M172" i="4"/>
  <c r="N172" i="4" s="1"/>
  <c r="H173" i="4"/>
  <c r="M173" i="4"/>
  <c r="N173" i="4" s="1"/>
  <c r="H174" i="4"/>
  <c r="M174" i="4"/>
  <c r="N174" i="4" s="1"/>
  <c r="H175" i="4"/>
  <c r="M175" i="4"/>
  <c r="N175" i="4" s="1"/>
  <c r="H176" i="4"/>
  <c r="M176" i="4"/>
  <c r="N176" i="4" s="1"/>
  <c r="H177" i="4"/>
  <c r="M177" i="4"/>
  <c r="N177" i="4" s="1"/>
  <c r="H178" i="4"/>
  <c r="M178" i="4"/>
  <c r="N178" i="4" s="1"/>
  <c r="H179" i="4"/>
  <c r="M179" i="4"/>
  <c r="N179" i="4" s="1"/>
  <c r="H180" i="4"/>
  <c r="M180" i="4"/>
  <c r="N180" i="4" s="1"/>
  <c r="H181" i="4"/>
  <c r="M181" i="4"/>
  <c r="N181" i="4" s="1"/>
  <c r="H182" i="4"/>
  <c r="M182" i="4"/>
  <c r="N182" i="4" s="1"/>
  <c r="H183" i="4"/>
  <c r="M183" i="4"/>
  <c r="N183" i="4" s="1"/>
  <c r="H184" i="4"/>
  <c r="M184" i="4"/>
  <c r="N184" i="4" s="1"/>
  <c r="H185" i="4"/>
  <c r="M185" i="4"/>
  <c r="N185" i="4" s="1"/>
  <c r="H186" i="4"/>
  <c r="M186" i="4"/>
  <c r="N186" i="4" s="1"/>
  <c r="H187" i="4"/>
  <c r="M187" i="4"/>
  <c r="N187" i="4" s="1"/>
  <c r="H188" i="4"/>
  <c r="M188" i="4"/>
  <c r="N188" i="4" s="1"/>
  <c r="H189" i="4"/>
  <c r="M189" i="4"/>
  <c r="N189" i="4" s="1"/>
  <c r="H190" i="4"/>
  <c r="M190" i="4"/>
  <c r="N190" i="4" s="1"/>
  <c r="H191" i="4"/>
  <c r="M191" i="4"/>
  <c r="N191" i="4" s="1"/>
  <c r="H192" i="4"/>
  <c r="M192" i="4"/>
  <c r="N192" i="4" s="1"/>
  <c r="H193" i="4"/>
  <c r="M193" i="4"/>
  <c r="N193" i="4" s="1"/>
  <c r="H194" i="4"/>
  <c r="M194" i="4"/>
  <c r="N194" i="4" s="1"/>
  <c r="H195" i="4"/>
  <c r="M195" i="4"/>
  <c r="N195" i="4" s="1"/>
  <c r="H196" i="4"/>
  <c r="M196" i="4"/>
  <c r="N196" i="4" s="1"/>
  <c r="H197" i="4"/>
  <c r="M197" i="4"/>
  <c r="N197" i="4" s="1"/>
  <c r="H198" i="4"/>
  <c r="M198" i="4"/>
  <c r="N198" i="4" s="1"/>
  <c r="H199" i="4"/>
  <c r="M199" i="4"/>
  <c r="N199" i="4" s="1"/>
  <c r="H200" i="4"/>
  <c r="M200" i="4"/>
  <c r="N200" i="4" s="1"/>
  <c r="H201" i="4"/>
  <c r="M201" i="4"/>
  <c r="N201" i="4" s="1"/>
  <c r="H202" i="4"/>
  <c r="M202" i="4"/>
  <c r="N202" i="4" s="1"/>
  <c r="H203" i="4"/>
  <c r="M203" i="4"/>
  <c r="N203" i="4" s="1"/>
  <c r="H204" i="4"/>
  <c r="M204" i="4"/>
  <c r="N204" i="4" s="1"/>
  <c r="H205" i="4"/>
  <c r="M205" i="4"/>
  <c r="N205" i="4" s="1"/>
  <c r="H206" i="4"/>
  <c r="M206" i="4"/>
  <c r="N206" i="4" s="1"/>
  <c r="H207" i="4"/>
  <c r="M207" i="4"/>
  <c r="N207" i="4" s="1"/>
  <c r="H208" i="4"/>
  <c r="M208" i="4"/>
  <c r="N208" i="4" s="1"/>
  <c r="H209" i="4"/>
  <c r="M209" i="4"/>
  <c r="N209" i="4" s="1"/>
  <c r="H210" i="4"/>
  <c r="M210" i="4"/>
  <c r="N210" i="4" s="1"/>
  <c r="H211" i="4"/>
  <c r="M211" i="4"/>
  <c r="N211" i="4" s="1"/>
  <c r="H212" i="4"/>
  <c r="M212" i="4"/>
  <c r="N212" i="4" s="1"/>
  <c r="H213" i="4"/>
  <c r="M213" i="4"/>
  <c r="N213" i="4" s="1"/>
  <c r="H214" i="4"/>
  <c r="M214" i="4"/>
  <c r="N214" i="4" s="1"/>
  <c r="H215" i="4"/>
  <c r="M215" i="4"/>
  <c r="N215" i="4" s="1"/>
  <c r="H216" i="4"/>
  <c r="M216" i="4"/>
  <c r="N216" i="4" s="1"/>
  <c r="H217" i="4"/>
  <c r="M217" i="4"/>
  <c r="N217" i="4" s="1"/>
  <c r="H218" i="4"/>
  <c r="M218" i="4"/>
  <c r="N218" i="4" s="1"/>
  <c r="H219" i="4"/>
  <c r="M219" i="4"/>
  <c r="N219" i="4" s="1"/>
  <c r="H220" i="4"/>
  <c r="M220" i="4"/>
  <c r="N220" i="4" s="1"/>
  <c r="H221" i="4"/>
  <c r="M221" i="4"/>
  <c r="N221" i="4" s="1"/>
  <c r="H222" i="4"/>
  <c r="M222" i="4"/>
  <c r="N222" i="4" s="1"/>
  <c r="H223" i="4"/>
  <c r="M223" i="4"/>
  <c r="N223" i="4" s="1"/>
  <c r="H224" i="4"/>
  <c r="M224" i="4"/>
  <c r="N224" i="4" s="1"/>
  <c r="H225" i="4"/>
  <c r="M225" i="4"/>
  <c r="N225" i="4" s="1"/>
  <c r="H226" i="4"/>
  <c r="M226" i="4"/>
  <c r="N226" i="4" s="1"/>
  <c r="H227" i="4"/>
  <c r="M227" i="4"/>
  <c r="N227" i="4" s="1"/>
  <c r="H228" i="4"/>
  <c r="M228" i="4"/>
  <c r="N228" i="4" s="1"/>
  <c r="H229" i="4"/>
  <c r="M229" i="4"/>
  <c r="N229" i="4" s="1"/>
  <c r="H230" i="4"/>
  <c r="M230" i="4"/>
  <c r="N230" i="4" s="1"/>
  <c r="H231" i="4"/>
  <c r="M231" i="4"/>
  <c r="N231" i="4" s="1"/>
  <c r="H232" i="4"/>
  <c r="M232" i="4"/>
  <c r="N232" i="4" s="1"/>
  <c r="H233" i="4"/>
  <c r="M233" i="4"/>
  <c r="N233" i="4" s="1"/>
  <c r="H234" i="4"/>
  <c r="M234" i="4"/>
  <c r="N234" i="4" s="1"/>
  <c r="H235" i="4"/>
  <c r="M235" i="4"/>
  <c r="N235" i="4" s="1"/>
  <c r="H236" i="4"/>
  <c r="N236" i="4"/>
  <c r="H237" i="4"/>
  <c r="M237" i="4"/>
  <c r="N237" i="4" s="1"/>
  <c r="H238" i="4"/>
  <c r="M238" i="4"/>
  <c r="N238" i="4" s="1"/>
  <c r="H239" i="4"/>
  <c r="M239" i="4"/>
  <c r="N239" i="4" s="1"/>
  <c r="H240" i="4"/>
  <c r="M240" i="4"/>
  <c r="N240" i="4" s="1"/>
  <c r="H241" i="4"/>
  <c r="M241" i="4"/>
  <c r="N241" i="4"/>
  <c r="H242" i="4"/>
  <c r="M242" i="4"/>
  <c r="N242" i="4" s="1"/>
  <c r="H243" i="4"/>
  <c r="M243" i="4"/>
  <c r="N243" i="4" s="1"/>
  <c r="H244" i="4"/>
  <c r="M244" i="4"/>
  <c r="N244" i="4" s="1"/>
  <c r="H245" i="4"/>
  <c r="M245" i="4"/>
  <c r="N245" i="4" s="1"/>
  <c r="H246" i="4"/>
  <c r="M246" i="4"/>
  <c r="N246" i="4" s="1"/>
  <c r="H247" i="4"/>
  <c r="M247" i="4"/>
  <c r="N247" i="4" s="1"/>
  <c r="H248" i="4"/>
  <c r="M248" i="4"/>
  <c r="N248" i="4" s="1"/>
  <c r="H249" i="4"/>
  <c r="M249" i="4"/>
  <c r="N249" i="4" s="1"/>
  <c r="H250" i="4"/>
  <c r="M250" i="4"/>
  <c r="N250" i="4" s="1"/>
  <c r="H251" i="4"/>
  <c r="M251" i="4"/>
  <c r="N251" i="4" s="1"/>
  <c r="H252" i="4"/>
  <c r="M252" i="4"/>
  <c r="N252" i="4" s="1"/>
  <c r="H253" i="4"/>
  <c r="M253" i="4"/>
  <c r="N253" i="4" s="1"/>
  <c r="H254" i="4"/>
  <c r="M254" i="4"/>
  <c r="N254" i="4" s="1"/>
  <c r="H255" i="4"/>
  <c r="M255" i="4"/>
  <c r="N255" i="4" s="1"/>
  <c r="H256" i="4"/>
  <c r="M256" i="4"/>
  <c r="N256" i="4" s="1"/>
  <c r="H257" i="4"/>
  <c r="M257" i="4"/>
  <c r="N257" i="4" s="1"/>
  <c r="H258" i="4"/>
  <c r="O258" i="4" s="1"/>
  <c r="N258" i="4"/>
  <c r="H259" i="4"/>
  <c r="M259" i="4"/>
  <c r="N259" i="4" s="1"/>
  <c r="H260" i="4"/>
  <c r="M260" i="4"/>
  <c r="N260" i="4" s="1"/>
  <c r="H261" i="4"/>
  <c r="M261" i="4"/>
  <c r="N261" i="4" s="1"/>
  <c r="H262" i="4"/>
  <c r="M262" i="4"/>
  <c r="N262" i="4" s="1"/>
  <c r="H263" i="4"/>
  <c r="M263" i="4"/>
  <c r="N263" i="4" s="1"/>
  <c r="H264" i="4"/>
  <c r="M264" i="4"/>
  <c r="N264" i="4" s="1"/>
  <c r="H265" i="4"/>
  <c r="M265" i="4"/>
  <c r="N265" i="4" s="1"/>
  <c r="H266" i="4"/>
  <c r="M266" i="4"/>
  <c r="N266" i="4" s="1"/>
  <c r="H267" i="4"/>
  <c r="M267" i="4"/>
  <c r="N267" i="4" s="1"/>
  <c r="H268" i="4"/>
  <c r="M268" i="4"/>
  <c r="N268" i="4" s="1"/>
  <c r="H269" i="4"/>
  <c r="M269" i="4"/>
  <c r="N269" i="4" s="1"/>
  <c r="H270" i="4"/>
  <c r="M270" i="4"/>
  <c r="N270" i="4" s="1"/>
  <c r="H271" i="4"/>
  <c r="M271" i="4"/>
  <c r="N271" i="4" s="1"/>
  <c r="H272" i="4"/>
  <c r="M272" i="4"/>
  <c r="N272" i="4"/>
  <c r="H273" i="4"/>
  <c r="M273" i="4"/>
  <c r="N273" i="4" s="1"/>
  <c r="H274" i="4"/>
  <c r="M274" i="4"/>
  <c r="N274" i="4" s="1"/>
  <c r="H275" i="4"/>
  <c r="M275" i="4"/>
  <c r="N275" i="4" s="1"/>
  <c r="O233" i="4" l="1"/>
  <c r="O185" i="4"/>
  <c r="O169" i="4"/>
  <c r="O229" i="4"/>
  <c r="O213" i="4"/>
  <c r="O197" i="4"/>
  <c r="O153" i="4"/>
  <c r="O137" i="4"/>
  <c r="O234" i="4"/>
  <c r="O218" i="4"/>
  <c r="O206" i="4"/>
  <c r="O202" i="4"/>
  <c r="O190" i="4"/>
  <c r="O186" i="4"/>
  <c r="O174" i="4"/>
  <c r="O170" i="4"/>
  <c r="O121" i="4"/>
  <c r="O105" i="4"/>
  <c r="O222" i="4"/>
  <c r="O149" i="4"/>
  <c r="O98" i="4"/>
  <c r="O74" i="4"/>
  <c r="O181" i="4"/>
  <c r="O126" i="4"/>
  <c r="O217" i="4"/>
  <c r="O201" i="4"/>
  <c r="O158" i="4"/>
  <c r="O154" i="4"/>
  <c r="O142" i="4"/>
  <c r="O138" i="4"/>
  <c r="O117" i="4"/>
  <c r="O77" i="4"/>
  <c r="O69" i="4"/>
  <c r="O67" i="4"/>
  <c r="O225" i="4"/>
  <c r="O214" i="4"/>
  <c r="O210" i="4"/>
  <c r="O205" i="4"/>
  <c r="O193" i="4"/>
  <c r="O182" i="4"/>
  <c r="O178" i="4"/>
  <c r="O173" i="4"/>
  <c r="O161" i="4"/>
  <c r="O150" i="4"/>
  <c r="O146" i="4"/>
  <c r="O141" i="4"/>
  <c r="O129" i="4"/>
  <c r="O118" i="4"/>
  <c r="O114" i="4"/>
  <c r="O109" i="4"/>
  <c r="O66" i="4"/>
  <c r="O42" i="4"/>
  <c r="O99" i="4"/>
  <c r="O95" i="4"/>
  <c r="O71" i="4"/>
  <c r="O45" i="4"/>
  <c r="O43" i="4"/>
  <c r="O41" i="4"/>
  <c r="O256" i="4"/>
  <c r="O254" i="4"/>
  <c r="O252" i="4"/>
  <c r="O250" i="4"/>
  <c r="O230" i="4"/>
  <c r="O226" i="4"/>
  <c r="O221" i="4"/>
  <c r="O209" i="4"/>
  <c r="O198" i="4"/>
  <c r="O194" i="4"/>
  <c r="O189" i="4"/>
  <c r="O177" i="4"/>
  <c r="O166" i="4"/>
  <c r="O162" i="4"/>
  <c r="O157" i="4"/>
  <c r="O145" i="4"/>
  <c r="O134" i="4"/>
  <c r="O130" i="4"/>
  <c r="O125" i="4"/>
  <c r="O113" i="4"/>
  <c r="O102" i="4"/>
  <c r="O89" i="4"/>
  <c r="O87" i="4"/>
  <c r="O85" i="4"/>
  <c r="O83" i="4"/>
  <c r="O81" i="4"/>
  <c r="O72" i="4"/>
  <c r="O59" i="4"/>
  <c r="O231" i="4"/>
  <c r="O228" i="4"/>
  <c r="O215" i="4"/>
  <c r="O199" i="4"/>
  <c r="O167" i="4"/>
  <c r="O164" i="4"/>
  <c r="O135" i="4"/>
  <c r="O119" i="4"/>
  <c r="O100" i="4"/>
  <c r="O92" i="4"/>
  <c r="O75" i="4"/>
  <c r="O70" i="4"/>
  <c r="O68" i="4"/>
  <c r="O65" i="4"/>
  <c r="O63" i="4"/>
  <c r="O61" i="4"/>
  <c r="O46" i="4"/>
  <c r="O44" i="4"/>
  <c r="O37" i="4"/>
  <c r="O32" i="4"/>
  <c r="O30" i="4"/>
  <c r="O28" i="4"/>
  <c r="O212" i="4"/>
  <c r="O196" i="4"/>
  <c r="O183" i="4"/>
  <c r="O180" i="4"/>
  <c r="O151" i="4"/>
  <c r="O148" i="4"/>
  <c r="O132" i="4"/>
  <c r="O116" i="4"/>
  <c r="O103" i="4"/>
  <c r="O257" i="4"/>
  <c r="O255" i="4"/>
  <c r="O253" i="4"/>
  <c r="O251" i="4"/>
  <c r="O249" i="4"/>
  <c r="O223" i="4"/>
  <c r="O220" i="4"/>
  <c r="O207" i="4"/>
  <c r="O204" i="4"/>
  <c r="O191" i="4"/>
  <c r="O188" i="4"/>
  <c r="O175" i="4"/>
  <c r="O172" i="4"/>
  <c r="O159" i="4"/>
  <c r="O156" i="4"/>
  <c r="O143" i="4"/>
  <c r="O140" i="4"/>
  <c r="O127" i="4"/>
  <c r="O124" i="4"/>
  <c r="O111" i="4"/>
  <c r="O108" i="4"/>
  <c r="O90" i="4"/>
  <c r="O88" i="4"/>
  <c r="O86" i="4"/>
  <c r="O84" i="4"/>
  <c r="O82" i="4"/>
  <c r="O80" i="4"/>
  <c r="O73" i="4"/>
  <c r="O57" i="4"/>
  <c r="O55" i="4"/>
  <c r="O53" i="4"/>
  <c r="O51" i="4"/>
  <c r="O49" i="4"/>
  <c r="O40" i="4"/>
  <c r="O26" i="4"/>
  <c r="O24" i="4"/>
  <c r="O22" i="4"/>
  <c r="O20" i="4"/>
  <c r="O18" i="4"/>
  <c r="O271" i="4"/>
  <c r="O267" i="4"/>
  <c r="O263" i="4"/>
  <c r="O259" i="4"/>
  <c r="O235" i="4"/>
  <c r="O232" i="4"/>
  <c r="O227" i="4"/>
  <c r="O224" i="4"/>
  <c r="O219" i="4"/>
  <c r="O216" i="4"/>
  <c r="O211" i="4"/>
  <c r="O208" i="4"/>
  <c r="O203" i="4"/>
  <c r="O200" i="4"/>
  <c r="O195" i="4"/>
  <c r="O192" i="4"/>
  <c r="O187" i="4"/>
  <c r="O184" i="4"/>
  <c r="O179" i="4"/>
  <c r="O176" i="4"/>
  <c r="O171" i="4"/>
  <c r="O168" i="4"/>
  <c r="O163" i="4"/>
  <c r="O160" i="4"/>
  <c r="O155" i="4"/>
  <c r="O152" i="4"/>
  <c r="O147" i="4"/>
  <c r="O144" i="4"/>
  <c r="O139" i="4"/>
  <c r="O136" i="4"/>
  <c r="O131" i="4"/>
  <c r="O128" i="4"/>
  <c r="O123" i="4"/>
  <c r="O120" i="4"/>
  <c r="O115" i="4"/>
  <c r="O112" i="4"/>
  <c r="O107" i="4"/>
  <c r="O104" i="4"/>
  <c r="O96" i="4"/>
  <c r="O273" i="4"/>
  <c r="O269" i="4"/>
  <c r="O265" i="4"/>
  <c r="O261" i="4"/>
  <c r="O242" i="4"/>
  <c r="O270" i="4"/>
  <c r="O266" i="4"/>
  <c r="O262" i="4"/>
  <c r="O246" i="4"/>
  <c r="O272" i="4"/>
  <c r="O268" i="4"/>
  <c r="O264" i="4"/>
  <c r="O260" i="4"/>
  <c r="O238" i="4"/>
  <c r="O274" i="4"/>
  <c r="O275" i="4"/>
  <c r="O97" i="4"/>
  <c r="O247" i="4"/>
  <c r="O243" i="4"/>
  <c r="O239" i="4"/>
  <c r="O248" i="4"/>
  <c r="O244" i="4"/>
  <c r="O240" i="4"/>
  <c r="O236" i="4"/>
  <c r="O245" i="4"/>
  <c r="O241" i="4"/>
  <c r="O237" i="4"/>
  <c r="O93" i="4"/>
  <c r="H15" i="4"/>
  <c r="M15" i="4"/>
  <c r="N16" i="4"/>
  <c r="G83" i="3"/>
  <c r="I17" i="3"/>
  <c r="I19" i="3"/>
  <c r="I20" i="3"/>
  <c r="I23" i="3"/>
  <c r="I24" i="3"/>
  <c r="I26" i="3"/>
  <c r="I29" i="3"/>
  <c r="I31" i="3"/>
  <c r="I33" i="3"/>
  <c r="I36" i="3"/>
  <c r="I39" i="3"/>
  <c r="I40" i="3"/>
  <c r="I43" i="3"/>
  <c r="I44" i="3"/>
  <c r="I45" i="3"/>
  <c r="I47" i="3"/>
  <c r="I48" i="3"/>
  <c r="I49" i="3"/>
  <c r="I51" i="3"/>
  <c r="I54" i="3"/>
  <c r="I56" i="3"/>
  <c r="I58" i="3"/>
  <c r="I59" i="3"/>
  <c r="J59" i="3" s="1"/>
  <c r="I61" i="3"/>
  <c r="I62" i="3"/>
  <c r="J62" i="3" s="1"/>
  <c r="I63" i="3"/>
  <c r="J63" i="3" s="1"/>
  <c r="I65" i="3"/>
  <c r="J65" i="3" s="1"/>
  <c r="I66" i="3"/>
  <c r="I67" i="3"/>
  <c r="I69" i="3"/>
  <c r="I72" i="3"/>
  <c r="I74" i="3"/>
  <c r="J74" i="3" s="1"/>
  <c r="I75" i="3"/>
  <c r="J75" i="3" s="1"/>
  <c r="I76" i="3"/>
  <c r="J76" i="3" s="1"/>
  <c r="I78" i="3"/>
  <c r="J78" i="3" s="1"/>
  <c r="I79" i="3"/>
  <c r="J79" i="3" s="1"/>
  <c r="F83" i="3"/>
  <c r="E83" i="3"/>
  <c r="O92" i="3"/>
  <c r="H91" i="3"/>
  <c r="O90" i="3"/>
  <c r="O89" i="3"/>
  <c r="O87" i="3"/>
  <c r="O86" i="3"/>
  <c r="H85" i="3"/>
  <c r="O84" i="3"/>
  <c r="H83" i="3"/>
  <c r="O81" i="3"/>
  <c r="O80" i="3"/>
  <c r="O79" i="3"/>
  <c r="O78" i="3"/>
  <c r="O77" i="3"/>
  <c r="O76" i="3"/>
  <c r="O75" i="3"/>
  <c r="O74" i="3"/>
  <c r="O73" i="3"/>
  <c r="O72" i="3"/>
  <c r="O71" i="3"/>
  <c r="O69" i="3"/>
  <c r="O68" i="3"/>
  <c r="O67" i="3"/>
  <c r="O66" i="3"/>
  <c r="O65" i="3"/>
  <c r="O64" i="3"/>
  <c r="O63" i="3"/>
  <c r="O62" i="3"/>
  <c r="O61" i="3"/>
  <c r="O60" i="3"/>
  <c r="O59" i="3"/>
  <c r="O58" i="3"/>
  <c r="O56" i="3"/>
  <c r="O55" i="3"/>
  <c r="O54" i="3"/>
  <c r="O53" i="3"/>
  <c r="O51" i="3"/>
  <c r="O50" i="3"/>
  <c r="O49" i="3"/>
  <c r="O48" i="3"/>
  <c r="O47" i="3"/>
  <c r="O46" i="3"/>
  <c r="O45" i="3"/>
  <c r="O44" i="3"/>
  <c r="O43" i="3"/>
  <c r="O41" i="3"/>
  <c r="O40" i="3"/>
  <c r="O39" i="3"/>
  <c r="O38" i="3"/>
  <c r="O37" i="3"/>
  <c r="O36" i="3"/>
  <c r="O35" i="3"/>
  <c r="H34" i="3"/>
  <c r="O33" i="3"/>
  <c r="O32" i="3"/>
  <c r="O31" i="3"/>
  <c r="O30" i="3"/>
  <c r="O29" i="3"/>
  <c r="H28" i="3"/>
  <c r="O27" i="3"/>
  <c r="O26" i="3"/>
  <c r="O24" i="3"/>
  <c r="O23" i="3"/>
  <c r="O22" i="3"/>
  <c r="O20" i="3"/>
  <c r="O19" i="3"/>
  <c r="H18" i="3"/>
  <c r="O17" i="3"/>
  <c r="O16" i="3"/>
  <c r="N15" i="4" l="1"/>
  <c r="O15" i="4" s="1"/>
  <c r="O16" i="4"/>
  <c r="G15" i="3"/>
  <c r="J24" i="3"/>
  <c r="G25" i="3"/>
  <c r="J67" i="3"/>
  <c r="I87" i="3"/>
  <c r="J87" i="3" s="1"/>
  <c r="J26" i="3"/>
  <c r="J36" i="3"/>
  <c r="J20" i="3"/>
  <c r="J45" i="3"/>
  <c r="G85" i="3"/>
  <c r="G34" i="3"/>
  <c r="G28" i="3"/>
  <c r="G18" i="3"/>
  <c r="H88" i="3"/>
  <c r="H82" i="3" s="1"/>
  <c r="H15" i="3"/>
  <c r="J49" i="3"/>
  <c r="I80" i="3"/>
  <c r="J80" i="3" s="1"/>
  <c r="G21" i="3"/>
  <c r="J31" i="3"/>
  <c r="J40" i="3"/>
  <c r="J54" i="3"/>
  <c r="H57" i="3"/>
  <c r="H21" i="3"/>
  <c r="H70" i="3"/>
  <c r="H52" i="3"/>
  <c r="H42" i="3"/>
  <c r="I38" i="3"/>
  <c r="J38" i="3" s="1"/>
  <c r="H25" i="3"/>
  <c r="I22" i="3"/>
  <c r="J22" i="3" s="1"/>
  <c r="I89" i="3"/>
  <c r="J89" i="3" s="1"/>
  <c r="I81" i="3"/>
  <c r="J81" i="3" s="1"/>
  <c r="I77" i="3"/>
  <c r="J77" i="3" s="1"/>
  <c r="I73" i="3"/>
  <c r="J73" i="3" s="1"/>
  <c r="I68" i="3"/>
  <c r="J68" i="3" s="1"/>
  <c r="I64" i="3"/>
  <c r="J64" i="3" s="1"/>
  <c r="I60" i="3"/>
  <c r="J60" i="3" s="1"/>
  <c r="I55" i="3"/>
  <c r="J55" i="3" s="1"/>
  <c r="I50" i="3"/>
  <c r="I46" i="3"/>
  <c r="J46" i="3" s="1"/>
  <c r="I41" i="3"/>
  <c r="J41" i="3" s="1"/>
  <c r="I37" i="3"/>
  <c r="J37" i="3" s="1"/>
  <c r="I32" i="3"/>
  <c r="J32" i="3" s="1"/>
  <c r="I27" i="3"/>
  <c r="J27" i="3" s="1"/>
  <c r="I16" i="3"/>
  <c r="J16" i="3" s="1"/>
  <c r="E15" i="3"/>
  <c r="J72" i="3"/>
  <c r="E18" i="3"/>
  <c r="J23" i="3"/>
  <c r="J58" i="3"/>
  <c r="J47" i="3"/>
  <c r="J43" i="3"/>
  <c r="I84" i="3"/>
  <c r="I83" i="3" s="1"/>
  <c r="E52" i="3"/>
  <c r="E34" i="3"/>
  <c r="J33" i="3"/>
  <c r="J29" i="3"/>
  <c r="J17" i="3"/>
  <c r="F21" i="3"/>
  <c r="F15" i="3"/>
  <c r="F25" i="3"/>
  <c r="E85" i="3"/>
  <c r="J66" i="3"/>
  <c r="E57" i="3"/>
  <c r="J48" i="3"/>
  <c r="J39" i="3"/>
  <c r="F70" i="3"/>
  <c r="F52" i="3"/>
  <c r="F34" i="3"/>
  <c r="F28" i="3"/>
  <c r="J19" i="3"/>
  <c r="J51" i="3"/>
  <c r="J56" i="3"/>
  <c r="J61" i="3"/>
  <c r="J69" i="3"/>
  <c r="F18" i="3"/>
  <c r="I30" i="3"/>
  <c r="J30" i="3" s="1"/>
  <c r="I35" i="3"/>
  <c r="J35" i="3" s="1"/>
  <c r="F57" i="3"/>
  <c r="I53" i="3"/>
  <c r="I71" i="3"/>
  <c r="J71" i="3" s="1"/>
  <c r="J44" i="3"/>
  <c r="E28" i="3"/>
  <c r="E25" i="3"/>
  <c r="F85" i="3"/>
  <c r="G52" i="3"/>
  <c r="F42" i="3"/>
  <c r="I86" i="3"/>
  <c r="J86" i="3" s="1"/>
  <c r="E70" i="3"/>
  <c r="G57" i="3"/>
  <c r="G42" i="3"/>
  <c r="G70" i="3"/>
  <c r="E42" i="3"/>
  <c r="E21" i="3"/>
  <c r="I18" i="3"/>
  <c r="H13" i="3" l="1"/>
  <c r="H14" i="3"/>
  <c r="I15" i="3"/>
  <c r="I21" i="3"/>
  <c r="J21" i="3" s="1"/>
  <c r="I52" i="3"/>
  <c r="J52" i="3" s="1"/>
  <c r="I42" i="3"/>
  <c r="J42" i="3" s="1"/>
  <c r="J50" i="3"/>
  <c r="I57" i="3"/>
  <c r="J57" i="3" s="1"/>
  <c r="I25" i="3"/>
  <c r="J25" i="3" s="1"/>
  <c r="J84" i="3"/>
  <c r="J18" i="3"/>
  <c r="I28" i="3"/>
  <c r="J28" i="3" s="1"/>
  <c r="J53" i="3"/>
  <c r="F14" i="3"/>
  <c r="I70" i="3"/>
  <c r="J70" i="3" s="1"/>
  <c r="I34" i="3"/>
  <c r="J34" i="3" s="1"/>
  <c r="E14" i="3"/>
  <c r="G14" i="3"/>
  <c r="I85" i="3"/>
  <c r="J85" i="3" s="1"/>
  <c r="J83" i="3"/>
  <c r="J15" i="3" l="1"/>
  <c r="H12" i="3"/>
  <c r="I14" i="3"/>
  <c r="J14" i="3" s="1"/>
  <c r="E91" i="3" l="1"/>
  <c r="G91" i="3"/>
  <c r="F88" i="3" l="1"/>
  <c r="E88" i="3"/>
  <c r="G88" i="3"/>
  <c r="F91" i="3"/>
  <c r="I92" i="3"/>
  <c r="F13" i="3" l="1"/>
  <c r="E82" i="3"/>
  <c r="E12" i="3" s="1"/>
  <c r="E13" i="3"/>
  <c r="G82" i="3"/>
  <c r="G12" i="3" s="1"/>
  <c r="G13" i="3"/>
  <c r="I90" i="3"/>
  <c r="I88" i="3" s="1"/>
  <c r="F82" i="3"/>
  <c r="F12" i="3" s="1"/>
  <c r="J92" i="3"/>
  <c r="I91" i="3"/>
  <c r="J91" i="3" s="1"/>
  <c r="I13" i="3" l="1"/>
  <c r="J13" i="3" s="1"/>
  <c r="J90" i="3"/>
  <c r="J88" i="3"/>
  <c r="I82" i="3"/>
  <c r="J82" i="3" l="1"/>
  <c r="I12" i="3"/>
  <c r="J12" i="3" s="1"/>
</calcChain>
</file>

<file path=xl/sharedStrings.xml><?xml version="1.0" encoding="utf-8"?>
<sst xmlns="http://schemas.openxmlformats.org/spreadsheetml/2006/main" count="2551" uniqueCount="1077">
  <si>
    <t>Con base en los artículos 107, fracción I, inciso d) de la Ley Federal de Presupuesto y Responsabilidad Hacendaria y 205 de su Reglamento</t>
  </si>
  <si>
    <t>Comisión Federal de Electricidad</t>
  </si>
  <si>
    <t xml:space="preserve">No </t>
  </si>
  <si>
    <t>Estado del proyecto</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</si>
  <si>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</si>
  <si>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</si>
  <si>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</si>
  <si>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</si>
  <si>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</si>
  <si>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</si>
  <si>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</si>
  <si>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</si>
  <si>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</si>
  <si>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</si>
  <si>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</si>
  <si>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</si>
  <si>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</si>
  <si>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</si>
  <si>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</si>
  <si>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</si>
  <si>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</si>
  <si>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</si>
  <si>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</si>
  <si>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</si>
  <si>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</si>
  <si>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Aprobados en 2008</t>
  </si>
  <si>
    <t>Aprobados en 2009</t>
  </si>
  <si>
    <t>Aprobados en 2010</t>
  </si>
  <si>
    <t>Aprobados en 2011</t>
  </si>
  <si>
    <t>Aprobados en 2012</t>
  </si>
  <si>
    <t>Aprobados en 2013</t>
  </si>
  <si>
    <t>Aprobados en 2014</t>
  </si>
  <si>
    <t>Aprobados en 2015</t>
  </si>
  <si>
    <t>Aprobados en 2016</t>
  </si>
  <si>
    <t>Inversión Condicionada</t>
  </si>
  <si>
    <t>Acumulado 2017</t>
  </si>
  <si>
    <t>Nombre del proyecto</t>
  </si>
  <si>
    <t>Fuente: Comisión Federal de Electricidad</t>
  </si>
  <si>
    <t>Varias(Cierre  y otras)</t>
  </si>
  <si>
    <t>Por Licitar sin cambio de alcance</t>
  </si>
  <si>
    <t>Construcción</t>
  </si>
  <si>
    <t>Varias (Licitación y construcción)</t>
  </si>
  <si>
    <t>Fallo y adjudicación</t>
  </si>
  <si>
    <t>Varias (Cierre y otras)</t>
  </si>
  <si>
    <t>(Cifras en millones de pesos con un decimal a precios de 2018)</t>
  </si>
  <si>
    <t>Enero - Junio</t>
  </si>
  <si>
    <t>2_/ El tipo de cambio utilizado fue de 20.0553 pesos por dólar correspondiente al cierre de junio de 2018</t>
  </si>
  <si>
    <t>Terminado Totalmente</t>
  </si>
  <si>
    <t>CC</t>
  </si>
  <si>
    <t>Agua Prieta II (con campo solar)</t>
  </si>
  <si>
    <t>SE</t>
  </si>
  <si>
    <t>1116 Transformación del Noreste</t>
  </si>
  <si>
    <t>1323 DISTRIBUCION SUR</t>
  </si>
  <si>
    <t>1320 DISTRIBUCION NOROESTE</t>
  </si>
  <si>
    <t>1420 DISTRIBUCIÓN NORTE</t>
  </si>
  <si>
    <t>CCI</t>
  </si>
  <si>
    <t>Santa Rosalía II</t>
  </si>
  <si>
    <t>RM</t>
  </si>
  <si>
    <t>CT Altamira Unidades 1 y 2</t>
  </si>
  <si>
    <t>CCC</t>
  </si>
  <si>
    <t>Cogeneración Salamanca Fase I</t>
  </si>
  <si>
    <t>Centro</t>
  </si>
  <si>
    <t>SLT</t>
  </si>
  <si>
    <t>1603 Subestación Lago</t>
  </si>
  <si>
    <t>Guerrero Negro IV</t>
  </si>
  <si>
    <t>1621 Distribución Norte-Sur</t>
  </si>
  <si>
    <t>1620 Distribución Valle de México 1_/</t>
  </si>
  <si>
    <t>CT José López Portillo</t>
  </si>
  <si>
    <t>1721 DISTRIBUCIÓN NORTE</t>
  </si>
  <si>
    <t>LT</t>
  </si>
  <si>
    <t>Red de Transmisión Asociada al CC Noreste</t>
  </si>
  <si>
    <t>1720 Distribución Valle de México 1_/</t>
  </si>
  <si>
    <t>Red de Transmisión Asociada al CC Norte III</t>
  </si>
  <si>
    <t>1722 Distribución Sur</t>
  </si>
  <si>
    <t>CH</t>
  </si>
  <si>
    <t>Chicoasén II</t>
  </si>
  <si>
    <t>Empalme I</t>
  </si>
  <si>
    <t>Red de Transmisión Asociada al CC Empalme I 1_/</t>
  </si>
  <si>
    <t>Valle de México II</t>
  </si>
  <si>
    <t>Red de Transmisión Asociada al CC Topolobampo III</t>
  </si>
  <si>
    <t>1805 Línea de Transmisión Huasteca - Monterrey</t>
  </si>
  <si>
    <t>1820 Divisiones de Distribución del Valle de México</t>
  </si>
  <si>
    <t>1821 Divisiones de Distribución</t>
  </si>
  <si>
    <t>CCC TULA PAQUETES 1 Y 2</t>
  </si>
  <si>
    <t>CH TEMASCAL UNIDADES 1 A 4</t>
  </si>
  <si>
    <t>Empalme II</t>
  </si>
  <si>
    <t>Red de Transmisión Asociada al CC Empalme II 1_/</t>
  </si>
  <si>
    <t>1920 Subestaciones y Líneas de Distribución</t>
  </si>
  <si>
    <t>1921 Reducción de Pérdidas de Energía en Distribución</t>
  </si>
  <si>
    <t>Lerdo (Norte IV)</t>
  </si>
  <si>
    <t>Red de Transmisión Asociada al CC Lerdo (Norte IV)</t>
  </si>
  <si>
    <t>CG</t>
  </si>
  <si>
    <t>Los Azufres III Fase II</t>
  </si>
  <si>
    <t>Red de transmisión asociada a la CG Los Azufres III Fase II</t>
  </si>
  <si>
    <t>Cerritos Colorados Fase I</t>
  </si>
  <si>
    <t>Las Cruces</t>
  </si>
  <si>
    <t>CE</t>
  </si>
  <si>
    <t>Sureste II y III</t>
  </si>
  <si>
    <t>Red de Transmisión Asociada a la CI Santa Rosalía II</t>
  </si>
  <si>
    <t>2001 Subestaciones y Líneas Baja California Sur - Noroeste</t>
  </si>
  <si>
    <t>2002 Subestaciones y Líneas de las Áreas Norte - Occidental</t>
  </si>
  <si>
    <t>San Luis Río Colorado I</t>
  </si>
  <si>
    <t>Red de Transmisión Asociada al CC San Luis Río Colorado I</t>
  </si>
  <si>
    <t>Guadalajara I</t>
  </si>
  <si>
    <t>Red de Transmisión Asociada al CC Guadalajara I</t>
  </si>
  <si>
    <t>Mazatlán</t>
  </si>
  <si>
    <t>Red de Transmisión Asociada al CC Mazatlán</t>
  </si>
  <si>
    <t>Mérida</t>
  </si>
  <si>
    <t>Salamanca</t>
  </si>
  <si>
    <t>2101 Compensación Capacitiva Baja - Occidental</t>
  </si>
  <si>
    <t>Norte III (Juárez)</t>
  </si>
  <si>
    <t>Noroeste</t>
  </si>
  <si>
    <t>Noreste</t>
  </si>
  <si>
    <t>Topolobampo III</t>
  </si>
  <si>
    <t>LT en Corriente Directa Ixtepec Potencia-Yautepec Potencia</t>
  </si>
  <si>
    <t>Sureste IV y V</t>
  </si>
  <si>
    <t>1521 DISTRIBUCIÓN SUR 1_/</t>
  </si>
  <si>
    <t>2121 Reducción de Pérdidas de Energía en Distribución 1_/</t>
  </si>
  <si>
    <t>2120 Subestaciones y Líneas de Distribución</t>
  </si>
  <si>
    <t>2020 Subestaciones, Líneas y Redes de Distribución</t>
  </si>
  <si>
    <t>2021 Reducción de Pérdidas de Energía en Distribución</t>
  </si>
  <si>
    <t>Fuente: Comisión Federal de Electricidad.</t>
  </si>
  <si>
    <t>1_/ Considera los proyectos que entraron en operación comercial (con terminaciones parciales o totales).</t>
  </si>
  <si>
    <t>SLT 2121 Reducción de Pérdidas de Energía en Distribución</t>
  </si>
  <si>
    <t>SLT 2021 Reducción de Pérdidas de Energía en Distribución</t>
  </si>
  <si>
    <t xml:space="preserve"> SLT 2020 Subestaciones, Líneas y Redes de Distribución</t>
  </si>
  <si>
    <t>1905 Transmisión Sureste - Peninsular</t>
  </si>
  <si>
    <t xml:space="preserve"> 1904 Transmisión y Transformación de Occidente</t>
  </si>
  <si>
    <t>1903 Subestaciones Norte - Noreste</t>
  </si>
  <si>
    <t>1902 Subestaciones y Compensación del Noroeste</t>
  </si>
  <si>
    <t>1901 Subestaciones de Baja California</t>
  </si>
  <si>
    <t>Red de Transmisión Asociada al CC Empalme II</t>
  </si>
  <si>
    <t xml:space="preserve"> CH TEMASCAL UNIDADES 1 A 4</t>
  </si>
  <si>
    <t xml:space="preserve"> 1820 Divisiones de Distribución del Valle de México</t>
  </si>
  <si>
    <t>1804 Subestaciones y Líneas Transmisión Oriental-Peninsular</t>
  </si>
  <si>
    <t>1802 Subestaciones y Líneas de Transmisión del Norte</t>
  </si>
  <si>
    <t>1803 Subestaciones del Occidental</t>
  </si>
  <si>
    <t>1801 Subestaciones Baja - Noroeste</t>
  </si>
  <si>
    <t xml:space="preserve"> Red de Transmisión Asociada al CC Empalme I</t>
  </si>
  <si>
    <t>CC Empalme I</t>
  </si>
  <si>
    <t>1704 Interconexión sist aislados Guerrero Negro Sta Rosalía</t>
  </si>
  <si>
    <t>1702 Transmisión y Transformación Baja - Noine</t>
  </si>
  <si>
    <t>1703  Conversión a 400 kV de la Riviera Maya</t>
  </si>
  <si>
    <t>1701 Subestación Chimalpa Dos</t>
  </si>
  <si>
    <t>Red de transmisión asociada a la CH Chicoasén II</t>
  </si>
  <si>
    <t>Baja California Sur V</t>
  </si>
  <si>
    <t>Los Humeros III</t>
  </si>
  <si>
    <t>1720 Distribución Valle de México</t>
  </si>
  <si>
    <t>Los Azufres III (Fase I)</t>
  </si>
  <si>
    <t>1620 Distribución Valle de México</t>
  </si>
  <si>
    <t>Red de Transmisión Asociada a la CI Guerrero Negro IV</t>
  </si>
  <si>
    <t>1604 Transmisión Ayotla-Chalco</t>
  </si>
  <si>
    <t>1601 Transmisión y Transformación Noroeste - Norte</t>
  </si>
  <si>
    <t>SE 1520 DISTRIBUCION NORTE</t>
  </si>
  <si>
    <t>SE 1521 DISTRIBUCIÓN SUR</t>
  </si>
  <si>
    <t xml:space="preserve"> CT Altamira Unidades 1 y 2</t>
  </si>
  <si>
    <t>1403 Compensación Capacitiva de las Áreas Noroeste - Norte</t>
  </si>
  <si>
    <t>1421 DISTRIBUCIÓN SUR</t>
  </si>
  <si>
    <t>1402 Cambio de Tensión de la LT Culiacán - Los Mochis</t>
  </si>
  <si>
    <t>1405 Subest y Líneas de Transmisión de las Áreas Sureste</t>
  </si>
  <si>
    <t>1401 SEs y LTs de las Áreas Baja California y Noroeste</t>
  </si>
  <si>
    <t>SLT 1404 Subestaciones del Oriente</t>
  </si>
  <si>
    <t>1321 DISTRIBUCION NORESTE</t>
  </si>
  <si>
    <t>1322 DISTRIBUCION CENTRO</t>
  </si>
  <si>
    <t>1313 Red de Transmisión Asociada al CC Baja California III</t>
  </si>
  <si>
    <t>Baja California Sur III</t>
  </si>
  <si>
    <t>Baja California Sur IV</t>
  </si>
  <si>
    <t xml:space="preserve"> 1302 Transformación del Noreste</t>
  </si>
  <si>
    <t>1303 Transmisión y Transformación Baja - Noroeste</t>
  </si>
  <si>
    <t>1304 Transmisión y Transformación del Oriental</t>
  </si>
  <si>
    <t>TG Baja California II</t>
  </si>
  <si>
    <t>CT</t>
  </si>
  <si>
    <t>Red de transmisión asociada a la CCC Norte II</t>
  </si>
  <si>
    <t>Los Humeros II</t>
  </si>
  <si>
    <t>CI Guerrero Negro III</t>
  </si>
  <si>
    <t xml:space="preserve"> Red de transmisión asociada a la CI Guerrero Negro III</t>
  </si>
  <si>
    <t>Red de transmisión asociada a la CG Los Humeros II</t>
  </si>
  <si>
    <t>CC Repotenciación CT Manzanillo I U-1 y 2</t>
  </si>
  <si>
    <t>Red de Transmisión Asociada a Manzanillo I U-1 y 2</t>
  </si>
  <si>
    <t>Red de Trans Asoc al proy de temp abierta y Oax. II, III, IV</t>
  </si>
  <si>
    <t>CCC El Sauz Paquete 1</t>
  </si>
  <si>
    <t>CCC Poza Rica</t>
  </si>
  <si>
    <t>1201 Transmisión y Transformación de Baja California</t>
  </si>
  <si>
    <t>1210 NORTE - NOROESTE</t>
  </si>
  <si>
    <t>1211 NORESTE - CENTRAL</t>
  </si>
  <si>
    <t>1202 Suministro de Energía a la Zona Manzanillo</t>
  </si>
  <si>
    <t>1203 Transmisión y Transformación Oriental - Sureste</t>
  </si>
  <si>
    <t>1204 Conversión a 400 kV del Área Peninsular</t>
  </si>
  <si>
    <t>1212 SUR - PENINSULAR</t>
  </si>
  <si>
    <t>1205 Compensación Oriental - Peninsular</t>
  </si>
  <si>
    <t>1213 COMPENSACION DE REDES</t>
  </si>
  <si>
    <t xml:space="preserve">SE </t>
  </si>
  <si>
    <t>Suministro de 970 T/h a las Centrales de Cerro Prieto</t>
  </si>
  <si>
    <t>SUV</t>
  </si>
  <si>
    <t>1119 Transmisión y Transformación del Sureste</t>
  </si>
  <si>
    <t>1118 Transmisión y Transformación del Norte</t>
  </si>
  <si>
    <t xml:space="preserve">SLT </t>
  </si>
  <si>
    <t>1114 Transmisión y Transformación del Oriental</t>
  </si>
  <si>
    <t>1112 Transmisión y Transformación del Noroeste</t>
  </si>
  <si>
    <t>1111 Transmisión y Transformación del Central - Occidental</t>
  </si>
  <si>
    <t>1129 Compensación redes</t>
  </si>
  <si>
    <t>1128 Centro Sur</t>
  </si>
  <si>
    <t>1127 Sureste</t>
  </si>
  <si>
    <t>1125 Distribución</t>
  </si>
  <si>
    <t>1124 Bajío Centro</t>
  </si>
  <si>
    <t>1123 Norte</t>
  </si>
  <si>
    <t>1122 Golfo Norte</t>
  </si>
  <si>
    <t>1121 Baja California</t>
  </si>
  <si>
    <t>1120 Noroeste</t>
  </si>
  <si>
    <t>1117 Transformación de Guaymas</t>
  </si>
  <si>
    <t>1110 Compensación Capacitiva del Norte</t>
  </si>
  <si>
    <t>CT Punta Prieta Unidad 2</t>
  </si>
  <si>
    <t>CT Puerto Libertad Unidades 2 y 3</t>
  </si>
  <si>
    <t xml:space="preserve">RM </t>
  </si>
  <si>
    <t>CN Laguna Verde</t>
  </si>
  <si>
    <t>Red de Transmisión Asociada a la CE La Venta III</t>
  </si>
  <si>
    <t>Red de transmisión asociada a la CC Agua Prieta II</t>
  </si>
  <si>
    <t>Red de Transmisión Asociada a la CH La Yesca</t>
  </si>
  <si>
    <t>1001 Red de Transmisión Baja -- Nogales</t>
  </si>
  <si>
    <t>San Lorenzo Conversión de TG a CC</t>
  </si>
  <si>
    <t>1002 Compensación y Transmisión Noreste - Sureste</t>
  </si>
  <si>
    <t>Red de Transmisión Asociada a la CC San Lorenzo</t>
  </si>
  <si>
    <t>1003 Subestaciones Eléctricas de Occidente</t>
  </si>
  <si>
    <t>1004 Compensación Dinámica Área Central</t>
  </si>
  <si>
    <t>CCC Huinala II</t>
  </si>
  <si>
    <t>CCC El Sauz</t>
  </si>
  <si>
    <t>CCC Samalayuca II</t>
  </si>
  <si>
    <t>CT Valle de México Unidades 5,6 y 7</t>
  </si>
  <si>
    <t>CT Puerto Libertad Unidad 4</t>
  </si>
  <si>
    <t>CT Francisco Pérez Ríos Unidades 1 y 2</t>
  </si>
  <si>
    <t>Infiernillo</t>
  </si>
  <si>
    <t>1005 Noroeste</t>
  </si>
  <si>
    <t>1006 Central----Sur</t>
  </si>
  <si>
    <t>RFO</t>
  </si>
  <si>
    <t>Baja California</t>
  </si>
  <si>
    <t xml:space="preserve"> La Yesca</t>
  </si>
  <si>
    <t xml:space="preserve">CH </t>
  </si>
  <si>
    <t>903 Cabo - Norte</t>
  </si>
  <si>
    <t>902 Istmo</t>
  </si>
  <si>
    <t>901 Pacífico</t>
  </si>
  <si>
    <t>915 Occidental</t>
  </si>
  <si>
    <t>914 División Centro Sur</t>
  </si>
  <si>
    <t>912 División Oriente</t>
  </si>
  <si>
    <t>911 Noreste</t>
  </si>
  <si>
    <t>Red de Transmisión Asociada a la CE La Venta II</t>
  </si>
  <si>
    <t>La Venta II</t>
  </si>
  <si>
    <t xml:space="preserve">CE </t>
  </si>
  <si>
    <t>806 Bajío</t>
  </si>
  <si>
    <t>803 NOINE</t>
  </si>
  <si>
    <t>802 Tamaulipas</t>
  </si>
  <si>
    <t xml:space="preserve"> 801 Altiplano</t>
  </si>
  <si>
    <t>813 División Bajío</t>
  </si>
  <si>
    <t>812 Golfo Norte</t>
  </si>
  <si>
    <t>811 Noroeste</t>
  </si>
  <si>
    <t>CT Pdte. Plutarco Elías Calles Unidades 1 y 2</t>
  </si>
  <si>
    <t>CT Pdte. Adolfo López Mateos Unidades 3, 4, 5 y 6</t>
  </si>
  <si>
    <t>CT Francisco Pérez Ríos Unidad 5</t>
  </si>
  <si>
    <t>CT Emilio Portes Gil Unidad 4</t>
  </si>
  <si>
    <t>CT Carbón II Unidades 2 y 4</t>
  </si>
  <si>
    <t>CGT Cerro Prieto (U5)</t>
  </si>
  <si>
    <t>CCC Tula</t>
  </si>
  <si>
    <t>807 Durango I</t>
  </si>
  <si>
    <t>Baja California Sur II</t>
  </si>
  <si>
    <t>Conversión El Encino de TG aCC</t>
  </si>
  <si>
    <t xml:space="preserve"> 709 Sistemas Sur</t>
  </si>
  <si>
    <t>706 Sistemas Norte</t>
  </si>
  <si>
    <t xml:space="preserve"> 704 Baja California -Noroeste</t>
  </si>
  <si>
    <t>703 Noreste-Norte</t>
  </si>
  <si>
    <t>702 Sureste-Peninsular</t>
  </si>
  <si>
    <t>701 Occidente-Centro</t>
  </si>
  <si>
    <t>708 Compensación Dinámicas Oriental -Norte</t>
  </si>
  <si>
    <t>705 Capacitores</t>
  </si>
  <si>
    <t>Norte</t>
  </si>
  <si>
    <t>CT Valle de México</t>
  </si>
  <si>
    <t>Tuxpango</t>
  </si>
  <si>
    <t>Punta Prieta</t>
  </si>
  <si>
    <t>CT Puerto Libertad</t>
  </si>
  <si>
    <t>Gral. Manuel Alvarez Moreno (Manzanillo)</t>
  </si>
  <si>
    <t>José Aceves Pozos (Mazatlán II)</t>
  </si>
  <si>
    <t>Ixtaczoquitlán</t>
  </si>
  <si>
    <t>Huinalá</t>
  </si>
  <si>
    <t>Gomez Palacio</t>
  </si>
  <si>
    <t>Francisco Pérez Ríos</t>
  </si>
  <si>
    <t>Emilio Portes Gil</t>
  </si>
  <si>
    <t>Dos Bocas</t>
  </si>
  <si>
    <t>Carlos Rodríguez Rivero</t>
  </si>
  <si>
    <t>Carbón II</t>
  </si>
  <si>
    <t>Botello</t>
  </si>
  <si>
    <t>Altamira</t>
  </si>
  <si>
    <t>Adolfo López Mateos</t>
  </si>
  <si>
    <t>Presa Reguladora Amata</t>
  </si>
  <si>
    <t>PRR</t>
  </si>
  <si>
    <t>Riviera Maya</t>
  </si>
  <si>
    <t>707 Enlace Norte-Sur</t>
  </si>
  <si>
    <t>Red de Transmisión Asociada a el Pacífico</t>
  </si>
  <si>
    <t>Red de Transmisión Asociada a la Laguna II</t>
  </si>
  <si>
    <t>Red de Transmisión Asociada a Altamira V</t>
  </si>
  <si>
    <t>Red de Transmisión Asociada a la CH el Cajón</t>
  </si>
  <si>
    <t xml:space="preserve"> El Cajón</t>
  </si>
  <si>
    <t xml:space="preserve"> Pacífico</t>
  </si>
  <si>
    <t>Hermosillo Conversión de TG a CC</t>
  </si>
  <si>
    <t>Suministro de vapor a las Centrales de Cerro Prieto</t>
  </si>
  <si>
    <t>611 Subtransmisión Baja California - Noroeste</t>
  </si>
  <si>
    <t>1012 Red de Transmisión Asociada a la CCC Baja California</t>
  </si>
  <si>
    <t>Red Asociada de Transmisión de la CCI Baja California Sur I</t>
  </si>
  <si>
    <t>615 Subtransmisión Peninsular</t>
  </si>
  <si>
    <t>614 Subtransmisión Oriental</t>
  </si>
  <si>
    <t>613 Subtransmisión Occidental</t>
  </si>
  <si>
    <t>612 Subtransmisión Norte - Noreste</t>
  </si>
  <si>
    <t>610 Transmisión Noroeste - Norte</t>
  </si>
  <si>
    <t>609 Transmisión Noroeste - Occidental</t>
  </si>
  <si>
    <t>Baja California Sur I</t>
  </si>
  <si>
    <t>504 Norte - Occidental</t>
  </si>
  <si>
    <t>503 Oriental</t>
  </si>
  <si>
    <t>413 Noroeste - Occidental</t>
  </si>
  <si>
    <t>412 Compensación Norte</t>
  </si>
  <si>
    <t>Red Asociada de la Central Río Bravo III</t>
  </si>
  <si>
    <t>Red Asociada de la Central Tamazunchale</t>
  </si>
  <si>
    <t xml:space="preserve"> 506 Saltillo-Cañada</t>
  </si>
  <si>
    <t xml:space="preserve"> 502 Oriental - Norte</t>
  </si>
  <si>
    <t>414 Norte-Occidental</t>
  </si>
  <si>
    <t>El Sauz conversión de TG a CC</t>
  </si>
  <si>
    <t>410 Sistema Nacional</t>
  </si>
  <si>
    <t>405 Compensación Alta Tensión</t>
  </si>
  <si>
    <t>404 Noroeste-Norte</t>
  </si>
  <si>
    <t>403 Noreste</t>
  </si>
  <si>
    <t>402 Oriental - Peninsular</t>
  </si>
  <si>
    <t>401 Occidental - Central</t>
  </si>
  <si>
    <t>LT Manuel Moreno Torres Red Asociada (2a. Etapa)</t>
  </si>
  <si>
    <t>411 Sistema Nacional</t>
  </si>
  <si>
    <t>408 Naco-Nogales - Área Noroeste</t>
  </si>
  <si>
    <t>407 Red Asociada a Altamira II, III y IV</t>
  </si>
  <si>
    <t xml:space="preserve"> 406 Red Asociada a Tuxpan II, III y IV</t>
  </si>
  <si>
    <t>Manuel Moreno Torres (2a. Etapa)</t>
  </si>
  <si>
    <t>Los Azufres II y Campo Geotérmico</t>
  </si>
  <si>
    <t>308 Noroeste</t>
  </si>
  <si>
    <t>307 Noreste</t>
  </si>
  <si>
    <t>306 Sureste</t>
  </si>
  <si>
    <t>305 Centro-Oriente</t>
  </si>
  <si>
    <t>304 Noroeste</t>
  </si>
  <si>
    <t>303 Ixtapa - Pie de la Cuesta</t>
  </si>
  <si>
    <t>302 Sureste</t>
  </si>
  <si>
    <t>301 Centro</t>
  </si>
  <si>
    <t>221 Occidental</t>
  </si>
  <si>
    <t>220 Oriental-Centro</t>
  </si>
  <si>
    <t>219 Sureste-Peninsular</t>
  </si>
  <si>
    <t>218 Noroeste</t>
  </si>
  <si>
    <t>212 y 213 SF6 Potencia y Distribución</t>
  </si>
  <si>
    <t>216 y 217 Noroeste</t>
  </si>
  <si>
    <t>214 y 215 Sureste-Peninsular</t>
  </si>
  <si>
    <t>211 Cable Submarino</t>
  </si>
  <si>
    <t>Samalayuca II</t>
  </si>
  <si>
    <t>Rosarito III (Unidades 8 y 9)</t>
  </si>
  <si>
    <t>Puerto San Carlos II</t>
  </si>
  <si>
    <t>CD</t>
  </si>
  <si>
    <t>Monterrey II</t>
  </si>
  <si>
    <t>Guerrero Negro II</t>
  </si>
  <si>
    <t xml:space="preserve"> Chihuahua</t>
  </si>
  <si>
    <t>Cerro Prieto IV</t>
  </si>
  <si>
    <t>[11=(10-5)/5]</t>
  </si>
  <si>
    <t>(10=6-7-8-9)</t>
  </si>
  <si>
    <t>( 9 )</t>
  </si>
  <si>
    <t>( 3 )</t>
  </si>
  <si>
    <t>( 7 )</t>
  </si>
  <si>
    <t>( 6 )</t>
  </si>
  <si>
    <t>(5=1-2-3-4)</t>
  </si>
  <si>
    <t>( 4 )</t>
  </si>
  <si>
    <t>( 2 )</t>
  </si>
  <si>
    <t>( 1 )</t>
  </si>
  <si>
    <t>Asociada</t>
  </si>
  <si>
    <t>y  Mantenimiento</t>
  </si>
  <si>
    <t xml:space="preserve">neto   </t>
  </si>
  <si>
    <t>Programable</t>
  </si>
  <si>
    <t>Presupuestaria</t>
  </si>
  <si>
    <t>Gastos de operación</t>
  </si>
  <si>
    <t>No</t>
  </si>
  <si>
    <t>Inversión</t>
  </si>
  <si>
    <t>Amortizaciones y</t>
  </si>
  <si>
    <t>Variación %</t>
  </si>
  <si>
    <t xml:space="preserve">Flujo </t>
  </si>
  <si>
    <t>Ingresos</t>
  </si>
  <si>
    <t>Flujo</t>
  </si>
  <si>
    <t>Gasto</t>
  </si>
  <si>
    <t xml:space="preserve">Gasto </t>
  </si>
  <si>
    <t>Ejercido</t>
  </si>
  <si>
    <t xml:space="preserve">Presupuesto   </t>
  </si>
  <si>
    <t>(Cifras en millones de pesos a precios de 2018)</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</si>
  <si>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</si>
  <si>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</si>
  <si>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</si>
  <si>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</si>
  <si>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</si>
  <si>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</si>
  <si>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</si>
  <si>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</si>
  <si>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</si>
  <si>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</si>
  <si>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</si>
  <si>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</si>
  <si>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</si>
  <si>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</si>
  <si>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</si>
  <si>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</si>
  <si>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TOTAL</t>
  </si>
  <si>
    <t>1</t>
  </si>
  <si>
    <t>TRN Terminal de Carbón de la CT Pdte. Plutarco Elías Calles</t>
  </si>
  <si>
    <t>2</t>
  </si>
  <si>
    <t>CC Altamira II</t>
  </si>
  <si>
    <t>3</t>
  </si>
  <si>
    <t>CC Bajío</t>
  </si>
  <si>
    <t>4</t>
  </si>
  <si>
    <t>CC Campeche</t>
  </si>
  <si>
    <t>5</t>
  </si>
  <si>
    <t>CC Hermosillo</t>
  </si>
  <si>
    <t>6</t>
  </si>
  <si>
    <t>CT Mérida III</t>
  </si>
  <si>
    <t>7</t>
  </si>
  <si>
    <t>CC Monterrey III</t>
  </si>
  <si>
    <t>8</t>
  </si>
  <si>
    <t>CC Naco-Nogales</t>
  </si>
  <si>
    <t>9</t>
  </si>
  <si>
    <t>CC Río Bravo II</t>
  </si>
  <si>
    <t>10</t>
  </si>
  <si>
    <t>CC Mexicali</t>
  </si>
  <si>
    <t>11</t>
  </si>
  <si>
    <t>CC Saltillo</t>
  </si>
  <si>
    <t>12</t>
  </si>
  <si>
    <t>CC Tuxpan II</t>
  </si>
  <si>
    <t>13</t>
  </si>
  <si>
    <t>TRN Gasoducto Cd. Pemex-Valladolid</t>
  </si>
  <si>
    <t>15</t>
  </si>
  <si>
    <t>CC Altamira III y IV</t>
  </si>
  <si>
    <t>16</t>
  </si>
  <si>
    <t>CC Chihuahua III</t>
  </si>
  <si>
    <t>17</t>
  </si>
  <si>
    <t>CC La Laguna II</t>
  </si>
  <si>
    <t>18</t>
  </si>
  <si>
    <t>CC Río Bravo III</t>
  </si>
  <si>
    <t>19</t>
  </si>
  <si>
    <t>CC Tuxpan III y IV</t>
  </si>
  <si>
    <t>20</t>
  </si>
  <si>
    <t>CC Altamira V</t>
  </si>
  <si>
    <t>21</t>
  </si>
  <si>
    <t>CC Tamazunchale</t>
  </si>
  <si>
    <t>24</t>
  </si>
  <si>
    <t>CC Río Bravo IV</t>
  </si>
  <si>
    <t>25</t>
  </si>
  <si>
    <t>CC Tuxpan V</t>
  </si>
  <si>
    <t>26</t>
  </si>
  <si>
    <t>CC Valladolid III</t>
  </si>
  <si>
    <t>28</t>
  </si>
  <si>
    <t>CCC Norte II</t>
  </si>
  <si>
    <t>29</t>
  </si>
  <si>
    <t>CCC Norte</t>
  </si>
  <si>
    <t>31</t>
  </si>
  <si>
    <t>CE La Venta III</t>
  </si>
  <si>
    <t>33</t>
  </si>
  <si>
    <t>CE Oaxaca I</t>
  </si>
  <si>
    <t>34</t>
  </si>
  <si>
    <t>CE Oaxaca II y CE Oaxaca III y CE Oaxaca IV</t>
  </si>
  <si>
    <t>36</t>
  </si>
  <si>
    <t>CC Baja California III</t>
  </si>
  <si>
    <t>38</t>
  </si>
  <si>
    <t>CC Norte III (Juárez)</t>
  </si>
  <si>
    <t>40</t>
  </si>
  <si>
    <t>CE Sureste I</t>
  </si>
  <si>
    <t>43</t>
  </si>
  <si>
    <t>CC Noreste</t>
  </si>
  <si>
    <t>49</t>
  </si>
  <si>
    <t>CE Sureste IV y V</t>
  </si>
  <si>
    <t>1_/Proyectos en operación que concluyeron sus obligaciones financieras como PIDIREGAS</t>
  </si>
  <si>
    <t>*  El tipo de cambio utilizado es de 20.0553 correspondiente al cierre de junio de 2018.</t>
  </si>
  <si>
    <t xml:space="preserve">2_/ El 29 de septiembre de 2016 ingresaron a la cuenta en dólares de la CFE, 300.0 millones que no se reportan en el pasivo total. Dichos recursos se irán revelando </t>
  </si>
  <si>
    <t xml:space="preserve">SLT 2021 Reducción de Pérdidas de Energía en Distribución  </t>
  </si>
  <si>
    <t>SLT 2001 Subestaciones y Líneas Baja California Sur Noroeste</t>
  </si>
  <si>
    <t>SLT 1921 Reducción de Perdidas de Energía en Distribución</t>
  </si>
  <si>
    <t>LT Red de Transmisión Asociada al CC Empalme II</t>
  </si>
  <si>
    <t>RM CH Temascal Unidades 1 a 4</t>
  </si>
  <si>
    <t>SLT 1821 Divisiones de Distribución</t>
  </si>
  <si>
    <t>SLT 1820 Divisiones de Distribución del Valle de México</t>
  </si>
  <si>
    <t>LT Red de Transmisión Asociada al CC Empalme I</t>
  </si>
  <si>
    <t>SE Los Humeros III Fase A</t>
  </si>
  <si>
    <t>LT Red de Transmisión asociada al CC Noreste</t>
  </si>
  <si>
    <t>SLT 1721 Distribución Norte</t>
  </si>
  <si>
    <t>RM CT José López Portillo</t>
  </si>
  <si>
    <t>SE 1620 Distribución Valle de México</t>
  </si>
  <si>
    <t>SE 1621 Distribución Norte - Sur</t>
  </si>
  <si>
    <t>CC Centro</t>
  </si>
  <si>
    <t>CCC CoGeneración Salamanca Fase I</t>
  </si>
  <si>
    <t>SE 1520 Distribución Norte</t>
  </si>
  <si>
    <t>SE 1521 Distribución Sur</t>
  </si>
  <si>
    <t xml:space="preserve">SLT 1405 Subest y Líneas de Transmisión de las Áreas Sureste </t>
  </si>
  <si>
    <t>SE 1320 Distribución Noroeste</t>
  </si>
  <si>
    <t>SE 1323 Distribución Sur</t>
  </si>
  <si>
    <t>SE 1210  Norte - Noroeste</t>
  </si>
  <si>
    <t>SE 1211 Noreste - Central</t>
  </si>
  <si>
    <t>SE 1202 Suministro de Energía a la Zona Manzanillo</t>
  </si>
  <si>
    <t>SE 1212 Sur - Peninsular</t>
  </si>
  <si>
    <t>SE 1116 Transformación del Noreste</t>
  </si>
  <si>
    <t>CC Agua Prieta II (Con Campo Solar)</t>
  </si>
  <si>
    <t xml:space="preserve">Cierres Parciales </t>
  </si>
  <si>
    <t xml:space="preserve"> LT Red de transmisión asociada a la CG Los
Azufres III Fase II</t>
  </si>
  <si>
    <t>LT 1905 Transmisión Sureste Peninsular</t>
  </si>
  <si>
    <t>SLT 1904 Transmisión y Transformación de Occidente</t>
  </si>
  <si>
    <t>SE 1903 Subestaciones Norte - Noreste</t>
  </si>
  <si>
    <t>SLT 1902 Subestaciones y Compensación del Noroeste</t>
  </si>
  <si>
    <t>SE 1901 Subestaciones de Baja California</t>
  </si>
  <si>
    <t>SLT 1804 Subestaciones y Líneas Transmisión Oriental - Peninsular</t>
  </si>
  <si>
    <t>SE 1803 Subestaciones del Occidental</t>
  </si>
  <si>
    <t>SE 1801 Subestaciones Baja -  Noroeste</t>
  </si>
  <si>
    <t>SLT 1704 Interconexión sist aislados Guerrero Negro Sta Rosalía</t>
  </si>
  <si>
    <t>SLT 1702 Transmisión y Transformación Baja - Noine</t>
  </si>
  <si>
    <t>SLT 1703  Conversión a 400 kV de la Riviera Maya</t>
  </si>
  <si>
    <t>CCI Baja California Sur V</t>
  </si>
  <si>
    <t>CG Los Azufres III (Fase I)</t>
  </si>
  <si>
    <t>LT Red de Transmisión Asociada a la CI Guerrero Negro IV</t>
  </si>
  <si>
    <t>SLT 1604 Transmisión Ayotla-Chalco</t>
  </si>
  <si>
    <t>SLT 1601 Transmisión y Transformación Noroeste - Norte</t>
  </si>
  <si>
    <t>SE 1403 Compensación Capacitiva de las Áreas Noroeste - Norte</t>
  </si>
  <si>
    <t>SE 1421 Distribución Sur</t>
  </si>
  <si>
    <t>SLT 1402 Cambio de Tensión de la LT Culiacán - Los Mochis</t>
  </si>
  <si>
    <t>SLT 1401 SEs y LTs de las Áreas Baja California y Noroeste</t>
  </si>
  <si>
    <t>SLT SLT 1404 Subestaciones del Oriente</t>
  </si>
  <si>
    <t>SE 1321 Distribución Noreste</t>
  </si>
  <si>
    <t>SE 1322 Distribución Centro</t>
  </si>
  <si>
    <t>LT 1313 Red asociada a Baja California III</t>
  </si>
  <si>
    <t>CCI Baja California Sur III</t>
  </si>
  <si>
    <t>CCI Baja California Sur IV</t>
  </si>
  <si>
    <t>SLT 1302 Transformación del Noreste</t>
  </si>
  <si>
    <t>SLT 1303 Transmisión y Transformación Baja - Noroeste</t>
  </si>
  <si>
    <t>SLT 1304 Transmisión y Transformación del Oriental</t>
  </si>
  <si>
    <t>CT TG Baja California II</t>
  </si>
  <si>
    <t>LT Red de Transmisión asociada a la CCC Norte II</t>
  </si>
  <si>
    <t>CG Los Humeros II</t>
  </si>
  <si>
    <t>CCI CI Guerrero Negro III</t>
  </si>
  <si>
    <t>LT Red de Transmisión asociada a la CI Guerrero Negro III</t>
  </si>
  <si>
    <t>LT Red de Transmisión asociada a la CG Los Humeros II</t>
  </si>
  <si>
    <t xml:space="preserve">CC CC Repotenciación CT Manzanillo I U-1 y 2 </t>
  </si>
  <si>
    <t>SLT Red de Transmisión Asociada a Manzanillo I U-1 y 2</t>
  </si>
  <si>
    <t>LT Red de Trans Asoc al proy de temp abierta y Oax. II, III, IV</t>
  </si>
  <si>
    <t>RM CCC El Sauz Paquete 1</t>
  </si>
  <si>
    <t xml:space="preserve">RM CCC Poza Rica </t>
  </si>
  <si>
    <t>SLT 1203 Transmisión y Transformación Oriental - Sureste</t>
  </si>
  <si>
    <t>SLT 1204 Conversión a 400 kV del Área Peninsular</t>
  </si>
  <si>
    <t>SE 1205 Compensación Oriental - Peninsular</t>
  </si>
  <si>
    <t>SE 1213 Compensación de Redes</t>
  </si>
  <si>
    <t>SE 1206 Conversión a 400 kV de la LT Mazatlán II - La Higuera</t>
  </si>
  <si>
    <t>SUV Suministro de 970 T/h a las Centrales de Cerro Prieto</t>
  </si>
  <si>
    <t>SLT 1119 Transmisión y Transformación del Sureste</t>
  </si>
  <si>
    <t>SLT 1118 Transmisión y Transformación del Norte</t>
  </si>
  <si>
    <t xml:space="preserve">SLT 1114 Transmisión y Transformación del Oriental </t>
  </si>
  <si>
    <t>SLT 1112 Transmisión y Transformación del Noroeste</t>
  </si>
  <si>
    <t>SLT 1111 Transmisión y Transformación del Central - Occidental</t>
  </si>
  <si>
    <t>SE 1129 Compensación redes</t>
  </si>
  <si>
    <t>SE 1128 Centro Sur</t>
  </si>
  <si>
    <t>SE 1127 Sureste</t>
  </si>
  <si>
    <t>SE 1125 Distribución</t>
  </si>
  <si>
    <t>SE 1124 Bajío Centro</t>
  </si>
  <si>
    <t>SE 1123 Norte</t>
  </si>
  <si>
    <t>SE 1122 Golfo Norte</t>
  </si>
  <si>
    <t>SE 1121 Baja California</t>
  </si>
  <si>
    <t>SE 1120 Noroeste</t>
  </si>
  <si>
    <t>SE 1117 Transformación de Guaymas</t>
  </si>
  <si>
    <t>SE 1110 Compensación Capacitiva del Norte</t>
  </si>
  <si>
    <t>RM CT Punta Prieta Unidad 2</t>
  </si>
  <si>
    <t>RM CT Puerto Libertad Unidades 2 y 3     1_/</t>
  </si>
  <si>
    <t>RM CN Laguna Verde</t>
  </si>
  <si>
    <t>LT Red de Transmisión Asociada a la CE La Venta III</t>
  </si>
  <si>
    <t>LT Red de Transmisión asociada a la CC Agua Prieta II</t>
  </si>
  <si>
    <t>LT Red de Transmisión Asociada a la CH La Yesca</t>
  </si>
  <si>
    <t>SLT 1001 Red de Transmisión Baja-Nogales     1_/</t>
  </si>
  <si>
    <t>CC San Lorenzo Conversión de TG a CC</t>
  </si>
  <si>
    <t>SLT 1002 Compensación y Transmisión Noreste - Sureste</t>
  </si>
  <si>
    <t>LT Red Transmisión  Asociada a la CC San Lorenzo 1_/</t>
  </si>
  <si>
    <t>SE 1003 Subestaciones Eléctricas de Occidente</t>
  </si>
  <si>
    <t>SE 1004 Compensación Dinámica Área Central     1_/</t>
  </si>
  <si>
    <t>RM CCC Huinalá II</t>
  </si>
  <si>
    <t>RM CCC El Sauz</t>
  </si>
  <si>
    <t>RM CCC Samalayuca II     1_/</t>
  </si>
  <si>
    <t>RM CT Valle de México Unidades 5, 6 y 7     1_/</t>
  </si>
  <si>
    <t>RM CT Puerto Libertad Unidad 4     1_/</t>
  </si>
  <si>
    <t>RM CT Francisco Pérez Ríos Unidades 1 y 2</t>
  </si>
  <si>
    <t>RM Infiernillo</t>
  </si>
  <si>
    <t>SE 1005 Noroeste</t>
  </si>
  <si>
    <t>SE 1006 Central----Sur</t>
  </si>
  <si>
    <t>RFO Red de Fibra Óptica Proyecto Norte</t>
  </si>
  <si>
    <t>RFO Red de Fibra Óptica Proyecto Centro</t>
  </si>
  <si>
    <t>RFO Red de Fibra Óptica Proyecto Sur</t>
  </si>
  <si>
    <t>CCC Baja California</t>
  </si>
  <si>
    <t>CH La Yesca</t>
  </si>
  <si>
    <t>SLT 903 Cabo - Norte</t>
  </si>
  <si>
    <t>SLT 902 Istmo</t>
  </si>
  <si>
    <t>SLT 901 Pacífico</t>
  </si>
  <si>
    <t>SE 915 Occidental     1_/</t>
  </si>
  <si>
    <t>SE 914 División Centro Sur</t>
  </si>
  <si>
    <t>SE 912 División Oriente</t>
  </si>
  <si>
    <t>SE 911 Noreste     1_/</t>
  </si>
  <si>
    <t>LT Red Asociada Transmisión de la CE La Venta II    1_/</t>
  </si>
  <si>
    <t>CE La Venta II</t>
  </si>
  <si>
    <t>SLT 806 Bajío</t>
  </si>
  <si>
    <t>SLT 803 Noine     1_/</t>
  </si>
  <si>
    <t>SLT 802 Tamaulipas</t>
  </si>
  <si>
    <t>SLT 801 Altiplano</t>
  </si>
  <si>
    <t>SE 813 División Bajío     1_/</t>
  </si>
  <si>
    <t>SE 812 Golfo Norte     1_/</t>
  </si>
  <si>
    <t>SE 811 Noroeste     1_/</t>
  </si>
  <si>
    <t>RM CT Pdte. Plutarco Elías Calles Unidades 1 y 2     1_/</t>
  </si>
  <si>
    <t>RM CT Pdte. Adolfo López Mateos Unidades 3, 4, 5 y 6     1_/</t>
  </si>
  <si>
    <t>RM CT Francisco Pérez Ríos Unidad 5</t>
  </si>
  <si>
    <t>RM CT Emilio Portes Gil Unidad 4     1_/</t>
  </si>
  <si>
    <t xml:space="preserve">RM CT Carbón II Unidades 2 y 4     </t>
  </si>
  <si>
    <t>RM CGT Cerro Prieto (U5)</t>
  </si>
  <si>
    <t>RM CCC Tula     1_/</t>
  </si>
  <si>
    <t>LT 807 Durango I     1_/</t>
  </si>
  <si>
    <t>CCI Baja California Sur II</t>
  </si>
  <si>
    <t>CC Conversión El Encino de TG a CC</t>
  </si>
  <si>
    <t>SLT 709 Sistemas Sur</t>
  </si>
  <si>
    <t>SLT 706 Sistemas- Norte</t>
  </si>
  <si>
    <t>SLT 704 Baja California -Noroeste     1_/</t>
  </si>
  <si>
    <t>SLT 703 Noreste-Norte     1_/</t>
  </si>
  <si>
    <t>SLT 702 Sureste-Peninsular</t>
  </si>
  <si>
    <t>SLT 701 Occidente-Centro</t>
  </si>
  <si>
    <t>SE 708 Compensación Dinámicas Oriental -Norte</t>
  </si>
  <si>
    <t>SE 705 Capacitores     1_/</t>
  </si>
  <si>
    <t>SE Norte     1_/</t>
  </si>
  <si>
    <t>RM CT Valle de México     1_/</t>
  </si>
  <si>
    <t xml:space="preserve">RM Tuxpango     </t>
  </si>
  <si>
    <t>RM Salamanca     1_/</t>
  </si>
  <si>
    <t>RM Punta Prieta</t>
  </si>
  <si>
    <t>RM CT Puerto Libertad     1_/</t>
  </si>
  <si>
    <t>RM Gral. Manuel Alvarez Moreno (Manzanillo)     1_/</t>
  </si>
  <si>
    <t>RM José Aceves Pozos (Mazatlán II)     1_/</t>
  </si>
  <si>
    <t>RM Ixtaczoquitlán</t>
  </si>
  <si>
    <t>RM Huinalá     1_/</t>
  </si>
  <si>
    <t xml:space="preserve">RM Gomez Palacio     1_/ </t>
  </si>
  <si>
    <t>RM Francisco Pérez Ríos</t>
  </si>
  <si>
    <t>RM Emilio Portes Gil     1_/</t>
  </si>
  <si>
    <t>RM Dos Bocas</t>
  </si>
  <si>
    <t>RM Carlos Rodríguez Rivero     1_/</t>
  </si>
  <si>
    <t xml:space="preserve">RM Carbón II     </t>
  </si>
  <si>
    <t>RM Botello</t>
  </si>
  <si>
    <t>RM Altamira</t>
  </si>
  <si>
    <t>RM Adolfo López  Mateos     1_/</t>
  </si>
  <si>
    <t>PRR Presa Reguladora Amata     1_/</t>
  </si>
  <si>
    <t>LT Riviera Maya</t>
  </si>
  <si>
    <t xml:space="preserve">LT 707 Enlace Norte-Sur     1_/ </t>
  </si>
  <si>
    <t>LT Red de Transmisión Asociada a el Pacífico</t>
  </si>
  <si>
    <t xml:space="preserve">Red de Transmisión Asociada a La Laguna II    1_/  </t>
  </si>
  <si>
    <t xml:space="preserve">LT Red de Transmisión Asociada a Altamira V    </t>
  </si>
  <si>
    <t>LT Red de Transmisión Asociada a la CH el Cajón</t>
  </si>
  <si>
    <t>LT Líneas Centro     1_/</t>
  </si>
  <si>
    <t xml:space="preserve">CH El Cajón     </t>
  </si>
  <si>
    <t xml:space="preserve">CCC  Pacífico </t>
  </si>
  <si>
    <t>CC Hermosillo Conversión de TG a CC</t>
  </si>
  <si>
    <t xml:space="preserve">SUV Suministro de Vapor a las Centrales de Cerro Prieto     1_/  </t>
  </si>
  <si>
    <t>SE 611 Subtransmisión Baja California-Noroeste     1_/</t>
  </si>
  <si>
    <t xml:space="preserve">SE 607 Sistema Bajío - Oriental    </t>
  </si>
  <si>
    <t>LT 1012 Red de Transmisión asociada a la CCC Baja California    1_/</t>
  </si>
  <si>
    <t>LT Red Asociada de Transmisión de la CCI Baja California Sur I     1_/</t>
  </si>
  <si>
    <t>LT 615 Subtransmisión Peninsular     1_/</t>
  </si>
  <si>
    <t xml:space="preserve">LT 614 Subtransmisión Oriental     1_/ </t>
  </si>
  <si>
    <t xml:space="preserve">LT 613 SubTransmisión Occidental   </t>
  </si>
  <si>
    <t xml:space="preserve">LT 612 Subtransmisión Norte-Noroeste     1_/  </t>
  </si>
  <si>
    <t xml:space="preserve">LT 610 Transmisión Noroeste - Norte     </t>
  </si>
  <si>
    <t>LT 609 Transmisión Noroeste - Occidental</t>
  </si>
  <si>
    <t>CCI Baja California Sur I</t>
  </si>
  <si>
    <t>SE 504 Norte - Occidental   1_/</t>
  </si>
  <si>
    <t>SE 503 Oriental     1_/</t>
  </si>
  <si>
    <t xml:space="preserve">SE 413 Noroeste - Occidental  </t>
  </si>
  <si>
    <t>SE 412 Compensación Norte     1_/</t>
  </si>
  <si>
    <t xml:space="preserve">LT Red Asociada de la Central Río Bravo III   </t>
  </si>
  <si>
    <t>LT Red Asociada de la Central Tamazunchale</t>
  </si>
  <si>
    <t xml:space="preserve">LT 506 Saltillo-Cañada    </t>
  </si>
  <si>
    <t xml:space="preserve">LT 502 Oriental - Norte     1_/ </t>
  </si>
  <si>
    <t>LT 414 Norte-Occidental</t>
  </si>
  <si>
    <t xml:space="preserve">CC El Sauz conversión de TG a CC    </t>
  </si>
  <si>
    <t>SE 410 Sistema Nacional     1_/</t>
  </si>
  <si>
    <t>SE 405 Compensación Alta Tensión     1_/</t>
  </si>
  <si>
    <t>SE 404 Noroeste - Norte     1_/</t>
  </si>
  <si>
    <t>SE 403 Noreste     1_/</t>
  </si>
  <si>
    <t>SE 402 Oriental-Peninsular     1_/</t>
  </si>
  <si>
    <t>SE 401 Occidental - Central     1_/</t>
  </si>
  <si>
    <t xml:space="preserve">LT Manuel Moreno Torres Red Asociada (2a. Etapa)    </t>
  </si>
  <si>
    <t xml:space="preserve">LT 411 Sistema Nacional    </t>
  </si>
  <si>
    <t>LT 408 Naco - Nogales - Área Noroeste     1_/</t>
  </si>
  <si>
    <t>LT 407 Red Asociada a Altamira II, III y IV</t>
  </si>
  <si>
    <t>LT 406 Red Asociada a Tuxpan II, III y IV</t>
  </si>
  <si>
    <t xml:space="preserve">CH Manuel Moreno Torres (2a. Etapa)     </t>
  </si>
  <si>
    <t xml:space="preserve">CG Los Azufres II y Campo Geotérmico     </t>
  </si>
  <si>
    <t>SE 308 Noroeste     1_/</t>
  </si>
  <si>
    <t>SE 307 Noreste     1_/</t>
  </si>
  <si>
    <t>SE 306 Sureste     1_/</t>
  </si>
  <si>
    <t>SE 305 Centro - Oriente     1_/</t>
  </si>
  <si>
    <t>LT 304 Noroeste     1_/</t>
  </si>
  <si>
    <t>LT 303 Ixtapa - Pie de la Cuesta     1_/</t>
  </si>
  <si>
    <t>LT 302 Sureste     1_/</t>
  </si>
  <si>
    <t>LT 301 Centro     1_/</t>
  </si>
  <si>
    <t>SE 221 Occidental     1_/</t>
  </si>
  <si>
    <t>SE 220 Oriental - Centro     1_/</t>
  </si>
  <si>
    <t>SE 219 Sureste - Peninsular     1_/</t>
  </si>
  <si>
    <t>SE 218 Noroeste     1_/</t>
  </si>
  <si>
    <t>SE 212 y 213 SF6 Potencia y Distribución     1_/</t>
  </si>
  <si>
    <t>LT 216 y 217 Noroeste     1_/</t>
  </si>
  <si>
    <t>LT 214 y 215 Sureste - Peninsular     1_/</t>
  </si>
  <si>
    <t>LT 211 Cable Submarino     1_/</t>
  </si>
  <si>
    <t>CT Samalayuca II</t>
  </si>
  <si>
    <t>CC Rosarito III (Unidades 8 y 9)     1_/</t>
  </si>
  <si>
    <t>CD Puerto San Carlos II     1_/</t>
  </si>
  <si>
    <t>CC Monterrey II     1_/</t>
  </si>
  <si>
    <t>CCI Guerrero Negro II     1_/</t>
  </si>
  <si>
    <t xml:space="preserve">CC Chihuahua     1_/ </t>
  </si>
  <si>
    <t>CG Cerro Prieto IV     1_/</t>
  </si>
  <si>
    <t>Cierres totales</t>
  </si>
  <si>
    <t>Total</t>
  </si>
  <si>
    <t>(9=7+8)</t>
  </si>
  <si>
    <t>(8=1-4-7)</t>
  </si>
  <si>
    <t>(7=5+6)</t>
  </si>
  <si>
    <t>(4=2+3)</t>
  </si>
  <si>
    <t>Contingente</t>
  </si>
  <si>
    <t>Suma</t>
  </si>
  <si>
    <t>Legal</t>
  </si>
  <si>
    <t xml:space="preserve">Real </t>
  </si>
  <si>
    <t>En 2018</t>
  </si>
  <si>
    <t>Hasta 2017</t>
  </si>
  <si>
    <t>Pasivo</t>
  </si>
  <si>
    <t>Pasivo Directo</t>
  </si>
  <si>
    <t>Amortización ejercida</t>
  </si>
  <si>
    <t>Costo de cierre</t>
  </si>
  <si>
    <t>Nombre del Proyecto</t>
  </si>
  <si>
    <t xml:space="preserve">Comisión Federal de Electricidad </t>
  </si>
  <si>
    <t>En términos de  los artículos 107, fracción I , de la Ley Federal de Presupuesto y Responsabilidad Hacendaria y 205 de su Reglamento</t>
  </si>
  <si>
    <t>(Cifras en millones de pesos con un decimal a precios de 2018)   *</t>
  </si>
  <si>
    <t>Costo total estimado</t>
  </si>
  <si>
    <t>Monto 
Contratado</t>
  </si>
  <si>
    <t>Comprometido al periodo</t>
  </si>
  <si>
    <t>Montos comprometidos por etapas</t>
  </si>
  <si>
    <t>PEF 2017</t>
  </si>
  <si>
    <t>PEF 2018</t>
  </si>
  <si>
    <t>Monto</t>
  </si>
  <si>
    <t>% Respecto PEF 2018</t>
  </si>
  <si>
    <t>Proyectos adjudicados y/o en construcción</t>
  </si>
  <si>
    <t>Proyectos en operación</t>
  </si>
  <si>
    <t>( 3=2/1 )</t>
  </si>
  <si>
    <t>( 5=7+8 )</t>
  </si>
  <si>
    <t>( 6=5/2 )</t>
  </si>
  <si>
    <t>( 8 )</t>
  </si>
  <si>
    <t>Inversión directa</t>
  </si>
  <si>
    <t>Chihuahua</t>
  </si>
  <si>
    <t xml:space="preserve">Monterrey II     </t>
  </si>
  <si>
    <t xml:space="preserve">Puerto San Carlos II    </t>
  </si>
  <si>
    <t xml:space="preserve">214 y 215 Sureste-Peninsular    </t>
  </si>
  <si>
    <t>219 Sureste - Peninsular</t>
  </si>
  <si>
    <t>220 Oriental - Centro</t>
  </si>
  <si>
    <t xml:space="preserve">304 Noroeste </t>
  </si>
  <si>
    <t xml:space="preserve">Los Azufres II y Campo Geotérmico   </t>
  </si>
  <si>
    <t xml:space="preserve">Manuel Moreno Torres (2a Etapa)     </t>
  </si>
  <si>
    <t>406 Red Asociada a Tuxpan II, III y IV</t>
  </si>
  <si>
    <t xml:space="preserve">407 Red Asociada a Altamira II, III y IV    </t>
  </si>
  <si>
    <t xml:space="preserve">411 Sistema Nacional    </t>
  </si>
  <si>
    <t xml:space="preserve">Manuel Moreno Torres Red Asociada (2a. Etapa)    </t>
  </si>
  <si>
    <t xml:space="preserve">402 Oriental - Peninsular     </t>
  </si>
  <si>
    <t xml:space="preserve">El Sauz Conversión de TG a CC     </t>
  </si>
  <si>
    <t xml:space="preserve">502 Oriental - Norte    </t>
  </si>
  <si>
    <t xml:space="preserve">506 Saltillo - Cañada    </t>
  </si>
  <si>
    <t xml:space="preserve">Red Asociada de la Central Río Bravo III </t>
  </si>
  <si>
    <t xml:space="preserve">413 Noroeste - Occidental    </t>
  </si>
  <si>
    <t xml:space="preserve">504 Norte - Occidental     </t>
  </si>
  <si>
    <t xml:space="preserve">610 Transmisión Noroeste - Norte    </t>
  </si>
  <si>
    <t xml:space="preserve">612 SubTransmisión Norte - Noreste    </t>
  </si>
  <si>
    <t xml:space="preserve">613 SubTransmisión Occidental    </t>
  </si>
  <si>
    <t xml:space="preserve">614 SubTransmisión Oriental     </t>
  </si>
  <si>
    <t xml:space="preserve">615 SubTransmisión Peninsular  </t>
  </si>
  <si>
    <t xml:space="preserve">Red Asociada de Transmisión de la CCI Baja California Sur I     </t>
  </si>
  <si>
    <t xml:space="preserve">607 Sistema Bajío - Oriental      </t>
  </si>
  <si>
    <t>611 SubTransmisión Baja California-Noroeste</t>
  </si>
  <si>
    <t xml:space="preserve">Suministro de Vapor a las centrales de Cerro Prieto      </t>
  </si>
  <si>
    <t xml:space="preserve">Pacífico </t>
  </si>
  <si>
    <t xml:space="preserve">El Cajón      </t>
  </si>
  <si>
    <t>Red de Transmisión Asociada a la CH El Cajón</t>
  </si>
  <si>
    <t xml:space="preserve">Red de Transmisión Asociada a Altamira V      </t>
  </si>
  <si>
    <t xml:space="preserve">Red de Transmisión Asociada a la Laguna II  </t>
  </si>
  <si>
    <t xml:space="preserve">Red de Transmisión Asociada a el Pacífico   </t>
  </si>
  <si>
    <t xml:space="preserve">Riviera Maya  </t>
  </si>
  <si>
    <t>PR</t>
  </si>
  <si>
    <t xml:space="preserve">Carbón II      </t>
  </si>
  <si>
    <t xml:space="preserve">Emilio Portes Gil    </t>
  </si>
  <si>
    <t xml:space="preserve">Gómez Palacio    </t>
  </si>
  <si>
    <t xml:space="preserve">Ixtaczoquitlán </t>
  </si>
  <si>
    <t xml:space="preserve">Gral. Manuel Alvarez Moreno (Manzanillo)    </t>
  </si>
  <si>
    <t xml:space="preserve">Tuxpango     </t>
  </si>
  <si>
    <t xml:space="preserve">708 Compensación Dinámicas Oriental -Norte   </t>
  </si>
  <si>
    <t>701 Occidente - Centro</t>
  </si>
  <si>
    <t>702 Sureste - Peninsular</t>
  </si>
  <si>
    <t>703 Noreste - Norte</t>
  </si>
  <si>
    <t>704 Baja California-Noroeste</t>
  </si>
  <si>
    <t xml:space="preserve">706 Sistemas Norte     1_/  </t>
  </si>
  <si>
    <t>709 Sistemas Sur</t>
  </si>
  <si>
    <t>Conversión El Encino de TG a CC</t>
  </si>
  <si>
    <t xml:space="preserve">LT </t>
  </si>
  <si>
    <t xml:space="preserve">CT Carbón II Unidades 2 y 4      </t>
  </si>
  <si>
    <t>CT Presidente Adolfo López Mateos Unidades 3, 4, 5 y 6</t>
  </si>
  <si>
    <t>801 Altiplano</t>
  </si>
  <si>
    <t xml:space="preserve">803 NOINE </t>
  </si>
  <si>
    <t xml:space="preserve">914 División Centro Sur </t>
  </si>
  <si>
    <t xml:space="preserve">La Yesca    </t>
  </si>
  <si>
    <t xml:space="preserve">Baja California </t>
  </si>
  <si>
    <t>Red de Fibra Óptica Proyecto Sur</t>
  </si>
  <si>
    <t>Red de Fibra Óptica Proyecto  Centro</t>
  </si>
  <si>
    <t>Red de Fibra Óptica Proyecto  Norte</t>
  </si>
  <si>
    <t xml:space="preserve">1006 Central-Sur   </t>
  </si>
  <si>
    <t>CT Puerto Libertad  Unidad 4</t>
  </si>
  <si>
    <t>CT Valle de México Unidades 5, 6 y 7</t>
  </si>
  <si>
    <t>CCC Huinalá II</t>
  </si>
  <si>
    <t>1004  Compensación Dinámica Área Central</t>
  </si>
  <si>
    <t>1001 Red de Transmisión Baja - Nogales</t>
  </si>
  <si>
    <t xml:space="preserve">Red de Transmisión Asociada a la CH La Yesca   </t>
  </si>
  <si>
    <t xml:space="preserve">Agua Prieta II (con campo solar)  </t>
  </si>
  <si>
    <t>Red de Transmisión asociada a la CC Agua Prieta II</t>
  </si>
  <si>
    <t xml:space="preserve">CN Laguna Verde   </t>
  </si>
  <si>
    <t xml:space="preserve">1110 Compensación Capacitiva del Norte   </t>
  </si>
  <si>
    <t xml:space="preserve">1116 Transformación del Noreste </t>
  </si>
  <si>
    <t xml:space="preserve">1117 Transformación de Guaymas   </t>
  </si>
  <si>
    <t xml:space="preserve">1122 Golfo Norte </t>
  </si>
  <si>
    <t xml:space="preserve">1124 Bajío Centro   </t>
  </si>
  <si>
    <t xml:space="preserve">1125 Distribución   </t>
  </si>
  <si>
    <t xml:space="preserve">1111 Transmisión y Transformación del Central - Occidental   </t>
  </si>
  <si>
    <t xml:space="preserve">1119 Transmisión y Transformación del Sureste    </t>
  </si>
  <si>
    <t>Suministro de 970 t/h a las Centrales de Cerro Prieto</t>
  </si>
  <si>
    <t>1206 Conversión a 400 kV de la LT Mazatlán II - La Higuera</t>
  </si>
  <si>
    <t>1213 Compensación de redes</t>
  </si>
  <si>
    <t xml:space="preserve">1205 Compensación Oriental-Peninsular </t>
  </si>
  <si>
    <t xml:space="preserve">1212 SUR-PENINSULAR    </t>
  </si>
  <si>
    <t xml:space="preserve">1204 Conversión a 400 kv del Área Peninsular   </t>
  </si>
  <si>
    <t xml:space="preserve">1203 Transmisión y Transformación Oriental - Sureste </t>
  </si>
  <si>
    <t xml:space="preserve">1202 Suministro De  Energía a la Zona Manzanillo   </t>
  </si>
  <si>
    <t xml:space="preserve">1211 Noreste-Central   </t>
  </si>
  <si>
    <t xml:space="preserve">1210 Norte-Noroeste     </t>
  </si>
  <si>
    <t xml:space="preserve">1201 Transmisión y Transformación de Baja California    </t>
  </si>
  <si>
    <t xml:space="preserve">CCC Poza Rica </t>
  </si>
  <si>
    <t>Red de Trans Asoc al proy de temp abierta y Oax II,II,IV</t>
  </si>
  <si>
    <t xml:space="preserve">Red de Transmisión Asociada a Manzanillo I U-1 y 2   </t>
  </si>
  <si>
    <t xml:space="preserve">CC </t>
  </si>
  <si>
    <t xml:space="preserve">CC Repotenciación CT Manzanillo I U-1 y 2    </t>
  </si>
  <si>
    <t xml:space="preserve">Red de Transmisión asociada a la CG Los Humeros II   </t>
  </si>
  <si>
    <t>Red de Transmisión asociada a la CI Guerrero Negro III</t>
  </si>
  <si>
    <t xml:space="preserve">Red de Transmisión asociada a la CCC Norte II   </t>
  </si>
  <si>
    <t xml:space="preserve">CT </t>
  </si>
  <si>
    <t xml:space="preserve">1304 Transmisión y Transformación  del Oriental    </t>
  </si>
  <si>
    <t xml:space="preserve">1302 Transformación del Noreste    </t>
  </si>
  <si>
    <t xml:space="preserve">Baja California Sur IV  </t>
  </si>
  <si>
    <t xml:space="preserve">Baja California Sur III   </t>
  </si>
  <si>
    <t>1313 Red de Transmisión Asociada al CC Baja California III   1_/</t>
  </si>
  <si>
    <t xml:space="preserve">1323 Distribución SUR    </t>
  </si>
  <si>
    <t>1322 Distribución CENTRO    1_/</t>
  </si>
  <si>
    <t xml:space="preserve">1321 Distribución NORESTE    </t>
  </si>
  <si>
    <t xml:space="preserve">1320 Distribución NOROESTE  </t>
  </si>
  <si>
    <t xml:space="preserve">1404 Subestaciones del Oriente   </t>
  </si>
  <si>
    <t xml:space="preserve">1401 SEs y LTs de las Áreas Baja California y Noroeste   </t>
  </si>
  <si>
    <t xml:space="preserve">1402 Cambio de Tensión de la LT Culiacán - Los Mochis   </t>
  </si>
  <si>
    <t>1421 Distribución SUR (3a fase)     1_/</t>
  </si>
  <si>
    <t xml:space="preserve">1420 Distribución NORTE  </t>
  </si>
  <si>
    <t xml:space="preserve">CT Altamira Unidades 1 y 2   </t>
  </si>
  <si>
    <t xml:space="preserve">1521 Distribución SUR (1ra fase)     </t>
  </si>
  <si>
    <t xml:space="preserve">SE 1520 Distribución NORTE    </t>
  </si>
  <si>
    <t xml:space="preserve">CoGeneración Salamanca Fase I     </t>
  </si>
  <si>
    <t xml:space="preserve">Centro   </t>
  </si>
  <si>
    <t xml:space="preserve">1604 Transmisión Ayotla-Chalco </t>
  </si>
  <si>
    <t xml:space="preserve">CCI </t>
  </si>
  <si>
    <t>Red de Transmisión asociada a la CI Guerrero Negro IV</t>
  </si>
  <si>
    <t xml:space="preserve">1621 Distribución Norte-Sur (1a Fase)   </t>
  </si>
  <si>
    <t xml:space="preserve">1620 Distribución Valle de México   </t>
  </si>
  <si>
    <t xml:space="preserve">CT José López Portillo </t>
  </si>
  <si>
    <t xml:space="preserve">1721 Distribución NORTE   </t>
  </si>
  <si>
    <t xml:space="preserve">Red de Transmisión Asociada al CC Noreste   </t>
  </si>
  <si>
    <t xml:space="preserve">1720 Distribución Valle de México     </t>
  </si>
  <si>
    <t xml:space="preserve">Red de Transmisión Asociada al CC Norte III   </t>
  </si>
  <si>
    <t xml:space="preserve">Los Humeros III Fase A    </t>
  </si>
  <si>
    <t xml:space="preserve">1722 Distribución Sur   </t>
  </si>
  <si>
    <t xml:space="preserve">Chicoasén II    </t>
  </si>
  <si>
    <t>1701 Subestación Chimalpa Dos     1_/</t>
  </si>
  <si>
    <t xml:space="preserve">1703 Conversión a 400 kV de la Riviera Maya </t>
  </si>
  <si>
    <t xml:space="preserve">1702 Transmisión y Transformación Baja-Noine (1a Fase)  </t>
  </si>
  <si>
    <t xml:space="preserve">1704 Interconexión Sist. Aislados Guerrero Negro Sta Rosalia   </t>
  </si>
  <si>
    <t xml:space="preserve">Empalme I </t>
  </si>
  <si>
    <t xml:space="preserve">Red de Transmisión Asociada al CC Empalme I    </t>
  </si>
  <si>
    <t xml:space="preserve">Valle de México II </t>
  </si>
  <si>
    <t xml:space="preserve">1805 Líneas de Transmisión Huasteca-Monterrey </t>
  </si>
  <si>
    <t xml:space="preserve">1801 Subestaciones Baja-Noroeste  </t>
  </si>
  <si>
    <t>1803 Subestaciones del Oriental (2a Fase)     1_/</t>
  </si>
  <si>
    <t xml:space="preserve">1802 Subestaciones y Líneas de Transmisión del Norte </t>
  </si>
  <si>
    <t xml:space="preserve">1804 Subestaciones y Líneas Transmisión Oriental-Peninsular (1a Fase) </t>
  </si>
  <si>
    <t xml:space="preserve">1820 Divisiones de Distribución del Valle de México   </t>
  </si>
  <si>
    <t>1821 Divisiones de Distribución  1_/</t>
  </si>
  <si>
    <t xml:space="preserve">CCC Tula Paquetes 1 y 2  </t>
  </si>
  <si>
    <t>CH Temascal Unidades 1 a 4</t>
  </si>
  <si>
    <t xml:space="preserve">Empalme II    </t>
  </si>
  <si>
    <t xml:space="preserve">Red de Transmisión Asociada al CC Empalme II   </t>
  </si>
  <si>
    <t>1901 Subestaciones de Baja California     1_/</t>
  </si>
  <si>
    <t xml:space="preserve">1902 Subestaciones y Compensación del Noroeste     </t>
  </si>
  <si>
    <t>1904 Transmisión y Transformación de Occidente     1_/</t>
  </si>
  <si>
    <t xml:space="preserve">1905 Transmisión Sureste - Peninsular </t>
  </si>
  <si>
    <t xml:space="preserve">1921 Reducción de Pérdidas de Energía en Distribución  </t>
  </si>
  <si>
    <t xml:space="preserve">Red de transmisión asociada a la CG Los Azufres III Fase II    </t>
  </si>
  <si>
    <t xml:space="preserve">2001 Subestaciones y Líneas Baja California Sur - Noroeste   </t>
  </si>
  <si>
    <t>SLT 2020 Subestaciones, Líneas y Redes de Distribución</t>
  </si>
  <si>
    <t xml:space="preserve">2021 Reducción de Pérdidas de Energía en Distribución  (3A. Fase)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</si>
  <si>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</si>
  <si>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</si>
  <si>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</si>
  <si>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</si>
  <si>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</si>
  <si>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</si>
  <si>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</si>
  <si>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</si>
  <si>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</si>
  <si>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Naco - Nogales</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</si>
  <si>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</si>
  <si>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</si>
  <si>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</si>
  <si>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</si>
  <si>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</si>
  <si>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</si>
  <si>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</si>
  <si>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</si>
  <si>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</si>
  <si>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t>
  </si>
  <si>
    <t>Altamira V</t>
  </si>
  <si>
    <t>Tamazunchale</t>
  </si>
  <si>
    <t>Río Bravo IV</t>
  </si>
  <si>
    <t xml:space="preserve">Tuxpan V  </t>
  </si>
  <si>
    <t>Valladolid III</t>
  </si>
  <si>
    <t xml:space="preserve">Norte II  </t>
  </si>
  <si>
    <t xml:space="preserve">La Venta III  </t>
  </si>
  <si>
    <t xml:space="preserve">Oaxaca I  </t>
  </si>
  <si>
    <t xml:space="preserve">Oaxaca II, CE Oaxaca III y CE Oaxaca IV  </t>
  </si>
  <si>
    <t xml:space="preserve">Baja California III   </t>
  </si>
  <si>
    <t xml:space="preserve">Norte III (Juárez)   </t>
  </si>
  <si>
    <t xml:space="preserve">Sureste I   </t>
  </si>
  <si>
    <t>*  El tipo de cambio utilizado es de 20.0553 al cierre de junio de 2018.</t>
  </si>
  <si>
    <t>4_/ Es la fecha del último pago de amortizaciones de un proyecto</t>
  </si>
  <si>
    <t>3_/La fecha de inicio de operación es la consignada en el Tomo VII del Presupuesto de Egresos de la Federación autorizado para el ejercicio fiscal 2018, corresponde al primer cierre parcial del proyecto.</t>
  </si>
  <si>
    <t>1_/ El tipo de cambio utilizado para la presentación de la información en pesos es de 20.0553  el cual corresponde al cierre del 2o Trimestre del 2018.</t>
  </si>
  <si>
    <t>2_/ El año de autorización corresponde al ejercicio fiscal en que el proyecto se incluyó por primera vez en el Presupuesto de Egresos de la Federación en la modalidad de Pidiregas.</t>
  </si>
  <si>
    <t>350    SLT    SLT 2121 Reducción de Pérdidas de Energía en Distribución</t>
  </si>
  <si>
    <t>349    SLT    SLT 2120 Subestaciones y Líneas de Distribución</t>
  </si>
  <si>
    <t>348    SE    2101 Compensación Capacitiva Baja - Occidental</t>
  </si>
  <si>
    <t>347    CC    Salamanca</t>
  </si>
  <si>
    <t>346    CC    Mérida</t>
  </si>
  <si>
    <t>345    LT    Red de Transmisión Asociada al CC Mazatlán</t>
  </si>
  <si>
    <t>344    CC    Mazatlán</t>
  </si>
  <si>
    <t>343    LT    Red de Transmisión Asociada al CC Guadalajara I</t>
  </si>
  <si>
    <t>342    CC    Guadalajara I</t>
  </si>
  <si>
    <t>341    LT    Red de Transmisión Asociada al CC San Luis Río Colorado I</t>
  </si>
  <si>
    <t>340    CC    San Luis Río Colorado I</t>
  </si>
  <si>
    <t>Autorizados en 2016</t>
  </si>
  <si>
    <t>Red de transmisión asociada a la CH Las Cruces</t>
  </si>
  <si>
    <t>Red de Transmisión Asociada al CC San Luis Potosí</t>
  </si>
  <si>
    <t>San Luis Potosí</t>
  </si>
  <si>
    <t>Autorizados en 2015</t>
  </si>
  <si>
    <t>1921 Reducción de Pérdidas de Energía de Distribución</t>
  </si>
  <si>
    <t>1905 Transmisión Sureste-Peninsular</t>
  </si>
  <si>
    <t>1904 Transmisión y Transformación de Occidente</t>
  </si>
  <si>
    <t>1903 Subestaciones Norte-Noreste</t>
  </si>
  <si>
    <t xml:space="preserve">SE  </t>
  </si>
  <si>
    <t>Autorizados en 2014</t>
  </si>
  <si>
    <t xml:space="preserve">RM    </t>
  </si>
  <si>
    <t xml:space="preserve">SLT    </t>
  </si>
  <si>
    <t xml:space="preserve">SE    </t>
  </si>
  <si>
    <t xml:space="preserve">LT    </t>
  </si>
  <si>
    <t xml:space="preserve">LT   </t>
  </si>
  <si>
    <t xml:space="preserve">CC    </t>
  </si>
  <si>
    <t>Red de Transmisión Asociada al CC Empalme I</t>
  </si>
  <si>
    <t>Autorizados en 2013</t>
  </si>
  <si>
    <t>Autorizados en 2012</t>
  </si>
  <si>
    <t>Autorizados en 2011</t>
  </si>
  <si>
    <t>1520 DISTRIBUCION NORTE</t>
  </si>
  <si>
    <t>1521 DISTRIBUCIÓN SUR</t>
  </si>
  <si>
    <t>Autorizados en 2010</t>
  </si>
  <si>
    <t>1404 Subestaciones del Oriente</t>
  </si>
  <si>
    <t>Autorizados en 2009</t>
  </si>
  <si>
    <t>1320 DISTRIBUCIÓN NOROESTE</t>
  </si>
  <si>
    <t>1321 DISTRIBUCIÓN NORESTE</t>
  </si>
  <si>
    <t>1322 DISTRIBUCIÓN CENTRO</t>
  </si>
  <si>
    <t>1323 DISTRIBUCIÓN SUR</t>
  </si>
  <si>
    <t>1302 Transmisión y Transformación Norte y Occidente</t>
  </si>
  <si>
    <t>Autorizados en 2008</t>
  </si>
  <si>
    <t>Red de transmisión asociada a la CI Guerrero Negro III</t>
  </si>
  <si>
    <t>1213 COMPENSACIÓN DE REDES</t>
  </si>
  <si>
    <t>Autorizados en 2007</t>
  </si>
  <si>
    <t>Autorizados en 2006</t>
  </si>
  <si>
    <t>Red de Fibra Óptica Proyecto Norte</t>
  </si>
  <si>
    <t>Red de Fibra Óptica Proyecto Centro</t>
  </si>
  <si>
    <t>La Yesca</t>
  </si>
  <si>
    <t>Autorizados en 2005</t>
  </si>
  <si>
    <t>Autorizados en 2004</t>
  </si>
  <si>
    <t>Autorizados en 2003</t>
  </si>
  <si>
    <t>704 Baja California -Noroeste</t>
  </si>
  <si>
    <t>Líneas Centro</t>
  </si>
  <si>
    <t>El Cajón</t>
  </si>
  <si>
    <t>Pacífico</t>
  </si>
  <si>
    <t>Autorizados en 2002</t>
  </si>
  <si>
    <t>607 Sistema Bajío - Oriental</t>
  </si>
  <si>
    <t>Autorizados en 2001</t>
  </si>
  <si>
    <t>506 Saltillo-Cañada</t>
  </si>
  <si>
    <t>502 Oriental - Norte</t>
  </si>
  <si>
    <t>Autorizados en 2000</t>
  </si>
  <si>
    <t>Manuel Moreno Torres Red Asociada (2a. Etapa)</t>
  </si>
  <si>
    <t>Autorizados en 1999</t>
  </si>
  <si>
    <t>Autorizados en 1998</t>
  </si>
  <si>
    <t>Autorizados en 1997</t>
  </si>
  <si>
    <t>Total Inversión Directa</t>
  </si>
  <si>
    <t>meses</t>
  </si>
  <si>
    <t>años</t>
  </si>
  <si>
    <t>Valor presente  neto  de  la evaluación financiera
(VPN)</t>
  </si>
  <si>
    <t>Valor presente neto de la evaluación económica
(VPN)</t>
  </si>
  <si>
    <t>Plazo del pago</t>
  </si>
  <si>
    <t>Entrega de obra</t>
  </si>
  <si>
    <t>Después de impuestos</t>
  </si>
  <si>
    <t>Antes de Impuestos</t>
  </si>
  <si>
    <t>No. PEF</t>
  </si>
  <si>
    <t>VALOR PRESENTE NETO POR PROYECTO DE INVERSIÓN FINANCIADA DIRECTA</t>
  </si>
  <si>
    <t>Nota: La actualización a precios de 2003 se realiza utilizando un tipo de cambio de 10.20 pesos por dólar</t>
  </si>
  <si>
    <t>4_/  Es la fecha del último pago de amortizaciones de un proyecto</t>
  </si>
  <si>
    <t>3_/ La fecha de inicio de operación es la consignada en el Tomo VII del Presupuesto de Egresos de la Federación autorizado para el ejercicio fiscal 2018, corresponde al primer cierre parcial del proyecto.</t>
  </si>
  <si>
    <t>2_/  El año de autorización corresponde al ejercicio fiscal en que el proyecto se incluyó por primera vez en el Presupuesto de Egresos de la Federación en la modalidad de Pidiregas.</t>
  </si>
  <si>
    <t>Sureste I</t>
  </si>
  <si>
    <t>Baja California III</t>
  </si>
  <si>
    <t>Oaxaca II y CE Oaxaca III y CE Oaxaca IV</t>
  </si>
  <si>
    <t>Oaxaca I</t>
  </si>
  <si>
    <t>La Venta III</t>
  </si>
  <si>
    <t>Norte II</t>
  </si>
  <si>
    <t xml:space="preserve">Valladolid III   </t>
  </si>
  <si>
    <t>Tuxpan V</t>
  </si>
  <si>
    <t>Chihuahua III</t>
  </si>
  <si>
    <t>Gasoducto Cd. Pemex-Valladolid</t>
  </si>
  <si>
    <t>Mexicali</t>
  </si>
  <si>
    <t>Río Bravo II</t>
  </si>
  <si>
    <t>Naco-Nogales</t>
  </si>
  <si>
    <t>Monterrey III</t>
  </si>
  <si>
    <t>Hermosillo</t>
  </si>
  <si>
    <t>Total Inversión Condicionada</t>
  </si>
  <si>
    <t>Informes sobre la Situación Económica,
las Finanzas Públicas y la Deuda Pública</t>
  </si>
  <si>
    <t>Segundo Trimestre de 2018</t>
  </si>
  <si>
    <t>V. PROYECTOS DE INFRAESTRUCTURA PRODUCTIVA DE LARGO PLAZO (PIDIREGAS)</t>
  </si>
  <si>
    <r>
      <t xml:space="preserve">AVANCE FINANCIERO Y FÍSICO DE PROYECTOS DE INFRAESTRUCTURA PRODUCTIVA DE LARGO PLAZO EN CONSTRUCCIÓN  </t>
    </r>
    <r>
      <rPr>
        <b/>
        <vertAlign val="superscript"/>
        <sz val="11"/>
        <rFont val="Soberana Sans"/>
        <family val="3"/>
      </rPr>
      <t xml:space="preserve">p_/  </t>
    </r>
  </si>
  <si>
    <t>500&lt; = La variación es menor a 500 por ciento.</t>
  </si>
  <si>
    <t>&lt;-500 = La variación es menor a -500 por ciento.</t>
  </si>
  <si>
    <r>
      <t xml:space="preserve">FLUJO NETO DE PROYECTOS DE INFRAESTRUCTURA PRODUCTIVA DE LARGO PLAZO DE INVERSION CONDICIONADA EN OPERACIÓN </t>
    </r>
    <r>
      <rPr>
        <b/>
        <vertAlign val="superscript"/>
        <sz val="11"/>
        <rFont val="Soberana Sans"/>
        <family val="3"/>
      </rPr>
      <t>P_/</t>
    </r>
  </si>
  <si>
    <r>
      <t>COMPROMISOS DE PROYECTOS DE INVERSION FINANCIADA DIRECTA Y CONDICIONADA RESPECTO A SU COSTO TOTAL ADJUDICADOS, EN CONSTRUCCIÓN Y OPERACIÓN</t>
    </r>
    <r>
      <rPr>
        <b/>
        <vertAlign val="superscript"/>
        <sz val="11"/>
        <rFont val="Soberana Sans"/>
        <family val="3"/>
      </rPr>
      <t xml:space="preserve">  p_/</t>
    </r>
  </si>
  <si>
    <r>
      <t xml:space="preserve">707 Enlace Norte - Sur    </t>
    </r>
    <r>
      <rPr>
        <vertAlign val="superscript"/>
        <sz val="9"/>
        <rFont val="Soberana Sans"/>
        <family val="3"/>
      </rPr>
      <t xml:space="preserve"> </t>
    </r>
  </si>
  <si>
    <r>
      <t xml:space="preserve">(Cifras en millones de pesos con un decimal a precios de 2018)  </t>
    </r>
    <r>
      <rPr>
        <b/>
        <vertAlign val="superscript"/>
        <sz val="11"/>
        <rFont val="Soberana Sans"/>
        <family val="3"/>
      </rPr>
      <t>1_/</t>
    </r>
  </si>
  <si>
    <t>Con base en los artículos 107 fracción I inciso d) de la Ley Federal de Presupuesto y Responsabilidad Hacendaria y 205 de su Reglamento</t>
  </si>
  <si>
    <r>
      <t>Autorizados en 1997</t>
    </r>
    <r>
      <rPr>
        <b/>
        <vertAlign val="superscript"/>
        <sz val="9"/>
        <rFont val="Soberana Sans"/>
        <family val="3"/>
      </rPr>
      <t xml:space="preserve"> </t>
    </r>
  </si>
  <si>
    <t>3_/ Los tipos de cambio promedio de fecha de liquidación utilizados fueron 19.0025 (enero), 18.6282 (febrero), 18.6839 (marzo), 18.3464 (abril), 19.4894 (mayo) y 20.3105 (junio) pesos por dólar, publicados por el Banco de México (Banxico).</t>
  </si>
  <si>
    <r>
      <t>p_/</t>
    </r>
    <r>
      <rPr>
        <sz val="6"/>
        <color theme="1"/>
        <rFont val="Soberana Sans"/>
        <family val="3"/>
      </rPr>
      <t xml:space="preserve"> </t>
    </r>
    <r>
      <rPr>
        <sz val="9"/>
        <color theme="1"/>
        <rFont val="Soberana Sans"/>
        <family val="3"/>
      </rPr>
      <t>Cifras preliminares. Las sumas de los parciales pueden no coincidir con los totales debido al redondeo.</t>
    </r>
  </si>
  <si>
    <t>1_/ Se consideran los proyectos que tienen previstos recursos para el presente ejercicio en el PEF 2018, así como aquellos proyectos que aunque no tienen monto estimado en el PEF 2018 continúan en etapa de cierre y otras etapas, por lo que se les debe dar seguimiento.</t>
  </si>
  <si>
    <t>p_/ Cifras preliminares. Las sumas de los parciales pueden no coincidir con los totales debido al redondeo.</t>
  </si>
  <si>
    <t>NA: No aplica.</t>
  </si>
  <si>
    <t>1_/  Se modificó el monto contratado, ya que el reportado en el PEF 2018 es menor al monto comprometido del periodo.</t>
  </si>
  <si>
    <t>1_/ El tipo de cambio utilizado para la presentación de la información en pesos es de 20.0553  el cual corresponde al cierre del segundo Trimestre del 2018.</t>
  </si>
  <si>
    <r>
      <t xml:space="preserve">Costo Total Autorizado </t>
    </r>
    <r>
      <rPr>
        <b/>
        <vertAlign val="superscript"/>
        <sz val="9"/>
        <color indexed="8"/>
        <rFont val="Soberana Sans"/>
        <family val="3"/>
      </rPr>
      <t>2_/</t>
    </r>
  </si>
  <si>
    <r>
      <t xml:space="preserve">Acumulado 2017 </t>
    </r>
    <r>
      <rPr>
        <b/>
        <vertAlign val="superscript"/>
        <sz val="9"/>
        <color indexed="8"/>
        <rFont val="Soberana Sans"/>
        <family val="3"/>
      </rPr>
      <t>2_/</t>
    </r>
  </si>
  <si>
    <r>
      <t xml:space="preserve">Estimada </t>
    </r>
    <r>
      <rPr>
        <b/>
        <vertAlign val="superscript"/>
        <sz val="9"/>
        <color indexed="8"/>
        <rFont val="Soberana Sans"/>
        <family val="3"/>
      </rPr>
      <t>2_/</t>
    </r>
  </si>
  <si>
    <r>
      <t xml:space="preserve">Realizada </t>
    </r>
    <r>
      <rPr>
        <b/>
        <vertAlign val="superscript"/>
        <sz val="9"/>
        <rFont val="Soberana Sans"/>
        <family val="3"/>
      </rPr>
      <t>3_/</t>
    </r>
  </si>
  <si>
    <r>
      <t xml:space="preserve">FLUJO NETO DE PROYECTOS DE INFRAESTRUCTURA PRODUCTIVA DE LARGO PLAZO DE INVERSIÓN DIRECTA EN OPERACIÓN   </t>
    </r>
    <r>
      <rPr>
        <b/>
        <vertAlign val="superscript"/>
        <sz val="11"/>
        <rFont val="Soberana Sans"/>
        <family val="3"/>
      </rPr>
      <t>1_/</t>
    </r>
  </si>
  <si>
    <r>
      <t xml:space="preserve">COMPROMISOS DE PROYECTOS DE INFRAESTRUCTURA PRODUCTIVA DE LARGO PLAZO DE INVERSIÓN DIRECTA EN OPERACIÓN  </t>
    </r>
    <r>
      <rPr>
        <b/>
        <vertAlign val="superscript"/>
        <sz val="11"/>
        <rFont val="Soberana Sans"/>
        <family val="3"/>
      </rPr>
      <t xml:space="preserve">p_/ </t>
    </r>
  </si>
  <si>
    <r>
      <t xml:space="preserve">Nombre del Proyecto </t>
    </r>
    <r>
      <rPr>
        <b/>
        <vertAlign val="superscript"/>
        <sz val="9"/>
        <rFont val="Soberana Sans"/>
        <family val="3"/>
      </rPr>
      <t>2_/</t>
    </r>
  </si>
  <si>
    <r>
      <t xml:space="preserve">Inicio de operaciones </t>
    </r>
    <r>
      <rPr>
        <b/>
        <vertAlign val="superscript"/>
        <sz val="9"/>
        <rFont val="Soberana Sans"/>
        <family val="3"/>
      </rPr>
      <t>3_/</t>
    </r>
  </si>
  <si>
    <r>
      <t xml:space="preserve">Término de obligaciones </t>
    </r>
    <r>
      <rPr>
        <b/>
        <vertAlign val="superscript"/>
        <sz val="9"/>
        <rFont val="Soberana Sans"/>
        <family val="3"/>
      </rPr>
      <t>4_/</t>
    </r>
    <r>
      <rPr>
        <b/>
        <sz val="9"/>
        <rFont val="Soberana Sans"/>
        <family val="3"/>
      </rPr>
      <t xml:space="preserve"> </t>
    </r>
  </si>
  <si>
    <r>
      <t xml:space="preserve">VALOR PRESENTE NETO POR PROYECTO DE INVERSIÓN FINANCIADA CONDICIONADA </t>
    </r>
    <r>
      <rPr>
        <b/>
        <vertAlign val="superscript"/>
        <sz val="11"/>
        <rFont val="Soberana Sans"/>
        <family val="3"/>
      </rPr>
      <t>p_/</t>
    </r>
  </si>
  <si>
    <t>SLT 1201 Transmisión y Transformación de Baja California</t>
  </si>
  <si>
    <t>SE 1420 Distribución Norte</t>
  </si>
  <si>
    <t>SE 1701 Subestación Chimalpa II</t>
  </si>
  <si>
    <t>SLT 1802 Subestaciones y Líneas del Norte</t>
  </si>
  <si>
    <t>SLT 1722 Distribución Sur</t>
  </si>
  <si>
    <t>SLT 1920 Subestaciones y Líneas de Distribución</t>
  </si>
  <si>
    <t xml:space="preserve">Líneas Centro </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</si>
</sst>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0_);[Red]\(#,##0.0\)"/>
    <numFmt numFmtId="165" formatCode="_-* #,##0.0_-;\-* #,##0.0_-;_-* &quot;-&quot;??_-;_-@_-"/>
    <numFmt numFmtId="166" formatCode="#,##0.000;[Red]#,##0.000"/>
    <numFmt numFmtId="167" formatCode="#,##0.00;[Red]#,##0.00"/>
    <numFmt numFmtId="168" formatCode="#,##0.0000000_);[Red]\(#,##0.0000000\)"/>
    <numFmt numFmtId="169" formatCode="#,##0.0"/>
    <numFmt numFmtId="170" formatCode="_(* #,##0.0_);_(* \(#,##0.0\);_(* &quot;-&quot;?_);_(@_)"/>
    <numFmt numFmtId="171" formatCode="[$-80A]hh:mm:ss\ AM/PM"/>
    <numFmt numFmtId="172" formatCode="_(* #,##0.00_);_(* \(#,##0.00\);_(* &quot;-&quot;??_);_(@_)"/>
    <numFmt numFmtId="173" formatCode="General_)"/>
    <numFmt numFmtId="174" formatCode="#,##0.0;[Red]\-#,##0.0"/>
    <numFmt numFmtId="175" formatCode="0.0"/>
    <numFmt numFmtId="176" formatCode="#,##0.0_ ;[Red]\-#,##0.0\ "/>
    <numFmt numFmtId="177" formatCode="_(* #,##0.0_);_(* \(#,##0.0\);_(* &quot;-&quot;??_);_(@_)"/>
    <numFmt numFmtId="178" formatCode="_-* #,##0.0_-;\-* #,##0.0_-;_-* &quot;-&quot;?_-;_-@_-"/>
    <numFmt numFmtId="179" formatCode="#,##0.0_);\(#,##0.0\)"/>
    <numFmt numFmtId="180" formatCode="0.0000"/>
    <numFmt numFmtId="181" formatCode="#,##0.0_ ;\-#,##0.0\ "/>
    <numFmt numFmtId="182" formatCode="0.000"/>
  </numFmts>
  <fonts count="42" x14ac:knownFonts="1">
    <font>
      <sz val="11"/>
      <color theme="1"/>
      <name val="Calibri"/>
      <family val="2"/>
      <scheme val="minor"/>
    </font>
    <font>
      <sz val="10"/>
      <name val="Arial"/>
      <family val="2"/>
    </font>
    <font>
      <sz val="9"/>
      <name val="Arial"/>
      <family val="2"/>
    </font>
    <font>
      <b/>
      <sz val="10"/>
      <name val="Arial"/>
      <family val="2"/>
    </font>
    <font>
      <sz val="8"/>
      <name val="Arial"/>
      <family val="2"/>
    </font>
    <font>
      <b/>
      <sz val="8"/>
      <name val="Arial"/>
      <family val="2"/>
    </font>
    <font>
      <sz val="7"/>
      <name val="Arial"/>
      <family val="2"/>
    </font>
    <font>
      <sz val="18"/>
      <name val="Arial"/>
      <family val="2"/>
    </font>
    <font>
      <sz val="11"/>
      <color theme="1"/>
      <name val="Calibri"/>
      <family val="2"/>
      <scheme val="minor"/>
    </font>
    <font>
      <sz val="8"/>
      <color theme="0"/>
      <name val="Arial"/>
      <family val="2"/>
    </font>
    <font>
      <b/>
      <sz val="10"/>
      <color theme="0"/>
      <name val="Arial"/>
      <family val="2"/>
    </font>
    <font>
      <sz val="10"/>
      <name val="Arial"/>
    </font>
    <font>
      <sz val="6"/>
      <name val="Arial"/>
      <family val="2"/>
    </font>
    <font>
      <sz val="11"/>
      <name val="Arial"/>
      <family val="2"/>
    </font>
    <font>
      <b/>
      <sz val="11"/>
      <name val="Arial"/>
      <family val="2"/>
    </font>
    <font>
      <sz val="11"/>
      <name val="Calibri"/>
      <family val="2"/>
    </font>
    <font>
      <sz val="11"/>
      <color rgb="FF000000"/>
      <name val="Calibri"/>
      <family val="2"/>
    </font>
    <font>
      <sz val="9"/>
      <color indexed="9"/>
      <name val="Arial"/>
      <family val="2"/>
    </font>
    <font>
      <sz val="10"/>
      <color indexed="8"/>
      <name val="Arial"/>
      <family val="2"/>
    </font>
    <font>
      <sz val="12"/>
      <color indexed="22"/>
      <name val="Arial"/>
      <family val="2"/>
    </font>
    <font>
      <sz val="12"/>
      <name val="Arial"/>
      <family val="2"/>
    </font>
    <font>
      <sz val="11"/>
      <color theme="0" tint="-0.34998626667073579"/>
      <name val="Arial"/>
      <family val="2"/>
    </font>
    <font>
      <b/>
      <sz val="14"/>
      <name val="Soberana Titular"/>
      <family val="3"/>
    </font>
    <font>
      <b/>
      <sz val="12"/>
      <color indexed="23"/>
      <name val="Soberana Titular"/>
      <family val="3"/>
    </font>
    <font>
      <b/>
      <sz val="14"/>
      <color theme="1"/>
      <name val="Soberana Titular"/>
      <family val="3"/>
    </font>
    <font>
      <b/>
      <sz val="9"/>
      <name val="Soberana Sans"/>
      <family val="3"/>
    </font>
    <font>
      <sz val="9"/>
      <name val="Soberana Sans"/>
      <family val="3"/>
    </font>
    <font>
      <b/>
      <vertAlign val="superscript"/>
      <sz val="9"/>
      <name val="Soberana Sans"/>
      <family val="3"/>
    </font>
    <font>
      <b/>
      <sz val="11"/>
      <name val="Soberana Sans"/>
      <family val="3"/>
    </font>
    <font>
      <b/>
      <vertAlign val="superscript"/>
      <sz val="11"/>
      <name val="Soberana Sans"/>
      <family val="3"/>
    </font>
    <font>
      <sz val="11"/>
      <name val="Soberana Sans"/>
      <family val="3"/>
    </font>
    <font>
      <b/>
      <sz val="11"/>
      <color theme="1"/>
      <name val="Soberana Sans"/>
      <family val="3"/>
    </font>
    <font>
      <sz val="9"/>
      <color indexed="8"/>
      <name val="Soberana Sans"/>
      <family val="3"/>
    </font>
    <font>
      <vertAlign val="superscript"/>
      <sz val="9"/>
      <name val="Soberana Sans"/>
      <family val="3"/>
    </font>
    <font>
      <sz val="9"/>
      <color theme="0"/>
      <name val="Soberana Sans"/>
      <family val="3"/>
    </font>
    <font>
      <sz val="9"/>
      <color theme="1"/>
      <name val="Soberana Sans"/>
      <family val="3"/>
    </font>
    <font>
      <b/>
      <sz val="9"/>
      <color theme="0"/>
      <name val="Soberana Sans"/>
      <family val="3"/>
    </font>
    <font>
      <b/>
      <sz val="9"/>
      <color theme="0" tint="-4.9989318521683403E-2"/>
      <name val="Soberana Sans"/>
      <family val="3"/>
    </font>
    <font>
      <b/>
      <sz val="9"/>
      <color indexed="8"/>
      <name val="Soberana Sans"/>
      <family val="3"/>
    </font>
    <font>
      <sz val="9"/>
      <color indexed="9"/>
      <name val="Soberana Sans"/>
      <family val="3"/>
    </font>
    <font>
      <sz val="6"/>
      <color theme="1"/>
      <name val="Soberana Sans"/>
      <family val="3"/>
    </font>
    <font>
      <b/>
      <vertAlign val="superscript"/>
      <sz val="9"/>
      <color indexed="8"/>
      <name val="Soberana Sans"/>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599963377788628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5">
    <xf numFmtId="0" fontId="0" fillId="0" borderId="0"/>
    <xf numFmtId="0" fontId="7" fillId="0" borderId="0"/>
    <xf numFmtId="171" fontId="1" fillId="0" borderId="0"/>
    <xf numFmtId="171" fontId="1" fillId="0" borderId="0"/>
    <xf numFmtId="0" fontId="1" fillId="0" borderId="0"/>
    <xf numFmtId="43" fontId="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0" fontId="1" fillId="0" borderId="0"/>
    <xf numFmtId="0" fontId="8" fillId="0" borderId="0"/>
    <xf numFmtId="0" fontId="1" fillId="0" borderId="0"/>
    <xf numFmtId="0" fontId="1" fillId="0" borderId="0"/>
    <xf numFmtId="0" fontId="1" fillId="0" borderId="0"/>
    <xf numFmtId="173" fontId="1" fillId="0" borderId="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11" fillId="0" borderId="0"/>
    <xf numFmtId="173" fontId="1" fillId="0" borderId="0"/>
    <xf numFmtId="175" fontId="1" fillId="0" borderId="0"/>
    <xf numFmtId="43" fontId="1" fillId="0" borderId="0" applyFont="0" applyFill="0" applyBorder="0" applyAlignment="0" applyProtection="0"/>
    <xf numFmtId="43" fontId="8" fillId="0" borderId="0" applyFont="0" applyFill="0" applyBorder="0" applyAlignment="0" applyProtection="0"/>
    <xf numFmtId="0" fontId="8" fillId="0" borderId="0"/>
  </cellStyleXfs>
  <cellXfs count="411">
    <xf numFmtId="0" fontId="0" fillId="0" borderId="0" xfId="0"/>
    <xf numFmtId="0" fontId="1" fillId="0" borderId="0" xfId="10" applyFont="1" applyFill="1"/>
    <xf numFmtId="0" fontId="3" fillId="0" borderId="0" xfId="10" applyFont="1" applyFill="1"/>
    <xf numFmtId="49" fontId="1" fillId="0" borderId="0" xfId="10" applyNumberFormat="1" applyFont="1" applyFill="1"/>
    <xf numFmtId="49" fontId="1" fillId="0" borderId="0" xfId="10" applyNumberFormat="1" applyFont="1" applyFill="1" applyAlignment="1">
      <alignment vertical="center"/>
    </xf>
    <xf numFmtId="0" fontId="1" fillId="0" borderId="0" xfId="10" applyFont="1" applyFill="1" applyBorder="1"/>
    <xf numFmtId="0" fontId="9" fillId="0" borderId="0" xfId="10" applyFont="1" applyFill="1" applyBorder="1" applyAlignment="1">
      <alignment horizontal="center"/>
    </xf>
    <xf numFmtId="0" fontId="5" fillId="0" borderId="0" xfId="10" applyFont="1" applyFill="1" applyBorder="1" applyAlignment="1">
      <alignment horizontal="left" wrapText="1"/>
    </xf>
    <xf numFmtId="0" fontId="5" fillId="0" borderId="0" xfId="10" applyFont="1" applyFill="1" applyBorder="1" applyAlignment="1">
      <alignment wrapText="1"/>
    </xf>
    <xf numFmtId="167" fontId="1" fillId="0" borderId="0" xfId="10" applyNumberFormat="1" applyFont="1" applyFill="1" applyBorder="1"/>
    <xf numFmtId="0" fontId="3" fillId="0" borderId="0" xfId="10" applyFont="1" applyFill="1" applyBorder="1"/>
    <xf numFmtId="0" fontId="1" fillId="0" borderId="0" xfId="10" applyFont="1" applyFill="1" applyAlignment="1">
      <alignment horizontal="center"/>
    </xf>
    <xf numFmtId="0" fontId="4" fillId="0" borderId="0" xfId="10" applyFont="1" applyFill="1" applyBorder="1"/>
    <xf numFmtId="0" fontId="6" fillId="0" borderId="0" xfId="10" applyFont="1" applyFill="1" applyBorder="1"/>
    <xf numFmtId="0" fontId="1" fillId="0" borderId="0" xfId="10" applyFont="1" applyFill="1" applyBorder="1" applyProtection="1">
      <protection locked="0"/>
    </xf>
    <xf numFmtId="0" fontId="4" fillId="0" borderId="0" xfId="10" applyFont="1" applyFill="1" applyBorder="1" applyProtection="1">
      <protection locked="0"/>
    </xf>
    <xf numFmtId="0" fontId="4" fillId="0" borderId="0" xfId="10" applyFont="1" applyFill="1" applyBorder="1" applyAlignment="1"/>
    <xf numFmtId="0" fontId="10" fillId="0" borderId="0" xfId="10" applyFont="1" applyFill="1"/>
    <xf numFmtId="0" fontId="11" fillId="0" borderId="0" xfId="19" applyFill="1"/>
    <xf numFmtId="0" fontId="11" fillId="0" borderId="0" xfId="19"/>
    <xf numFmtId="0" fontId="12" fillId="0" borderId="0" xfId="19" applyFont="1" applyAlignment="1">
      <alignment vertical="center"/>
    </xf>
    <xf numFmtId="0" fontId="12" fillId="0" borderId="0" xfId="19" applyFont="1" applyBorder="1"/>
    <xf numFmtId="174" fontId="4" fillId="0" borderId="0" xfId="8" applyNumberFormat="1" applyFont="1" applyFill="1" applyBorder="1" applyAlignment="1">
      <alignment horizontal="center"/>
    </xf>
    <xf numFmtId="175" fontId="4" fillId="0" borderId="0" xfId="19" applyNumberFormat="1" applyFont="1" applyFill="1" applyBorder="1" applyAlignment="1">
      <alignment horizontal="center"/>
    </xf>
    <xf numFmtId="165" fontId="4" fillId="0" borderId="0" xfId="8" applyNumberFormat="1" applyFont="1" applyFill="1" applyBorder="1" applyAlignment="1">
      <alignment horizontal="center"/>
    </xf>
    <xf numFmtId="0" fontId="4" fillId="0" borderId="0" xfId="19" applyFont="1" applyFill="1" applyBorder="1" applyAlignment="1">
      <alignment vertical="top" wrapText="1"/>
    </xf>
    <xf numFmtId="0" fontId="4" fillId="0" borderId="0" xfId="19" applyFont="1" applyFill="1" applyBorder="1" applyAlignment="1">
      <alignment vertical="top"/>
    </xf>
    <xf numFmtId="0" fontId="4" fillId="0" borderId="0" xfId="19" applyNumberFormat="1" applyFont="1" applyFill="1" applyBorder="1" applyAlignment="1">
      <alignment horizontal="center" vertical="top"/>
    </xf>
    <xf numFmtId="0" fontId="13" fillId="0" borderId="0" xfId="19" applyFont="1" applyFill="1"/>
    <xf numFmtId="0" fontId="13" fillId="0" borderId="0" xfId="19" applyFont="1" applyFill="1" applyAlignment="1"/>
    <xf numFmtId="0" fontId="13" fillId="0" borderId="0" xfId="19" applyFont="1" applyFill="1" applyBorder="1" applyAlignment="1"/>
    <xf numFmtId="0" fontId="13" fillId="0" borderId="0" xfId="19" applyFont="1" applyFill="1" applyBorder="1"/>
    <xf numFmtId="0" fontId="1" fillId="0" borderId="0" xfId="19" applyFont="1" applyFill="1"/>
    <xf numFmtId="0" fontId="13" fillId="0" borderId="0" xfId="12" applyFont="1" applyAlignment="1">
      <alignment vertical="center"/>
    </xf>
    <xf numFmtId="0" fontId="13" fillId="0" borderId="0" xfId="12" applyFont="1" applyFill="1" applyAlignment="1">
      <alignment vertical="center"/>
    </xf>
    <xf numFmtId="0" fontId="4" fillId="0" borderId="0" xfId="12" applyFont="1" applyFill="1" applyAlignment="1">
      <alignment vertical="center"/>
    </xf>
    <xf numFmtId="0" fontId="4" fillId="0" borderId="0" xfId="12" applyFont="1" applyAlignment="1">
      <alignment vertical="center"/>
    </xf>
    <xf numFmtId="0" fontId="1" fillId="0" borderId="0" xfId="10" applyFont="1" applyAlignment="1">
      <alignment vertical="center"/>
    </xf>
    <xf numFmtId="0" fontId="12" fillId="0" borderId="0" xfId="10" applyFont="1" applyAlignment="1">
      <alignment vertical="center"/>
    </xf>
    <xf numFmtId="0" fontId="1" fillId="0" borderId="0" xfId="10" applyFont="1" applyFill="1" applyAlignment="1">
      <alignment vertical="center"/>
    </xf>
    <xf numFmtId="0" fontId="12" fillId="0" borderId="0" xfId="10" applyFont="1" applyFill="1" applyAlignment="1">
      <alignment vertical="center"/>
    </xf>
    <xf numFmtId="165" fontId="1" fillId="0" borderId="0" xfId="5" applyNumberFormat="1" applyFont="1" applyFill="1" applyAlignment="1">
      <alignment vertical="center"/>
    </xf>
    <xf numFmtId="178" fontId="1" fillId="0" borderId="0" xfId="10" applyNumberFormat="1" applyFont="1" applyFill="1" applyAlignment="1">
      <alignment vertical="center"/>
    </xf>
    <xf numFmtId="165" fontId="1" fillId="0" borderId="0" xfId="10" applyNumberFormat="1" applyFont="1" applyFill="1" applyAlignment="1">
      <alignment vertical="center"/>
    </xf>
    <xf numFmtId="0" fontId="4" fillId="0" borderId="0" xfId="10" applyFont="1" applyFill="1" applyBorder="1" applyAlignment="1">
      <alignment vertical="center"/>
    </xf>
    <xf numFmtId="0" fontId="2" fillId="0" borderId="0" xfId="10" applyFont="1" applyFill="1" applyBorder="1" applyAlignment="1">
      <alignment vertical="center"/>
    </xf>
    <xf numFmtId="0" fontId="1" fillId="0" borderId="0" xfId="10" applyFont="1" applyFill="1" applyBorder="1" applyAlignment="1">
      <alignment vertical="center"/>
    </xf>
    <xf numFmtId="165" fontId="15" fillId="0" borderId="0" xfId="23" applyNumberFormat="1" applyFont="1" applyFill="1" applyBorder="1" applyAlignment="1">
      <alignment vertical="center"/>
    </xf>
    <xf numFmtId="165" fontId="16" fillId="0" borderId="0" xfId="23" applyNumberFormat="1" applyFont="1" applyFill="1" applyBorder="1" applyAlignment="1">
      <alignment vertical="center"/>
    </xf>
    <xf numFmtId="0" fontId="17" fillId="0" borderId="0" xfId="10" applyFont="1" applyFill="1" applyBorder="1" applyAlignment="1">
      <alignment vertical="center"/>
    </xf>
    <xf numFmtId="0" fontId="4" fillId="0" borderId="0" xfId="10" applyFont="1" applyFill="1" applyAlignment="1">
      <alignment vertical="center"/>
    </xf>
    <xf numFmtId="0" fontId="13" fillId="0" borderId="0" xfId="10" applyFont="1" applyAlignment="1">
      <alignment vertical="center"/>
    </xf>
    <xf numFmtId="0" fontId="19" fillId="0" borderId="0" xfId="10" applyFont="1" applyFill="1" applyAlignment="1">
      <alignment vertical="center"/>
    </xf>
    <xf numFmtId="0" fontId="13" fillId="0" borderId="0" xfId="10" applyFont="1" applyFill="1" applyAlignment="1">
      <alignment vertical="center"/>
    </xf>
    <xf numFmtId="0" fontId="2" fillId="0" borderId="0" xfId="10" applyFont="1" applyFill="1" applyAlignment="1">
      <alignment vertical="center"/>
    </xf>
    <xf numFmtId="0" fontId="13" fillId="0" borderId="0" xfId="10" applyFont="1" applyFill="1" applyBorder="1" applyAlignment="1">
      <alignment vertical="center"/>
    </xf>
    <xf numFmtId="176" fontId="13" fillId="0" borderId="0" xfId="10" applyNumberFormat="1" applyFont="1" applyFill="1" applyBorder="1" applyAlignment="1">
      <alignment vertical="center"/>
    </xf>
    <xf numFmtId="169" fontId="4" fillId="0" borderId="0" xfId="10" applyNumberFormat="1" applyFont="1" applyFill="1" applyAlignment="1">
      <alignment vertical="center"/>
    </xf>
    <xf numFmtId="0" fontId="2" fillId="0" borderId="0" xfId="10" applyFont="1" applyFill="1" applyBorder="1" applyAlignment="1">
      <alignment horizontal="center" vertical="center"/>
    </xf>
    <xf numFmtId="0" fontId="20" fillId="0" borderId="0" xfId="10" applyFont="1" applyFill="1" applyAlignment="1">
      <alignment vertical="center"/>
    </xf>
    <xf numFmtId="0" fontId="20" fillId="0" borderId="0" xfId="10" applyFont="1" applyFill="1" applyAlignment="1">
      <alignment horizontal="center" vertical="center"/>
    </xf>
    <xf numFmtId="9" fontId="20" fillId="0" borderId="0" xfId="18" applyFont="1" applyFill="1" applyAlignment="1">
      <alignment vertical="center"/>
    </xf>
    <xf numFmtId="165" fontId="20" fillId="0" borderId="0" xfId="5" applyNumberFormat="1" applyFont="1" applyFill="1" applyAlignment="1">
      <alignment vertical="center"/>
    </xf>
    <xf numFmtId="178" fontId="20" fillId="0" borderId="0" xfId="10" applyNumberFormat="1" applyFont="1" applyFill="1" applyAlignment="1">
      <alignment vertical="center"/>
    </xf>
    <xf numFmtId="0" fontId="4" fillId="0" borderId="0" xfId="10" applyFont="1" applyFill="1" applyAlignment="1">
      <alignment horizontal="center" vertical="center"/>
    </xf>
    <xf numFmtId="9" fontId="4" fillId="0" borderId="0" xfId="18" applyFont="1" applyFill="1" applyAlignment="1">
      <alignment vertical="center"/>
    </xf>
    <xf numFmtId="165" fontId="4" fillId="0" borderId="0" xfId="5" applyNumberFormat="1" applyFont="1" applyFill="1" applyAlignment="1">
      <alignment vertical="center"/>
    </xf>
    <xf numFmtId="43" fontId="4" fillId="0" borderId="0" xfId="10" applyNumberFormat="1" applyFont="1" applyFill="1" applyAlignment="1">
      <alignment vertical="center"/>
    </xf>
    <xf numFmtId="0" fontId="4" fillId="0" borderId="0" xfId="10" applyFont="1" applyAlignment="1">
      <alignment vertical="center"/>
    </xf>
    <xf numFmtId="0" fontId="4" fillId="0" borderId="0" xfId="10" applyFont="1" applyAlignment="1">
      <alignment horizontal="center" vertical="center"/>
    </xf>
    <xf numFmtId="9" fontId="4" fillId="0" borderId="0" xfId="18" applyFont="1" applyAlignment="1">
      <alignment vertical="center"/>
    </xf>
    <xf numFmtId="0" fontId="1" fillId="0" borderId="0" xfId="10" applyAlignment="1">
      <alignment vertical="center"/>
    </xf>
    <xf numFmtId="0" fontId="6" fillId="0" borderId="0" xfId="10" applyFont="1" applyBorder="1" applyAlignment="1">
      <alignment vertical="center"/>
    </xf>
    <xf numFmtId="0" fontId="6" fillId="0" borderId="0" xfId="10" applyFont="1" applyBorder="1" applyAlignment="1">
      <alignment horizontal="center" vertical="center"/>
    </xf>
    <xf numFmtId="17" fontId="6" fillId="0" borderId="0" xfId="10" applyNumberFormat="1" applyFont="1" applyBorder="1" applyAlignment="1">
      <alignment horizontal="center" vertical="center"/>
    </xf>
    <xf numFmtId="169" fontId="6" fillId="0" borderId="0" xfId="10" applyNumberFormat="1" applyFont="1" applyAlignment="1">
      <alignment horizontal="right" vertical="center"/>
    </xf>
    <xf numFmtId="0" fontId="6" fillId="0" borderId="0" xfId="10" applyFont="1" applyAlignment="1">
      <alignment vertical="center"/>
    </xf>
    <xf numFmtId="0" fontId="6" fillId="0" borderId="0" xfId="10" applyFont="1" applyAlignment="1">
      <alignment horizontal="justify" vertical="center" wrapText="1"/>
    </xf>
    <xf numFmtId="0" fontId="1" fillId="0" borderId="0" xfId="10" applyBorder="1" applyAlignment="1">
      <alignment vertical="center"/>
    </xf>
    <xf numFmtId="15" fontId="1" fillId="0" borderId="0" xfId="10" applyNumberFormat="1" applyFont="1" applyFill="1" applyBorder="1" applyAlignment="1">
      <alignment horizontal="center" vertical="center"/>
    </xf>
    <xf numFmtId="0" fontId="1" fillId="0" borderId="0" xfId="10" applyFont="1" applyFill="1" applyBorder="1" applyAlignment="1">
      <alignment horizontal="center" vertical="center"/>
    </xf>
    <xf numFmtId="0" fontId="3" fillId="0" borderId="0" xfId="10" applyFont="1" applyBorder="1" applyAlignment="1">
      <alignment vertical="center"/>
    </xf>
    <xf numFmtId="0" fontId="1" fillId="0" borderId="0" xfId="10" applyFont="1" applyBorder="1" applyAlignment="1">
      <alignment horizontal="center" vertical="center"/>
    </xf>
    <xf numFmtId="0" fontId="1" fillId="0" borderId="0" xfId="10" applyFont="1" applyBorder="1" applyAlignment="1">
      <alignment vertical="center"/>
    </xf>
    <xf numFmtId="1" fontId="1" fillId="0" borderId="0" xfId="10" applyNumberFormat="1" applyFont="1" applyFill="1" applyBorder="1" applyAlignment="1">
      <alignment horizontal="center" vertical="center"/>
    </xf>
    <xf numFmtId="0" fontId="1" fillId="3" borderId="0" xfId="10" applyFill="1" applyBorder="1" applyAlignment="1">
      <alignment vertical="center"/>
    </xf>
    <xf numFmtId="0" fontId="1" fillId="0" borderId="0" xfId="10" applyFill="1" applyBorder="1" applyAlignment="1">
      <alignment vertical="center"/>
    </xf>
    <xf numFmtId="170" fontId="1" fillId="0" borderId="0" xfId="10" applyNumberFormat="1" applyFont="1" applyFill="1" applyBorder="1" applyAlignment="1">
      <alignment vertical="center"/>
    </xf>
    <xf numFmtId="180" fontId="21" fillId="0" borderId="0" xfId="10" applyNumberFormat="1" applyFont="1" applyFill="1" applyAlignment="1">
      <alignment vertical="center"/>
    </xf>
    <xf numFmtId="0" fontId="1" fillId="0" borderId="0" xfId="10" applyFont="1" applyAlignment="1">
      <alignment horizontal="center" vertical="center"/>
    </xf>
    <xf numFmtId="182" fontId="1" fillId="0" borderId="0" xfId="10" applyNumberFormat="1" applyFont="1" applyAlignment="1">
      <alignment horizontal="right" vertical="center"/>
    </xf>
    <xf numFmtId="0" fontId="2" fillId="0" borderId="0" xfId="10" applyFont="1" applyBorder="1" applyAlignment="1">
      <alignment horizontal="center" vertical="center"/>
    </xf>
    <xf numFmtId="0" fontId="2" fillId="0" borderId="0" xfId="10" applyFont="1" applyAlignment="1">
      <alignment horizontal="center" vertical="center"/>
    </xf>
    <xf numFmtId="0" fontId="2" fillId="0" borderId="0" xfId="10" applyFont="1" applyAlignment="1">
      <alignment vertical="center"/>
    </xf>
    <xf numFmtId="182" fontId="2" fillId="0" borderId="0" xfId="10" applyNumberFormat="1" applyFont="1" applyAlignment="1">
      <alignment horizontal="right" vertical="center"/>
    </xf>
    <xf numFmtId="0" fontId="2" fillId="0" borderId="0" xfId="10" applyFont="1" applyFill="1" applyAlignment="1">
      <alignment horizontal="center" vertical="center"/>
    </xf>
    <xf numFmtId="182" fontId="2" fillId="0" borderId="0" xfId="10" applyNumberFormat="1" applyFont="1" applyFill="1" applyAlignment="1">
      <alignment horizontal="right" vertical="center"/>
    </xf>
    <xf numFmtId="0" fontId="1" fillId="0" borderId="0" xfId="10" applyFont="1" applyFill="1" applyAlignment="1">
      <alignment horizontal="center" vertical="center"/>
    </xf>
    <xf numFmtId="182" fontId="1" fillId="0" borderId="0" xfId="10" applyNumberFormat="1" applyFont="1" applyFill="1" applyAlignment="1">
      <alignment horizontal="right" vertical="center"/>
    </xf>
    <xf numFmtId="182" fontId="1" fillId="0" borderId="0" xfId="10" applyNumberFormat="1" applyFont="1" applyFill="1" applyBorder="1" applyAlignment="1">
      <alignment horizontal="right" vertical="center"/>
    </xf>
    <xf numFmtId="170" fontId="1" fillId="0" borderId="0" xfId="10" applyNumberFormat="1" applyFont="1" applyFill="1" applyBorder="1" applyAlignment="1">
      <alignment horizontal="center" vertical="center"/>
    </xf>
    <xf numFmtId="0" fontId="1" fillId="0" borderId="0" xfId="10" quotePrefix="1" applyFont="1" applyFill="1" applyBorder="1" applyAlignment="1">
      <alignment vertical="center"/>
    </xf>
    <xf numFmtId="1" fontId="18" fillId="0" borderId="0" xfId="10" applyNumberFormat="1" applyFont="1" applyFill="1" applyBorder="1" applyAlignment="1">
      <alignment horizontal="center" vertical="center"/>
    </xf>
    <xf numFmtId="0" fontId="3" fillId="0" borderId="0" xfId="10" applyFont="1" applyBorder="1" applyAlignment="1">
      <alignment horizontal="center" vertical="center"/>
    </xf>
    <xf numFmtId="0" fontId="13" fillId="0" borderId="0" xfId="10" applyFont="1" applyBorder="1" applyAlignment="1">
      <alignment vertical="center"/>
    </xf>
    <xf numFmtId="0" fontId="23" fillId="0" borderId="0" xfId="0" applyFont="1" applyFill="1" applyBorder="1" applyAlignment="1">
      <alignment vertical="center"/>
    </xf>
    <xf numFmtId="0" fontId="1" fillId="0" borderId="0" xfId="10"/>
    <xf numFmtId="0" fontId="1" fillId="0" borderId="0" xfId="10" applyFill="1"/>
    <xf numFmtId="0" fontId="28" fillId="4" borderId="0" xfId="10" applyNumberFormat="1" applyFont="1" applyFill="1" applyBorder="1" applyAlignment="1">
      <alignment horizontal="left" vertical="center"/>
    </xf>
    <xf numFmtId="0" fontId="28" fillId="4" borderId="0" xfId="10" applyFont="1" applyFill="1" applyBorder="1" applyAlignment="1">
      <alignment horizontal="left" vertical="top"/>
    </xf>
    <xf numFmtId="0" fontId="28" fillId="4" borderId="0" xfId="10" applyFont="1" applyFill="1" applyBorder="1" applyAlignment="1">
      <alignment horizontal="left"/>
    </xf>
    <xf numFmtId="0" fontId="30" fillId="4" borderId="0" xfId="10" applyFont="1" applyFill="1" applyBorder="1" applyAlignment="1">
      <alignment horizontal="left"/>
    </xf>
    <xf numFmtId="0" fontId="28" fillId="4" borderId="0" xfId="10" applyFont="1" applyFill="1" applyBorder="1" applyAlignment="1">
      <alignment vertical="top"/>
    </xf>
    <xf numFmtId="0" fontId="28" fillId="4" borderId="0" xfId="10" applyFont="1" applyFill="1" applyBorder="1" applyAlignment="1"/>
    <xf numFmtId="0" fontId="28" fillId="4" borderId="0" xfId="10" applyFont="1" applyFill="1" applyBorder="1" applyAlignment="1">
      <alignment horizontal="left" indent="1"/>
    </xf>
    <xf numFmtId="0" fontId="31" fillId="4" borderId="0" xfId="0" applyFont="1" applyFill="1" applyAlignment="1">
      <alignment horizontal="left"/>
    </xf>
    <xf numFmtId="0" fontId="32" fillId="0" borderId="0" xfId="10" applyFont="1" applyFill="1" applyBorder="1" applyAlignment="1">
      <alignment horizontal="center" vertical="center"/>
    </xf>
    <xf numFmtId="0" fontId="26" fillId="0" borderId="0" xfId="10" applyFont="1" applyFill="1" applyBorder="1" applyAlignment="1">
      <alignment horizontal="center" vertical="center"/>
    </xf>
    <xf numFmtId="0" fontId="32" fillId="0" borderId="0" xfId="10" applyFont="1" applyFill="1" applyBorder="1" applyAlignment="1">
      <alignment horizontal="center" vertical="center" wrapText="1"/>
    </xf>
    <xf numFmtId="0" fontId="34" fillId="0" borderId="0" xfId="10" applyFont="1" applyFill="1" applyBorder="1" applyAlignment="1">
      <alignment horizontal="center" vertical="center"/>
    </xf>
    <xf numFmtId="0" fontId="25" fillId="0" borderId="0" xfId="10" applyFont="1" applyFill="1" applyBorder="1" applyAlignment="1">
      <alignment horizontal="center" wrapText="1"/>
    </xf>
    <xf numFmtId="164" fontId="25" fillId="0" borderId="0" xfId="10" applyNumberFormat="1" applyFont="1" applyFill="1" applyBorder="1" applyAlignment="1">
      <alignment horizontal="center"/>
    </xf>
    <xf numFmtId="164" fontId="26" fillId="0" borderId="0" xfId="10" applyNumberFormat="1" applyFont="1" applyFill="1" applyBorder="1" applyAlignment="1">
      <alignment horizontal="center"/>
    </xf>
    <xf numFmtId="0" fontId="34" fillId="0" borderId="0" xfId="10" applyFont="1" applyFill="1" applyBorder="1" applyAlignment="1">
      <alignment horizontal="center"/>
    </xf>
    <xf numFmtId="0" fontId="25" fillId="0" borderId="0" xfId="10" applyFont="1" applyFill="1" applyBorder="1" applyAlignment="1">
      <alignment horizontal="left" wrapText="1"/>
    </xf>
    <xf numFmtId="165" fontId="25" fillId="0" borderId="0" xfId="5" applyNumberFormat="1" applyFont="1" applyFill="1" applyBorder="1" applyAlignment="1">
      <alignment horizontal="center" wrapText="1"/>
    </xf>
    <xf numFmtId="0" fontId="25" fillId="0" borderId="0" xfId="10" applyFont="1" applyFill="1" applyBorder="1" applyAlignment="1">
      <alignment wrapText="1"/>
    </xf>
    <xf numFmtId="166" fontId="25" fillId="0" borderId="0" xfId="10" applyNumberFormat="1" applyFont="1" applyFill="1" applyBorder="1" applyAlignment="1">
      <alignment horizontal="center" wrapText="1"/>
    </xf>
    <xf numFmtId="0" fontId="26" fillId="0" borderId="0" xfId="10" applyFont="1" applyFill="1" applyBorder="1"/>
    <xf numFmtId="0" fontId="35" fillId="0" borderId="0" xfId="0" applyFont="1" applyFill="1" applyBorder="1"/>
    <xf numFmtId="0" fontId="26" fillId="0" borderId="0" xfId="10" applyFont="1" applyFill="1" applyBorder="1" applyAlignment="1">
      <alignment horizontal="center" wrapText="1"/>
    </xf>
    <xf numFmtId="164" fontId="35" fillId="0" borderId="0" xfId="0" applyNumberFormat="1" applyFont="1" applyFill="1" applyBorder="1" applyAlignment="1">
      <alignment horizontal="center"/>
    </xf>
    <xf numFmtId="164" fontId="26" fillId="0" borderId="0" xfId="0" applyNumberFormat="1" applyFont="1" applyFill="1" applyBorder="1" applyAlignment="1">
      <alignment horizontal="center"/>
    </xf>
    <xf numFmtId="168" fontId="25" fillId="0" borderId="0" xfId="10" applyNumberFormat="1" applyFont="1" applyFill="1" applyBorder="1" applyAlignment="1">
      <alignment horizontal="center"/>
    </xf>
    <xf numFmtId="0" fontId="35" fillId="0" borderId="1" xfId="0" applyFont="1" applyFill="1" applyBorder="1"/>
    <xf numFmtId="0" fontId="26" fillId="0" borderId="1" xfId="10" applyFont="1" applyFill="1" applyBorder="1" applyAlignment="1">
      <alignment horizontal="center" wrapText="1"/>
    </xf>
    <xf numFmtId="164" fontId="26" fillId="0" borderId="1" xfId="10" applyNumberFormat="1" applyFont="1" applyFill="1" applyBorder="1" applyAlignment="1">
      <alignment horizontal="center"/>
    </xf>
    <xf numFmtId="164" fontId="25" fillId="0" borderId="1" xfId="10" applyNumberFormat="1" applyFont="1" applyFill="1" applyBorder="1" applyAlignment="1">
      <alignment horizontal="center"/>
    </xf>
    <xf numFmtId="0" fontId="26" fillId="0" borderId="0" xfId="10" applyFont="1" applyFill="1" applyBorder="1" applyAlignment="1"/>
    <xf numFmtId="164" fontId="26" fillId="0" borderId="0" xfId="10" applyNumberFormat="1" applyFont="1" applyFill="1" applyBorder="1" applyAlignment="1"/>
    <xf numFmtId="170" fontId="26" fillId="0" borderId="0" xfId="10" applyNumberFormat="1" applyFont="1" applyFill="1" applyBorder="1" applyAlignment="1"/>
    <xf numFmtId="0" fontId="26" fillId="0" borderId="0" xfId="10" applyFont="1" applyFill="1"/>
    <xf numFmtId="0" fontId="26" fillId="0" borderId="0" xfId="10" applyFont="1" applyFill="1" applyAlignment="1">
      <alignment horizontal="center"/>
    </xf>
    <xf numFmtId="0" fontId="28" fillId="4" borderId="0" xfId="10" applyFont="1" applyFill="1" applyAlignment="1">
      <alignment horizontal="left" vertical="center" wrapText="1"/>
    </xf>
    <xf numFmtId="0" fontId="26" fillId="0" borderId="0" xfId="19" applyFont="1" applyFill="1"/>
    <xf numFmtId="0" fontId="26" fillId="0" borderId="0" xfId="19" applyFont="1" applyFill="1" applyBorder="1"/>
    <xf numFmtId="0" fontId="25" fillId="0" borderId="0" xfId="19" applyFont="1" applyAlignment="1">
      <alignment horizontal="left" vertical="top"/>
    </xf>
    <xf numFmtId="0" fontId="25" fillId="0" borderId="0" xfId="19" applyFont="1" applyBorder="1" applyAlignment="1">
      <alignment horizontal="left" vertical="top"/>
    </xf>
    <xf numFmtId="164" fontId="25" fillId="0" borderId="0" xfId="19" applyNumberFormat="1" applyFont="1" applyAlignment="1">
      <alignment horizontal="right" vertical="top"/>
    </xf>
    <xf numFmtId="164" fontId="25" fillId="0" borderId="0" xfId="19" applyNumberFormat="1" applyFont="1" applyFill="1" applyAlignment="1">
      <alignment horizontal="right" vertical="top"/>
    </xf>
    <xf numFmtId="176" fontId="25" fillId="0" borderId="0" xfId="8" applyNumberFormat="1" applyFont="1" applyFill="1" applyBorder="1" applyAlignment="1">
      <alignment horizontal="right" vertical="top"/>
    </xf>
    <xf numFmtId="0" fontId="26" fillId="0" borderId="0" xfId="19" applyFont="1" applyFill="1" applyAlignment="1">
      <alignment horizontal="left" vertical="top"/>
    </xf>
    <xf numFmtId="0" fontId="26" fillId="0" borderId="0" xfId="19" applyFont="1" applyFill="1" applyAlignment="1">
      <alignment horizontal="left" vertical="top" wrapText="1"/>
    </xf>
    <xf numFmtId="176" fontId="26" fillId="0" borderId="0" xfId="8" applyNumberFormat="1" applyFont="1" applyFill="1" applyAlignment="1">
      <alignment horizontal="right" vertical="top"/>
    </xf>
    <xf numFmtId="176" fontId="26" fillId="0" borderId="0" xfId="19" applyNumberFormat="1" applyFont="1" applyFill="1" applyAlignment="1">
      <alignment horizontal="right" vertical="top"/>
    </xf>
    <xf numFmtId="176" fontId="26" fillId="0" borderId="0" xfId="8" applyNumberFormat="1" applyFont="1" applyFill="1" applyBorder="1" applyAlignment="1">
      <alignment horizontal="right" vertical="top"/>
    </xf>
    <xf numFmtId="0" fontId="26" fillId="0" borderId="0" xfId="19" applyNumberFormat="1" applyFont="1" applyFill="1" applyAlignment="1">
      <alignment horizontal="left" vertical="top"/>
    </xf>
    <xf numFmtId="0" fontId="26" fillId="0" borderId="0" xfId="19" applyNumberFormat="1" applyFont="1" applyFill="1" applyBorder="1" applyAlignment="1">
      <alignment horizontal="left" vertical="top"/>
    </xf>
    <xf numFmtId="0" fontId="26" fillId="0" borderId="0" xfId="19" applyFont="1" applyFill="1" applyBorder="1" applyAlignment="1">
      <alignment horizontal="left" vertical="top"/>
    </xf>
    <xf numFmtId="0" fontId="26" fillId="0" borderId="0" xfId="19" applyFont="1" applyFill="1" applyBorder="1" applyAlignment="1">
      <alignment horizontal="left" vertical="top" wrapText="1"/>
    </xf>
    <xf numFmtId="0" fontId="26" fillId="0" borderId="0" xfId="19" applyFont="1" applyFill="1" applyAlignment="1"/>
    <xf numFmtId="38" fontId="26" fillId="0" borderId="0" xfId="20" applyNumberFormat="1" applyFont="1" applyFill="1" applyAlignment="1">
      <alignment horizontal="left" vertical="top"/>
    </xf>
    <xf numFmtId="0" fontId="26" fillId="0" borderId="0" xfId="19" quotePrefix="1" applyFont="1" applyFill="1" applyBorder="1" applyAlignment="1">
      <alignment horizontal="left" vertical="top" wrapText="1"/>
    </xf>
    <xf numFmtId="0" fontId="26" fillId="0" borderId="0" xfId="19" applyFont="1" applyFill="1" applyBorder="1" applyAlignment="1"/>
    <xf numFmtId="173" fontId="26" fillId="0" borderId="0" xfId="20" applyFont="1" applyFill="1" applyAlignment="1">
      <alignment horizontal="left" vertical="top"/>
    </xf>
    <xf numFmtId="38" fontId="26" fillId="0" borderId="0" xfId="20" applyNumberFormat="1" applyFont="1" applyFill="1" applyAlignment="1">
      <alignment horizontal="left" vertical="top" wrapText="1"/>
    </xf>
    <xf numFmtId="0" fontId="26" fillId="0" borderId="1" xfId="19" applyNumberFormat="1" applyFont="1" applyFill="1" applyBorder="1" applyAlignment="1">
      <alignment horizontal="left" vertical="top"/>
    </xf>
    <xf numFmtId="0" fontId="26" fillId="0" borderId="1" xfId="19" applyFont="1" applyFill="1" applyBorder="1" applyAlignment="1">
      <alignment horizontal="left" vertical="top"/>
    </xf>
    <xf numFmtId="38" fontId="26" fillId="0" borderId="1" xfId="20" applyNumberFormat="1" applyFont="1" applyFill="1" applyBorder="1" applyAlignment="1">
      <alignment horizontal="left" vertical="top" wrapText="1"/>
    </xf>
    <xf numFmtId="176" fontId="26" fillId="0" borderId="1" xfId="8" applyNumberFormat="1" applyFont="1" applyFill="1" applyBorder="1" applyAlignment="1">
      <alignment horizontal="right" vertical="top"/>
    </xf>
    <xf numFmtId="176" fontId="26" fillId="0" borderId="1" xfId="19" applyNumberFormat="1" applyFont="1" applyFill="1" applyBorder="1" applyAlignment="1">
      <alignment horizontal="right" vertical="top"/>
    </xf>
    <xf numFmtId="0" fontId="26" fillId="0" borderId="0" xfId="19" applyFont="1" applyBorder="1" applyAlignment="1">
      <alignment horizontal="left"/>
    </xf>
    <xf numFmtId="0" fontId="26" fillId="0" borderId="0" xfId="19" applyFont="1" applyBorder="1" applyAlignment="1"/>
    <xf numFmtId="174" fontId="26" fillId="0" borderId="0" xfId="8" applyNumberFormat="1" applyFont="1" applyFill="1" applyBorder="1" applyAlignment="1">
      <alignment horizontal="center"/>
    </xf>
    <xf numFmtId="0" fontId="26" fillId="0" borderId="0" xfId="19" applyFont="1" applyFill="1" applyAlignment="1">
      <alignment vertical="center"/>
    </xf>
    <xf numFmtId="0" fontId="26" fillId="0" borderId="0" xfId="19" applyFont="1" applyAlignment="1">
      <alignment horizontal="left"/>
    </xf>
    <xf numFmtId="0" fontId="26" fillId="0" borderId="0" xfId="19" applyFont="1" applyAlignment="1"/>
    <xf numFmtId="176" fontId="26" fillId="0" borderId="0" xfId="8" applyNumberFormat="1" applyFont="1" applyFill="1" applyAlignment="1">
      <alignment horizontal="center"/>
    </xf>
    <xf numFmtId="0" fontId="26" fillId="0" borderId="0" xfId="19" applyNumberFormat="1" applyFont="1" applyFill="1" applyBorder="1" applyAlignment="1">
      <alignment horizontal="left" vertical="center"/>
    </xf>
    <xf numFmtId="0" fontId="26" fillId="0" borderId="0" xfId="19" applyFont="1" applyFill="1" applyBorder="1" applyAlignment="1">
      <alignment vertical="top"/>
    </xf>
    <xf numFmtId="0" fontId="26" fillId="0" borderId="0" xfId="19" applyFont="1" applyFill="1" applyBorder="1" applyAlignment="1">
      <alignment vertical="top" wrapText="1"/>
    </xf>
    <xf numFmtId="165" fontId="26" fillId="0" borderId="0" xfId="8" applyNumberFormat="1" applyFont="1" applyFill="1" applyBorder="1" applyAlignment="1">
      <alignment horizontal="center"/>
    </xf>
    <xf numFmtId="175" fontId="26" fillId="0" borderId="0" xfId="19" applyNumberFormat="1" applyFont="1" applyFill="1" applyBorder="1" applyAlignment="1">
      <alignment horizontal="center"/>
    </xf>
    <xf numFmtId="0" fontId="26" fillId="0" borderId="0" xfId="10" applyFont="1" applyAlignment="1">
      <alignment horizontal="left"/>
    </xf>
    <xf numFmtId="0" fontId="28" fillId="4" borderId="0" xfId="12" applyFont="1" applyFill="1" applyAlignment="1">
      <alignment vertical="center"/>
    </xf>
    <xf numFmtId="0" fontId="28" fillId="4" borderId="0" xfId="12" applyFont="1" applyFill="1" applyAlignment="1">
      <alignment vertical="center" wrapText="1"/>
    </xf>
    <xf numFmtId="0" fontId="28" fillId="4" borderId="0" xfId="12" applyFont="1" applyFill="1" applyBorder="1" applyAlignment="1" applyProtection="1">
      <alignment vertical="center"/>
      <protection locked="0"/>
    </xf>
    <xf numFmtId="0" fontId="26" fillId="0" borderId="0" xfId="12" applyFont="1" applyFill="1"/>
    <xf numFmtId="0" fontId="26" fillId="0" borderId="0" xfId="12" applyFont="1" applyBorder="1" applyAlignment="1">
      <alignment vertical="center"/>
    </xf>
    <xf numFmtId="0" fontId="25" fillId="0" borderId="0" xfId="12" applyFont="1" applyBorder="1" applyAlignment="1">
      <alignment horizontal="center" vertical="center"/>
    </xf>
    <xf numFmtId="0" fontId="26" fillId="0" borderId="4" xfId="12" applyFont="1" applyBorder="1" applyAlignment="1">
      <alignment vertical="center"/>
    </xf>
    <xf numFmtId="0" fontId="25" fillId="0" borderId="4" xfId="12" applyFont="1" applyBorder="1" applyAlignment="1">
      <alignment horizontal="center" vertical="center"/>
    </xf>
    <xf numFmtId="169" fontId="25" fillId="0" borderId="4" xfId="12" applyNumberFormat="1" applyFont="1" applyFill="1" applyBorder="1" applyAlignment="1">
      <alignment vertical="center"/>
    </xf>
    <xf numFmtId="164" fontId="25" fillId="0" borderId="4" xfId="12" applyNumberFormat="1" applyFont="1" applyBorder="1" applyAlignment="1">
      <alignment vertical="center"/>
    </xf>
    <xf numFmtId="164" fontId="25" fillId="0" borderId="4" xfId="12" applyNumberFormat="1" applyFont="1" applyBorder="1" applyAlignment="1">
      <alignment horizontal="right" vertical="center"/>
    </xf>
    <xf numFmtId="0" fontId="26" fillId="0" borderId="0" xfId="12" applyFont="1" applyFill="1" applyBorder="1" applyAlignment="1">
      <alignment horizontal="right" vertical="center"/>
    </xf>
    <xf numFmtId="0" fontId="26" fillId="0" borderId="0" xfId="19" applyFont="1" applyFill="1" applyBorder="1" applyAlignment="1">
      <alignment vertical="center"/>
    </xf>
    <xf numFmtId="169" fontId="26" fillId="0" borderId="0" xfId="21" applyNumberFormat="1" applyFont="1" applyFill="1" applyBorder="1" applyAlignment="1">
      <alignment vertical="center"/>
    </xf>
    <xf numFmtId="164" fontId="26" fillId="0" borderId="0" xfId="12" applyNumberFormat="1" applyFont="1" applyFill="1" applyBorder="1" applyAlignment="1">
      <alignment vertical="center"/>
    </xf>
    <xf numFmtId="164" fontId="26" fillId="0" borderId="0" xfId="12" applyNumberFormat="1" applyFont="1" applyFill="1" applyBorder="1" applyAlignment="1">
      <alignment horizontal="right" vertical="center"/>
    </xf>
    <xf numFmtId="0" fontId="26" fillId="0" borderId="0" xfId="19" applyFont="1" applyBorder="1" applyAlignment="1">
      <alignment vertical="center"/>
    </xf>
    <xf numFmtId="0" fontId="26" fillId="0" borderId="1" xfId="12" applyFont="1" applyFill="1" applyBorder="1" applyAlignment="1">
      <alignment horizontal="right" vertical="center"/>
    </xf>
    <xf numFmtId="0" fontId="26" fillId="0" borderId="1" xfId="19" applyFont="1" applyFill="1" applyBorder="1" applyAlignment="1">
      <alignment vertical="center"/>
    </xf>
    <xf numFmtId="169" fontId="26" fillId="0" borderId="1" xfId="21" applyNumberFormat="1" applyFont="1" applyFill="1" applyBorder="1" applyAlignment="1">
      <alignment vertical="center"/>
    </xf>
    <xf numFmtId="164" fontId="26" fillId="0" borderId="1" xfId="12" applyNumberFormat="1" applyFont="1" applyFill="1" applyBorder="1" applyAlignment="1">
      <alignment vertical="center"/>
    </xf>
    <xf numFmtId="164" fontId="26" fillId="0" borderId="1" xfId="12" applyNumberFormat="1" applyFont="1" applyFill="1" applyBorder="1" applyAlignment="1">
      <alignment horizontal="right" vertical="center"/>
    </xf>
    <xf numFmtId="0" fontId="26" fillId="0" borderId="0" xfId="12" applyFont="1" applyFill="1" applyAlignment="1">
      <alignment vertical="center"/>
    </xf>
    <xf numFmtId="172" fontId="26" fillId="0" borderId="0" xfId="7" applyFont="1" applyFill="1" applyAlignment="1">
      <alignment vertical="center"/>
    </xf>
    <xf numFmtId="177" fontId="26" fillId="0" borderId="0" xfId="7" applyNumberFormat="1" applyFont="1" applyFill="1" applyAlignment="1">
      <alignment vertical="center"/>
    </xf>
    <xf numFmtId="0" fontId="26" fillId="0" borderId="0" xfId="12" applyFont="1" applyAlignment="1">
      <alignment vertical="center"/>
    </xf>
    <xf numFmtId="169" fontId="26" fillId="0" borderId="0" xfId="12" applyNumberFormat="1" applyFont="1" applyFill="1" applyBorder="1" applyAlignment="1">
      <alignment vertical="center"/>
    </xf>
    <xf numFmtId="172" fontId="26" fillId="0" borderId="0" xfId="12" applyNumberFormat="1" applyFont="1" applyAlignment="1">
      <alignment vertical="center"/>
    </xf>
    <xf numFmtId="169" fontId="26" fillId="0" borderId="0" xfId="12" applyNumberFormat="1" applyFont="1" applyAlignment="1">
      <alignment vertical="center"/>
    </xf>
    <xf numFmtId="0" fontId="26" fillId="0" borderId="0" xfId="19" applyNumberFormat="1" applyFont="1" applyFill="1" applyBorder="1" applyAlignment="1">
      <alignment horizontal="center" vertical="top"/>
    </xf>
    <xf numFmtId="43" fontId="26" fillId="0" borderId="0" xfId="8" applyFont="1" applyFill="1" applyBorder="1" applyAlignment="1">
      <alignment horizontal="center"/>
    </xf>
    <xf numFmtId="0" fontId="25" fillId="0" borderId="0" xfId="19" applyFont="1" applyAlignment="1">
      <alignment horizontal="left"/>
    </xf>
    <xf numFmtId="0" fontId="28" fillId="4" borderId="0" xfId="10" applyFont="1" applyFill="1" applyAlignment="1"/>
    <xf numFmtId="0" fontId="28" fillId="4" borderId="0" xfId="10" applyFont="1" applyFill="1" applyAlignment="1">
      <alignment vertical="center"/>
    </xf>
    <xf numFmtId="0" fontId="28" fillId="4" borderId="0" xfId="10" applyFont="1" applyFill="1" applyBorder="1" applyAlignment="1">
      <alignment vertical="center"/>
    </xf>
    <xf numFmtId="0" fontId="26" fillId="0" borderId="0" xfId="10" applyFont="1" applyFill="1" applyBorder="1" applyAlignment="1">
      <alignment vertical="center"/>
    </xf>
    <xf numFmtId="0" fontId="26" fillId="0" borderId="0" xfId="10" applyFont="1" applyFill="1" applyAlignment="1">
      <alignment horizontal="left" vertical="center"/>
    </xf>
    <xf numFmtId="0" fontId="26" fillId="0" borderId="0" xfId="10" applyFont="1" applyFill="1" applyAlignment="1">
      <alignment vertical="center"/>
    </xf>
    <xf numFmtId="0" fontId="34" fillId="0" borderId="4" xfId="10" applyFont="1" applyFill="1" applyBorder="1" applyAlignment="1">
      <alignment horizontal="center" vertical="center"/>
    </xf>
    <xf numFmtId="0" fontId="25" fillId="0" borderId="4" xfId="10" applyFont="1" applyFill="1" applyBorder="1" applyAlignment="1">
      <alignment horizontal="center" vertical="center"/>
    </xf>
    <xf numFmtId="169" fontId="25" fillId="0" borderId="4" xfId="10" applyNumberFormat="1" applyFont="1" applyFill="1" applyBorder="1" applyAlignment="1">
      <alignment horizontal="right" vertical="center"/>
    </xf>
    <xf numFmtId="0" fontId="36" fillId="0" borderId="0" xfId="10" applyFont="1" applyFill="1" applyBorder="1" applyAlignment="1">
      <alignment horizontal="center" vertical="center"/>
    </xf>
    <xf numFmtId="0" fontId="25" fillId="0" borderId="0" xfId="10" applyFont="1" applyFill="1" applyBorder="1" applyAlignment="1">
      <alignment vertical="center" wrapText="1"/>
    </xf>
    <xf numFmtId="169" fontId="25" fillId="0" borderId="0" xfId="10" applyNumberFormat="1" applyFont="1" applyFill="1" applyBorder="1" applyAlignment="1">
      <alignment vertical="center" wrapText="1"/>
    </xf>
    <xf numFmtId="1" fontId="26" fillId="0" borderId="0" xfId="10" applyNumberFormat="1" applyFont="1" applyFill="1" applyBorder="1" applyAlignment="1">
      <alignment horizontal="center" vertical="center"/>
    </xf>
    <xf numFmtId="0" fontId="26" fillId="0" borderId="0" xfId="10" applyNumberFormat="1" applyFont="1" applyFill="1" applyBorder="1" applyAlignment="1">
      <alignment horizontal="left" vertical="center" wrapText="1"/>
    </xf>
    <xf numFmtId="169" fontId="26" fillId="0" borderId="0" xfId="10" applyNumberFormat="1" applyFont="1" applyFill="1" applyBorder="1" applyAlignment="1">
      <alignment vertical="center"/>
    </xf>
    <xf numFmtId="179" fontId="26" fillId="0" borderId="0" xfId="10" applyNumberFormat="1" applyFont="1" applyFill="1" applyBorder="1" applyAlignment="1">
      <alignment vertical="center"/>
    </xf>
    <xf numFmtId="0" fontId="37" fillId="0" borderId="0" xfId="10" applyFont="1" applyFill="1" applyBorder="1" applyAlignment="1">
      <alignment horizontal="center" vertical="center"/>
    </xf>
    <xf numFmtId="0" fontId="25" fillId="0" borderId="0" xfId="10" applyNumberFormat="1" applyFont="1" applyFill="1" applyBorder="1" applyAlignment="1">
      <alignment horizontal="left" vertical="center" wrapText="1"/>
    </xf>
    <xf numFmtId="164" fontId="26" fillId="0" borderId="0" xfId="10" applyNumberFormat="1" applyFont="1" applyFill="1" applyBorder="1" applyAlignment="1">
      <alignment vertical="center"/>
    </xf>
    <xf numFmtId="1" fontId="26" fillId="0" borderId="1" xfId="10" applyNumberFormat="1" applyFont="1" applyFill="1" applyBorder="1" applyAlignment="1">
      <alignment horizontal="center" vertical="center"/>
    </xf>
    <xf numFmtId="0" fontId="26" fillId="0" borderId="1" xfId="10" applyNumberFormat="1" applyFont="1" applyFill="1" applyBorder="1" applyAlignment="1">
      <alignment horizontal="left" vertical="center" wrapText="1"/>
    </xf>
    <xf numFmtId="169" fontId="26" fillId="0" borderId="1" xfId="10" applyNumberFormat="1" applyFont="1" applyFill="1" applyBorder="1" applyAlignment="1">
      <alignment vertical="center"/>
    </xf>
    <xf numFmtId="164" fontId="26" fillId="0" borderId="1" xfId="10" applyNumberFormat="1" applyFont="1" applyFill="1" applyBorder="1" applyAlignment="1">
      <alignment vertical="center"/>
    </xf>
    <xf numFmtId="179" fontId="26" fillId="0" borderId="1" xfId="10" applyNumberFormat="1" applyFont="1" applyFill="1" applyBorder="1" applyAlignment="1">
      <alignment vertical="center"/>
    </xf>
    <xf numFmtId="0" fontId="26" fillId="0" borderId="0" xfId="22" applyNumberFormat="1" applyFont="1" applyFill="1" applyBorder="1" applyAlignment="1">
      <alignment horizontal="left" vertical="center"/>
    </xf>
    <xf numFmtId="0" fontId="26" fillId="0" borderId="0" xfId="10" applyFont="1" applyFill="1" applyAlignment="1">
      <alignment horizontal="justify" vertical="center"/>
    </xf>
    <xf numFmtId="0" fontId="28" fillId="4" borderId="0" xfId="10" applyNumberFormat="1" applyFont="1" applyFill="1" applyAlignment="1">
      <alignment vertical="center"/>
    </xf>
    <xf numFmtId="0" fontId="28" fillId="4" borderId="0" xfId="10" applyFont="1" applyFill="1" applyAlignment="1">
      <alignment horizontal="center" vertical="center"/>
    </xf>
    <xf numFmtId="9" fontId="28" fillId="4" borderId="0" xfId="18" applyFont="1" applyFill="1" applyAlignment="1">
      <alignment vertical="center"/>
    </xf>
    <xf numFmtId="0" fontId="28" fillId="4" borderId="0" xfId="10" applyFont="1" applyFill="1" applyAlignment="1">
      <alignment horizontal="center" vertical="center" wrapText="1"/>
    </xf>
    <xf numFmtId="9" fontId="28" fillId="4" borderId="0" xfId="18" applyFont="1" applyFill="1" applyAlignment="1">
      <alignment vertical="center" wrapText="1"/>
    </xf>
    <xf numFmtId="0" fontId="28" fillId="4" borderId="0" xfId="10" applyFont="1" applyFill="1" applyAlignment="1">
      <alignment vertical="center" wrapText="1"/>
    </xf>
    <xf numFmtId="0" fontId="32" fillId="0" borderId="0" xfId="10" applyFont="1" applyFill="1" applyBorder="1" applyAlignment="1">
      <alignment vertical="center"/>
    </xf>
    <xf numFmtId="176" fontId="38" fillId="0" borderId="0" xfId="10" applyNumberFormat="1" applyFont="1" applyFill="1" applyAlignment="1">
      <alignment horizontal="right" vertical="center"/>
    </xf>
    <xf numFmtId="181" fontId="38" fillId="0" borderId="0" xfId="10" applyNumberFormat="1" applyFont="1" applyFill="1" applyAlignment="1">
      <alignment horizontal="right" vertical="center"/>
    </xf>
    <xf numFmtId="176" fontId="38" fillId="0" borderId="0" xfId="10" applyNumberFormat="1" applyFont="1" applyFill="1" applyAlignment="1">
      <alignment horizontal="right" vertical="center" wrapText="1"/>
    </xf>
    <xf numFmtId="169" fontId="38" fillId="0" borderId="0" xfId="10" applyNumberFormat="1" applyFont="1" applyFill="1" applyAlignment="1">
      <alignment horizontal="right" vertical="center" wrapText="1"/>
    </xf>
    <xf numFmtId="176" fontId="38" fillId="0" borderId="0" xfId="10" applyNumberFormat="1" applyFont="1" applyFill="1" applyBorder="1" applyAlignment="1">
      <alignment horizontal="right" vertical="center"/>
    </xf>
    <xf numFmtId="181" fontId="38" fillId="0" borderId="0" xfId="10" applyNumberFormat="1" applyFont="1" applyFill="1" applyBorder="1" applyAlignment="1">
      <alignment horizontal="right" vertical="center"/>
    </xf>
    <xf numFmtId="176" fontId="38" fillId="0" borderId="0" xfId="10" applyNumberFormat="1" applyFont="1" applyFill="1" applyBorder="1" applyAlignment="1">
      <alignment horizontal="right" vertical="center" wrapText="1"/>
    </xf>
    <xf numFmtId="0" fontId="38" fillId="0" borderId="0" xfId="10" applyFont="1" applyFill="1" applyBorder="1" applyAlignment="1">
      <alignment horizontal="right" vertical="center" wrapText="1"/>
    </xf>
    <xf numFmtId="0" fontId="26" fillId="0" borderId="0" xfId="10" applyNumberFormat="1" applyFont="1" applyFill="1" applyBorder="1" applyAlignment="1">
      <alignment horizontal="center" vertical="center" wrapText="1"/>
    </xf>
    <xf numFmtId="0" fontId="26" fillId="0" borderId="0" xfId="18" applyNumberFormat="1" applyFont="1" applyFill="1" applyBorder="1" applyAlignment="1">
      <alignment vertical="center" wrapText="1"/>
    </xf>
    <xf numFmtId="176" fontId="26" fillId="0" borderId="0" xfId="10" applyNumberFormat="1" applyFont="1" applyFill="1" applyBorder="1" applyAlignment="1">
      <alignment horizontal="right" vertical="center"/>
    </xf>
    <xf numFmtId="181" fontId="32" fillId="0" borderId="0" xfId="10" applyNumberFormat="1" applyFont="1" applyFill="1" applyBorder="1" applyAlignment="1">
      <alignment horizontal="right" vertical="center"/>
    </xf>
    <xf numFmtId="176" fontId="32" fillId="0" borderId="0" xfId="10" applyNumberFormat="1" applyFont="1" applyFill="1" applyBorder="1" applyAlignment="1">
      <alignment horizontal="right" vertical="center"/>
    </xf>
    <xf numFmtId="169" fontId="26" fillId="0" borderId="0" xfId="10" applyNumberFormat="1" applyFont="1" applyFill="1" applyBorder="1" applyAlignment="1">
      <alignment vertical="center" wrapText="1"/>
    </xf>
    <xf numFmtId="0" fontId="26" fillId="0" borderId="0" xfId="18" applyNumberFormat="1" applyFont="1" applyFill="1" applyBorder="1" applyAlignment="1">
      <alignment vertical="center"/>
    </xf>
    <xf numFmtId="0" fontId="26" fillId="0" borderId="0" xfId="18" applyNumberFormat="1" applyFont="1" applyFill="1" applyBorder="1" applyAlignment="1" applyProtection="1">
      <alignment vertical="center" wrapText="1"/>
    </xf>
    <xf numFmtId="0" fontId="26" fillId="0" borderId="0" xfId="18" applyNumberFormat="1" applyFont="1" applyFill="1" applyBorder="1" applyAlignment="1">
      <alignment horizontal="left" vertical="center"/>
    </xf>
    <xf numFmtId="176" fontId="32" fillId="0" borderId="0" xfId="10" applyNumberFormat="1" applyFont="1" applyFill="1" applyBorder="1" applyAlignment="1">
      <alignment vertical="center"/>
    </xf>
    <xf numFmtId="0" fontId="32" fillId="0" borderId="0" xfId="10" applyNumberFormat="1" applyFont="1" applyFill="1" applyBorder="1" applyAlignment="1">
      <alignment horizontal="center" vertical="center" wrapText="1"/>
    </xf>
    <xf numFmtId="0" fontId="32" fillId="0" borderId="0" xfId="18" applyNumberFormat="1" applyFont="1" applyFill="1" applyBorder="1" applyAlignment="1">
      <alignment vertical="center" wrapText="1"/>
    </xf>
    <xf numFmtId="0" fontId="26" fillId="0" borderId="0" xfId="10" applyFont="1" applyFill="1" applyBorder="1" applyAlignment="1">
      <alignment horizontal="center" vertical="center" wrapText="1"/>
    </xf>
    <xf numFmtId="0" fontId="26" fillId="0" borderId="0" xfId="18" applyNumberFormat="1" applyFont="1" applyFill="1" applyBorder="1" applyAlignment="1">
      <alignment horizontal="left" vertical="center" wrapText="1"/>
    </xf>
    <xf numFmtId="0" fontId="32" fillId="0" borderId="0" xfId="18" applyNumberFormat="1" applyFont="1" applyFill="1" applyBorder="1" applyAlignment="1">
      <alignment horizontal="left" vertical="center" wrapText="1"/>
    </xf>
    <xf numFmtId="176" fontId="32" fillId="0" borderId="0" xfId="10" applyNumberFormat="1" applyFont="1" applyFill="1" applyBorder="1" applyAlignment="1">
      <alignment horizontal="right" vertical="center" wrapText="1"/>
    </xf>
    <xf numFmtId="176" fontId="32" fillId="0" borderId="0" xfId="10" applyNumberFormat="1" applyFont="1" applyFill="1" applyBorder="1" applyAlignment="1">
      <alignment vertical="center" wrapText="1"/>
    </xf>
    <xf numFmtId="164" fontId="32" fillId="0" borderId="0" xfId="10" applyNumberFormat="1" applyFont="1" applyFill="1" applyBorder="1" applyAlignment="1">
      <alignment horizontal="center" vertical="center"/>
    </xf>
    <xf numFmtId="0" fontId="32" fillId="0" borderId="0" xfId="10" applyNumberFormat="1" applyFont="1" applyFill="1" applyBorder="1" applyAlignment="1">
      <alignment vertical="center"/>
    </xf>
    <xf numFmtId="0" fontId="32" fillId="0" borderId="0" xfId="10" applyFont="1" applyFill="1" applyBorder="1" applyAlignment="1">
      <alignment horizontal="left" vertical="center"/>
    </xf>
    <xf numFmtId="164" fontId="38" fillId="0" borderId="0" xfId="10" applyNumberFormat="1" applyFont="1" applyFill="1" applyBorder="1" applyAlignment="1">
      <alignment horizontal="right" vertical="center"/>
    </xf>
    <xf numFmtId="9" fontId="26" fillId="0" borderId="0" xfId="18" applyFont="1" applyFill="1" applyBorder="1" applyAlignment="1">
      <alignment vertical="center" wrapText="1"/>
    </xf>
    <xf numFmtId="0" fontId="32" fillId="0" borderId="0" xfId="10" applyFont="1" applyFill="1" applyBorder="1" applyAlignment="1">
      <alignment horizontal="right" vertical="center"/>
    </xf>
    <xf numFmtId="0" fontId="26" fillId="0" borderId="1" xfId="10" applyNumberFormat="1" applyFont="1" applyFill="1" applyBorder="1" applyAlignment="1">
      <alignment horizontal="center" vertical="center" wrapText="1"/>
    </xf>
    <xf numFmtId="0" fontId="26" fillId="0" borderId="1" xfId="10" applyFont="1" applyFill="1" applyBorder="1" applyAlignment="1">
      <alignment horizontal="center" vertical="center"/>
    </xf>
    <xf numFmtId="9" fontId="26" fillId="0" borderId="1" xfId="18" applyFont="1" applyFill="1" applyBorder="1" applyAlignment="1">
      <alignment vertical="center" wrapText="1"/>
    </xf>
    <xf numFmtId="176" fontId="26" fillId="0" borderId="1" xfId="10" applyNumberFormat="1" applyFont="1" applyFill="1" applyBorder="1" applyAlignment="1">
      <alignment horizontal="right" vertical="center"/>
    </xf>
    <xf numFmtId="0" fontId="32" fillId="0" borderId="1" xfId="10" applyFont="1" applyFill="1" applyBorder="1" applyAlignment="1">
      <alignment horizontal="right" vertical="center"/>
    </xf>
    <xf numFmtId="0" fontId="28" fillId="4" borderId="0" xfId="10" applyFont="1" applyFill="1" applyBorder="1" applyAlignment="1">
      <alignment horizontal="left" vertical="center"/>
    </xf>
    <xf numFmtId="0" fontId="28" fillId="4" borderId="0" xfId="10" applyFont="1" applyFill="1" applyBorder="1" applyAlignment="1">
      <alignment horizontal="center" vertical="center"/>
    </xf>
    <xf numFmtId="0" fontId="26" fillId="0" borderId="0" xfId="10" applyFont="1" applyAlignment="1">
      <alignment vertical="center"/>
    </xf>
    <xf numFmtId="0" fontId="39" fillId="0" borderId="0" xfId="10" applyFont="1" applyFill="1" applyBorder="1" applyAlignment="1">
      <alignment vertical="center"/>
    </xf>
    <xf numFmtId="0" fontId="25" fillId="0" borderId="0" xfId="10" applyFont="1" applyFill="1" applyBorder="1" applyAlignment="1">
      <alignment horizontal="center" vertical="center"/>
    </xf>
    <xf numFmtId="169" fontId="25" fillId="0" borderId="0" xfId="10" applyNumberFormat="1" applyFont="1" applyFill="1" applyBorder="1" applyAlignment="1">
      <alignment horizontal="right" vertical="center" wrapText="1"/>
    </xf>
    <xf numFmtId="165" fontId="26" fillId="0" borderId="0" xfId="22" applyNumberFormat="1" applyFont="1" applyFill="1" applyBorder="1" applyAlignment="1">
      <alignment horizontal="center" vertical="center" wrapText="1"/>
    </xf>
    <xf numFmtId="0" fontId="39" fillId="0" borderId="0" xfId="10" applyFont="1" applyFill="1" applyBorder="1" applyAlignment="1">
      <alignment horizontal="center" vertical="center" wrapText="1"/>
    </xf>
    <xf numFmtId="0" fontId="39" fillId="0" borderId="0" xfId="10" applyFont="1" applyFill="1" applyBorder="1" applyAlignment="1">
      <alignment horizontal="center" vertical="center"/>
    </xf>
    <xf numFmtId="169" fontId="25" fillId="0" borderId="0" xfId="10" applyNumberFormat="1" applyFont="1" applyFill="1" applyBorder="1" applyAlignment="1">
      <alignment horizontal="right" vertical="center"/>
    </xf>
    <xf numFmtId="165" fontId="25" fillId="0" borderId="0" xfId="22" applyNumberFormat="1" applyFont="1" applyFill="1" applyBorder="1" applyAlignment="1">
      <alignment vertical="center"/>
    </xf>
    <xf numFmtId="0" fontId="25" fillId="0" borderId="0" xfId="10" applyFont="1" applyFill="1" applyBorder="1" applyAlignment="1">
      <alignment vertical="center"/>
    </xf>
    <xf numFmtId="0" fontId="26" fillId="0" borderId="0" xfId="10" applyFont="1" applyBorder="1" applyAlignment="1">
      <alignment vertical="center"/>
    </xf>
    <xf numFmtId="0" fontId="26" fillId="0" borderId="0" xfId="10" applyFont="1" applyBorder="1" applyAlignment="1">
      <alignment horizontal="center" vertical="center"/>
    </xf>
    <xf numFmtId="0" fontId="26" fillId="0" borderId="0" xfId="10" applyFont="1" applyBorder="1" applyAlignment="1">
      <alignment horizontal="left" vertical="center"/>
    </xf>
    <xf numFmtId="164" fontId="26" fillId="0" borderId="0" xfId="10" applyNumberFormat="1" applyFont="1" applyFill="1" applyBorder="1" applyAlignment="1">
      <alignment horizontal="right" vertical="center"/>
    </xf>
    <xf numFmtId="15" fontId="26" fillId="0" borderId="0" xfId="10" applyNumberFormat="1" applyFont="1" applyFill="1" applyBorder="1" applyAlignment="1">
      <alignment horizontal="center" vertical="center"/>
    </xf>
    <xf numFmtId="164" fontId="25" fillId="0" borderId="0" xfId="10" applyNumberFormat="1" applyFont="1" applyFill="1" applyBorder="1" applyAlignment="1">
      <alignment horizontal="right" vertical="center"/>
    </xf>
    <xf numFmtId="170" fontId="26" fillId="0" borderId="0" xfId="10" applyNumberFormat="1" applyFont="1" applyFill="1" applyBorder="1" applyAlignment="1">
      <alignment vertical="center"/>
    </xf>
    <xf numFmtId="0" fontId="26" fillId="3" borderId="0" xfId="10" applyFont="1" applyFill="1" applyBorder="1" applyAlignment="1">
      <alignment horizontal="center" vertical="center"/>
    </xf>
    <xf numFmtId="0" fontId="25" fillId="0" borderId="0" xfId="10" applyFont="1" applyFill="1" applyBorder="1" applyAlignment="1">
      <alignment horizontal="left" vertical="center"/>
    </xf>
    <xf numFmtId="0" fontId="26" fillId="0" borderId="0" xfId="10" applyFont="1" applyBorder="1" applyAlignment="1">
      <alignment horizontal="justify" vertical="center" wrapText="1"/>
    </xf>
    <xf numFmtId="0" fontId="26" fillId="0" borderId="0" xfId="10" applyFont="1" applyBorder="1"/>
    <xf numFmtId="0" fontId="25" fillId="0" borderId="0" xfId="10" applyFont="1" applyFill="1" applyBorder="1"/>
    <xf numFmtId="0" fontId="26" fillId="0" borderId="0" xfId="10" applyFont="1" applyAlignment="1">
      <alignment horizontal="justify" vertical="center" wrapText="1"/>
    </xf>
    <xf numFmtId="169" fontId="26" fillId="0" borderId="0" xfId="10" applyNumberFormat="1" applyFont="1" applyAlignment="1">
      <alignment horizontal="right" vertical="center"/>
    </xf>
    <xf numFmtId="17" fontId="26" fillId="0" borderId="0" xfId="10" applyNumberFormat="1" applyFont="1" applyBorder="1" applyAlignment="1">
      <alignment horizontal="center" vertical="center"/>
    </xf>
    <xf numFmtId="0" fontId="25" fillId="0" borderId="0" xfId="10" applyFont="1" applyBorder="1" applyAlignment="1">
      <alignment horizontal="center" vertical="center"/>
    </xf>
    <xf numFmtId="165" fontId="26" fillId="0" borderId="0" xfId="22" applyNumberFormat="1" applyFont="1" applyFill="1" applyBorder="1" applyAlignment="1">
      <alignment vertical="center"/>
    </xf>
    <xf numFmtId="0" fontId="26" fillId="0" borderId="0" xfId="10" applyFont="1" applyFill="1" applyBorder="1" applyAlignment="1">
      <alignment horizontal="left" vertical="center"/>
    </xf>
    <xf numFmtId="0" fontId="26" fillId="0" borderId="0" xfId="10" quotePrefix="1" applyFont="1" applyFill="1" applyBorder="1" applyAlignment="1">
      <alignment horizontal="center" vertical="center"/>
    </xf>
    <xf numFmtId="0" fontId="35" fillId="0" borderId="0" xfId="24" applyFont="1" applyBorder="1" applyAlignment="1">
      <alignment horizontal="center" vertical="center"/>
    </xf>
    <xf numFmtId="175" fontId="25" fillId="0" borderId="0" xfId="10" applyNumberFormat="1" applyFont="1" applyFill="1" applyBorder="1" applyAlignment="1">
      <alignment horizontal="right" vertical="center"/>
    </xf>
    <xf numFmtId="0" fontId="35" fillId="0" borderId="0" xfId="0" applyFont="1" applyAlignment="1">
      <alignment wrapText="1"/>
    </xf>
    <xf numFmtId="0" fontId="35" fillId="0" borderId="1" xfId="0" applyFont="1" applyBorder="1"/>
    <xf numFmtId="164" fontId="26" fillId="0" borderId="1" xfId="10" applyNumberFormat="1" applyFont="1" applyFill="1" applyBorder="1" applyAlignment="1">
      <alignment horizontal="right" vertical="center"/>
    </xf>
    <xf numFmtId="15" fontId="26" fillId="0" borderId="1" xfId="10" applyNumberFormat="1" applyFont="1" applyFill="1" applyBorder="1" applyAlignment="1">
      <alignment horizontal="center" vertical="center"/>
    </xf>
    <xf numFmtId="0" fontId="35" fillId="0" borderId="1" xfId="24" applyFont="1" applyBorder="1" applyAlignment="1">
      <alignment horizontal="center" vertical="center"/>
    </xf>
    <xf numFmtId="0" fontId="26" fillId="0" borderId="0" xfId="10" applyFont="1" applyAlignment="1">
      <alignment horizontal="center" vertical="center"/>
    </xf>
    <xf numFmtId="0" fontId="26" fillId="0" borderId="0" xfId="10" quotePrefix="1" applyFont="1" applyFill="1" applyBorder="1" applyAlignment="1">
      <alignment vertical="center"/>
    </xf>
    <xf numFmtId="182" fontId="26" fillId="0" borderId="0" xfId="10" applyNumberFormat="1" applyFont="1" applyFill="1" applyBorder="1" applyAlignment="1">
      <alignment horizontal="right" vertical="center"/>
    </xf>
    <xf numFmtId="1" fontId="32" fillId="0" borderId="0" xfId="10" applyNumberFormat="1" applyFont="1" applyFill="1" applyBorder="1" applyAlignment="1">
      <alignment horizontal="center" vertical="center"/>
    </xf>
    <xf numFmtId="0" fontId="26" fillId="0" borderId="1" xfId="10" applyFont="1" applyFill="1" applyBorder="1"/>
    <xf numFmtId="0" fontId="26" fillId="0" borderId="1" xfId="10" applyFont="1" applyFill="1" applyBorder="1" applyAlignment="1">
      <alignment vertical="center"/>
    </xf>
    <xf numFmtId="0" fontId="25" fillId="0" borderId="0" xfId="12" quotePrefix="1" applyFont="1" applyBorder="1" applyAlignment="1">
      <alignment horizontal="center" vertical="center"/>
    </xf>
    <xf numFmtId="0" fontId="25" fillId="0" borderId="0" xfId="12" quotePrefix="1" applyFont="1" applyFill="1" applyBorder="1" applyAlignment="1">
      <alignment horizontal="center" vertical="center"/>
    </xf>
    <xf numFmtId="0" fontId="14" fillId="0" borderId="0" xfId="12" applyFont="1" applyAlignment="1">
      <alignment vertical="center"/>
    </xf>
    <xf numFmtId="0" fontId="25" fillId="2" borderId="1" xfId="19" applyFont="1" applyFill="1" applyBorder="1" applyAlignment="1">
      <alignment horizontal="center"/>
    </xf>
    <xf numFmtId="0" fontId="25" fillId="2" borderId="0" xfId="19" applyFont="1" applyFill="1" applyBorder="1"/>
    <xf numFmtId="0" fontId="25" fillId="0" borderId="0" xfId="19" applyFont="1" applyFill="1" applyBorder="1"/>
    <xf numFmtId="0" fontId="25" fillId="2" borderId="0" xfId="19" applyFont="1" applyFill="1" applyBorder="1" applyAlignment="1">
      <alignment horizontal="center"/>
    </xf>
    <xf numFmtId="0" fontId="25" fillId="2" borderId="4" xfId="19" applyFont="1" applyFill="1" applyBorder="1" applyAlignment="1">
      <alignment horizontal="center"/>
    </xf>
    <xf numFmtId="0" fontId="25" fillId="0" borderId="0" xfId="19" applyFont="1" applyFill="1" applyBorder="1" applyAlignment="1">
      <alignment horizontal="center"/>
    </xf>
    <xf numFmtId="0" fontId="25" fillId="2" borderId="0" xfId="10" applyFont="1" applyFill="1" applyBorder="1" applyAlignment="1">
      <alignment horizontal="center"/>
    </xf>
    <xf numFmtId="164" fontId="25" fillId="0" borderId="0" xfId="19" applyNumberFormat="1" applyFont="1" applyFill="1" applyBorder="1" applyAlignment="1">
      <alignment horizontal="center"/>
    </xf>
    <xf numFmtId="0" fontId="25" fillId="2" borderId="3" xfId="19" quotePrefix="1" applyFont="1" applyFill="1" applyBorder="1" applyAlignment="1">
      <alignment horizontal="center"/>
    </xf>
    <xf numFmtId="0" fontId="25" fillId="2" borderId="3" xfId="10" quotePrefix="1" applyFont="1" applyFill="1" applyBorder="1" applyAlignment="1">
      <alignment horizontal="center"/>
    </xf>
    <xf numFmtId="0" fontId="25" fillId="2" borderId="3" xfId="19" applyFont="1" applyFill="1" applyBorder="1" applyAlignment="1">
      <alignment horizontal="center"/>
    </xf>
    <xf numFmtId="0" fontId="25" fillId="0" borderId="3" xfId="19" quotePrefix="1" applyFont="1" applyFill="1" applyBorder="1" applyAlignment="1">
      <alignment horizontal="center"/>
    </xf>
    <xf numFmtId="0" fontId="25" fillId="0" borderId="3" xfId="19" applyFont="1" applyFill="1" applyBorder="1" applyAlignment="1">
      <alignment horizontal="center"/>
    </xf>
    <xf numFmtId="0" fontId="38" fillId="0" borderId="0" xfId="10" applyFont="1" applyFill="1" applyBorder="1" applyAlignment="1">
      <alignment horizontal="center" vertical="center"/>
    </xf>
    <xf numFmtId="0" fontId="38" fillId="0" borderId="0" xfId="10" applyFont="1" applyFill="1" applyBorder="1" applyAlignment="1">
      <alignment horizontal="center"/>
    </xf>
    <xf numFmtId="0" fontId="38" fillId="0" borderId="0" xfId="10" applyFont="1" applyFill="1" applyBorder="1" applyAlignment="1">
      <alignment horizontal="center" vertical="center" wrapText="1"/>
    </xf>
    <xf numFmtId="49" fontId="38" fillId="0" borderId="1" xfId="10" applyNumberFormat="1" applyFont="1" applyFill="1" applyBorder="1" applyAlignment="1">
      <alignment horizontal="center"/>
    </xf>
    <xf numFmtId="49" fontId="25" fillId="0" borderId="1" xfId="10" applyNumberFormat="1" applyFont="1" applyFill="1" applyBorder="1" applyAlignment="1">
      <alignment horizontal="center"/>
    </xf>
    <xf numFmtId="0" fontId="38" fillId="0" borderId="1" xfId="10" applyFont="1" applyFill="1" applyBorder="1" applyAlignment="1">
      <alignment horizontal="center" vertical="center"/>
    </xf>
    <xf numFmtId="164" fontId="25" fillId="0" borderId="0" xfId="10" applyNumberFormat="1" applyFont="1" applyFill="1" applyBorder="1" applyAlignment="1">
      <alignment horizontal="right" vertical="top"/>
    </xf>
    <xf numFmtId="164" fontId="26" fillId="0" borderId="0" xfId="10" applyNumberFormat="1" applyFont="1" applyFill="1" applyBorder="1" applyAlignment="1">
      <alignment horizontal="right" vertical="top"/>
    </xf>
    <xf numFmtId="169" fontId="25" fillId="0" borderId="0" xfId="10" applyNumberFormat="1" applyFont="1" applyFill="1" applyBorder="1" applyAlignment="1">
      <alignment horizontal="right" vertical="top"/>
    </xf>
    <xf numFmtId="175" fontId="25" fillId="0" borderId="0" xfId="10" applyNumberFormat="1" applyFont="1" applyFill="1" applyBorder="1" applyAlignment="1">
      <alignment horizontal="right" vertical="top"/>
    </xf>
    <xf numFmtId="164" fontId="26" fillId="0" borderId="1" xfId="10" applyNumberFormat="1" applyFont="1" applyFill="1" applyBorder="1" applyAlignment="1">
      <alignment horizontal="right" vertical="top"/>
    </xf>
    <xf numFmtId="0" fontId="38" fillId="0" borderId="1" xfId="10" quotePrefix="1" applyFont="1" applyFill="1" applyBorder="1" applyAlignment="1">
      <alignment horizontal="center" vertical="center"/>
    </xf>
    <xf numFmtId="0" fontId="38" fillId="0" borderId="1" xfId="10" applyFont="1" applyFill="1" applyBorder="1" applyAlignment="1">
      <alignment horizontal="center" vertical="center" wrapText="1"/>
    </xf>
    <xf numFmtId="0" fontId="25" fillId="0" borderId="1" xfId="10" applyFont="1" applyFill="1" applyBorder="1" applyAlignment="1">
      <alignment horizontal="center" vertical="center" wrapText="1"/>
    </xf>
    <xf numFmtId="0" fontId="25" fillId="0" borderId="1" xfId="10" applyFont="1" applyFill="1" applyBorder="1" applyAlignment="1">
      <alignment horizontal="center" vertical="center"/>
    </xf>
    <xf numFmtId="0" fontId="24" fillId="0" borderId="0" xfId="0" applyFont="1" applyBorder="1" applyAlignment="1">
      <alignment horizontal="left" wrapText="1"/>
    </xf>
    <xf numFmtId="0" fontId="26" fillId="0" borderId="0" xfId="10" applyFont="1" applyFill="1" applyBorder="1" applyAlignment="1">
      <alignment horizontal="left"/>
    </xf>
    <xf numFmtId="0" fontId="22" fillId="4" borderId="0" xfId="0" applyFont="1" applyFill="1" applyBorder="1" applyAlignment="1">
      <alignment horizontal="center" vertical="center" wrapText="1"/>
    </xf>
    <xf numFmtId="0" fontId="26" fillId="0" borderId="0" xfId="10" applyFont="1" applyFill="1" applyBorder="1" applyAlignment="1">
      <alignment horizontal="left" wrapText="1"/>
    </xf>
    <xf numFmtId="0" fontId="26" fillId="0" borderId="0" xfId="10" applyFont="1" applyFill="1" applyBorder="1" applyAlignment="1">
      <alignment wrapText="1"/>
    </xf>
    <xf numFmtId="0" fontId="38" fillId="0" borderId="0" xfId="10" applyFont="1" applyFill="1" applyBorder="1" applyAlignment="1">
      <alignment horizontal="center" vertical="center" wrapText="1"/>
    </xf>
    <xf numFmtId="0" fontId="38" fillId="0" borderId="1" xfId="10" applyFont="1" applyFill="1" applyBorder="1" applyAlignment="1">
      <alignment horizontal="center" vertical="center"/>
    </xf>
    <xf numFmtId="0" fontId="25" fillId="0" borderId="2" xfId="10" applyFont="1" applyFill="1" applyBorder="1" applyAlignment="1">
      <alignment horizontal="center" vertical="center"/>
    </xf>
    <xf numFmtId="0" fontId="38" fillId="0" borderId="0" xfId="10" applyFont="1" applyFill="1" applyBorder="1" applyAlignment="1">
      <alignment horizontal="center" vertical="center"/>
    </xf>
    <xf numFmtId="0" fontId="25" fillId="0" borderId="0" xfId="10" applyFont="1" applyFill="1" applyBorder="1" applyAlignment="1">
      <alignment horizontal="center" vertical="center"/>
    </xf>
    <xf numFmtId="0" fontId="38" fillId="0" borderId="1" xfId="10" applyFont="1" applyFill="1" applyBorder="1" applyAlignment="1">
      <alignment horizontal="center" vertical="center" wrapText="1"/>
    </xf>
    <xf numFmtId="0" fontId="22" fillId="5" borderId="0" xfId="19" applyFont="1" applyFill="1" applyBorder="1" applyAlignment="1">
      <alignment horizontal="center" vertical="center" wrapText="1"/>
    </xf>
    <xf numFmtId="0" fontId="23" fillId="0" borderId="0" xfId="19" applyFont="1" applyFill="1" applyBorder="1" applyAlignment="1">
      <alignment horizontal="left" vertical="center"/>
    </xf>
    <xf numFmtId="0" fontId="24" fillId="0" borderId="0" xfId="19" applyFont="1" applyBorder="1" applyAlignment="1">
      <alignment horizontal="left" wrapText="1"/>
    </xf>
    <xf numFmtId="0" fontId="12" fillId="0" borderId="0" xfId="19" applyFont="1"/>
    <xf numFmtId="0" fontId="12" fillId="0" borderId="0" xfId="19" applyFont="1" applyBorder="1"/>
    <xf numFmtId="0" fontId="12" fillId="0" borderId="0" xfId="19" applyFont="1" applyAlignment="1">
      <alignment vertical="center"/>
    </xf>
    <xf numFmtId="0" fontId="25" fillId="2" borderId="0" xfId="19" applyFont="1" applyFill="1" applyBorder="1" applyAlignment="1">
      <alignment horizontal="center" vertical="center"/>
    </xf>
    <xf numFmtId="0" fontId="25" fillId="2" borderId="3" xfId="19" applyFont="1" applyFill="1" applyBorder="1" applyAlignment="1">
      <alignment horizontal="center" vertical="center"/>
    </xf>
    <xf numFmtId="0" fontId="25" fillId="2" borderId="1" xfId="19" applyFont="1" applyFill="1" applyBorder="1" applyAlignment="1">
      <alignment horizontal="center"/>
    </xf>
    <xf numFmtId="0" fontId="25" fillId="2" borderId="2" xfId="19" applyFont="1" applyFill="1" applyBorder="1" applyAlignment="1">
      <alignment horizontal="center"/>
    </xf>
    <xf numFmtId="0" fontId="28" fillId="4" borderId="0" xfId="10" applyFont="1" applyFill="1" applyAlignment="1">
      <alignment horizontal="left" vertical="center" wrapText="1"/>
    </xf>
    <xf numFmtId="17" fontId="28" fillId="4" borderId="0" xfId="10" applyNumberFormat="1" applyFont="1" applyFill="1" applyAlignment="1">
      <alignment horizontal="left" vertical="center" wrapText="1"/>
    </xf>
    <xf numFmtId="0" fontId="25" fillId="0" borderId="0" xfId="12" applyFont="1" applyFill="1" applyBorder="1" applyAlignment="1">
      <alignment horizontal="center" vertical="center" wrapText="1"/>
    </xf>
    <xf numFmtId="0" fontId="25" fillId="3" borderId="4" xfId="12" applyFont="1" applyFill="1" applyBorder="1" applyAlignment="1">
      <alignment horizontal="center" vertical="center" wrapText="1"/>
    </xf>
    <xf numFmtId="0" fontId="25" fillId="3" borderId="0" xfId="12" applyFont="1" applyFill="1" applyBorder="1" applyAlignment="1">
      <alignment horizontal="center" vertical="center" wrapText="1"/>
    </xf>
    <xf numFmtId="0" fontId="25" fillId="0" borderId="4" xfId="12" applyFont="1" applyBorder="1" applyAlignment="1">
      <alignment horizontal="center" vertical="center" wrapText="1"/>
    </xf>
    <xf numFmtId="0" fontId="25" fillId="0" borderId="0" xfId="12" applyFont="1" applyBorder="1" applyAlignment="1">
      <alignment horizontal="center" vertical="center" wrapText="1"/>
    </xf>
    <xf numFmtId="0" fontId="25" fillId="0" borderId="4" xfId="12" applyFont="1" applyBorder="1" applyAlignment="1">
      <alignment horizontal="center" vertical="center"/>
    </xf>
    <xf numFmtId="0" fontId="25" fillId="0" borderId="0" xfId="12" applyFont="1" applyBorder="1" applyAlignment="1">
      <alignment horizontal="center" vertical="center"/>
    </xf>
    <xf numFmtId="0" fontId="23" fillId="0" borderId="0" xfId="0" applyFont="1" applyFill="1" applyBorder="1" applyAlignment="1">
      <alignment horizontal="left" vertical="center"/>
    </xf>
    <xf numFmtId="0" fontId="25" fillId="0" borderId="1" xfId="12" applyFont="1" applyBorder="1" applyAlignment="1">
      <alignment horizontal="center" vertical="center"/>
    </xf>
    <xf numFmtId="0" fontId="25" fillId="0" borderId="0" xfId="10" applyFont="1" applyFill="1" applyAlignment="1">
      <alignment horizontal="center" vertical="center"/>
    </xf>
    <xf numFmtId="0" fontId="25" fillId="0" borderId="1" xfId="10" applyFont="1" applyFill="1" applyBorder="1" applyAlignment="1">
      <alignment horizontal="center" vertical="center"/>
    </xf>
    <xf numFmtId="0" fontId="38" fillId="0" borderId="0" xfId="10" applyFont="1" applyFill="1" applyBorder="1" applyAlignment="1">
      <alignment vertical="center"/>
    </xf>
    <xf numFmtId="0" fontId="25" fillId="0" borderId="0" xfId="10" applyFont="1" applyFill="1" applyBorder="1" applyAlignment="1">
      <alignment horizontal="left" vertical="center" wrapText="1"/>
    </xf>
    <xf numFmtId="0" fontId="28" fillId="4" borderId="0" xfId="10" applyNumberFormat="1" applyFont="1" applyFill="1" applyAlignment="1">
      <alignment horizontal="left" vertical="center" wrapText="1"/>
    </xf>
    <xf numFmtId="0" fontId="25" fillId="0" borderId="0" xfId="10" applyFont="1" applyFill="1" applyBorder="1" applyAlignment="1">
      <alignment horizontal="center" vertical="center" wrapText="1"/>
    </xf>
    <xf numFmtId="0" fontId="25" fillId="0" borderId="1" xfId="10" applyFont="1" applyFill="1" applyBorder="1" applyAlignment="1">
      <alignment horizontal="center" vertical="center" wrapText="1"/>
    </xf>
    <xf numFmtId="0" fontId="26" fillId="0" borderId="0" xfId="10" applyFont="1" applyBorder="1" applyAlignment="1">
      <alignment horizontal="left" vertical="center"/>
    </xf>
    <xf numFmtId="0" fontId="14" fillId="0" borderId="0" xfId="10" applyFont="1" applyFill="1" applyAlignment="1">
      <alignment horizontal="center" vertical="center"/>
    </xf>
    <xf numFmtId="0" fontId="28" fillId="4" borderId="0" xfId="10" applyFont="1" applyFill="1" applyAlignment="1">
      <alignment horizontal="left" vertical="center"/>
    </xf>
    <xf numFmtId="0" fontId="25" fillId="0" borderId="0" xfId="10" applyFont="1" applyBorder="1" applyAlignment="1">
      <alignment horizontal="left" vertical="center" wrapText="1"/>
    </xf>
    <xf numFmtId="0" fontId="25" fillId="0" borderId="0" xfId="10" applyFont="1" applyBorder="1" applyAlignment="1">
      <alignment vertical="center" wrapText="1"/>
    </xf>
    <xf numFmtId="0" fontId="6" fillId="0" borderId="0" xfId="10" applyFont="1" applyBorder="1" applyAlignment="1">
      <alignment horizontal="justify" vertical="center"/>
    </xf>
    <xf numFmtId="0" fontId="6" fillId="0" borderId="0" xfId="10" applyFont="1" applyAlignment="1">
      <alignment horizontal="justify" vertical="center"/>
    </xf>
    <xf numFmtId="0" fontId="6" fillId="0" borderId="0" xfId="10" applyFont="1" applyBorder="1" applyAlignment="1">
      <alignment horizontal="left" vertical="center"/>
    </xf>
    <xf numFmtId="0" fontId="26" fillId="0" borderId="0" xfId="10" applyFont="1" applyBorder="1" applyAlignment="1">
      <alignment horizontal="justify" vertical="center"/>
    </xf>
    <xf numFmtId="0" fontId="26" fillId="0" borderId="0" xfId="10" applyFont="1" applyAlignment="1">
      <alignment horizontal="justify" vertical="center"/>
    </xf>
    <xf numFmtId="0" fontId="1" fillId="0" borderId="0" xfId="10" applyFont="1" applyFill="1" applyBorder="1" applyAlignment="1">
      <alignment horizontal="justify" vertical="center" wrapText="1"/>
    </xf>
    <xf numFmtId="0" fontId="1" fillId="0" borderId="0" xfId="10" applyFont="1" applyFill="1" applyBorder="1" applyAlignment="1">
      <alignment horizontal="justify" vertical="center"/>
    </xf>
  </cellXfs>
  <cellStyles count="25">
    <cellStyle name="=C:\WINNT\SYSTEM32\COMMAND.COM" xfId="1"/>
    <cellStyle name="=C:\WINNT\SYSTEM32\COMMAND.COM 2" xfId="2"/>
    <cellStyle name="=C:\WINNT\SYSTEM32\COMMAND.COM 2 2" xfId="3"/>
    <cellStyle name="=C:\WINNT\SYSTEM32\COMMAND.COM 3" xfId="20"/>
    <cellStyle name="=C:\WINNT\SYSTEM32\COMMAND.COM 3 2" xfId="21"/>
    <cellStyle name="Euro" xfId="4"/>
    <cellStyle name="Millares" xfId="5" builtinId="3"/>
    <cellStyle name="Millares 2" xfId="6"/>
    <cellStyle name="Millares 2 2" xfId="7"/>
    <cellStyle name="Millares 2 2 2" xfId="22"/>
    <cellStyle name="Millares 2 2 3" xfId="23"/>
    <cellStyle name="Millares 2_Avance f y f CFE dlls" xfId="8"/>
    <cellStyle name="Millares 3" xfId="9"/>
    <cellStyle name="Normal" xfId="0" builtinId="0"/>
    <cellStyle name="Normal 14" xfId="24"/>
    <cellStyle name="Normal 2" xfId="10"/>
    <cellStyle name="Normal 2 2" xfId="11"/>
    <cellStyle name="Normal 2 2 2" xfId="12"/>
    <cellStyle name="Normal 2_Hoja1" xfId="13"/>
    <cellStyle name="Normal 3" xfId="14"/>
    <cellStyle name="Normal 4" xfId="19"/>
    <cellStyle name="Normal 5" xfId="15"/>
    <cellStyle name="Porcentaje" xfId="18" builtinId="5"/>
    <cellStyle name="Porcentual 2" xfId="16"/>
    <cellStyle name="Porcentual 2 2" xfId="17"/>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46</xdr:row>
      <xdr:rowOff>0</xdr:rowOff>
    </xdr:from>
    <xdr:to>
      <xdr:col>8</xdr:col>
      <xdr:colOff>0</xdr:colOff>
      <xdr:row>46</xdr:row>
      <xdr:rowOff>0</xdr:rowOff>
    </xdr:to>
    <xdr:sp macro="" textlink="">
      <xdr:nvSpPr>
        <xdr:cNvPr id="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1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1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1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1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1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1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1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1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1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2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2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2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2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2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2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2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2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2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3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3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3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3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3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3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3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3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4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4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4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4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4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4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4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4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4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5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5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52" name="Text Box 1"/>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46</xdr:row>
      <xdr:rowOff>0</xdr:rowOff>
    </xdr:from>
    <xdr:to>
      <xdr:col>8</xdr:col>
      <xdr:colOff>0</xdr:colOff>
      <xdr:row>46</xdr:row>
      <xdr:rowOff>0</xdr:rowOff>
    </xdr:to>
    <xdr:sp macro="" textlink="">
      <xdr:nvSpPr>
        <xdr:cNvPr id="53" name="Text Box 2"/>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46</xdr:row>
      <xdr:rowOff>0</xdr:rowOff>
    </xdr:from>
    <xdr:to>
      <xdr:col>8</xdr:col>
      <xdr:colOff>0</xdr:colOff>
      <xdr:row>46</xdr:row>
      <xdr:rowOff>0</xdr:rowOff>
    </xdr:to>
    <xdr:sp macro="" textlink="">
      <xdr:nvSpPr>
        <xdr:cNvPr id="54" name="Text Box 3"/>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5" name="Text Box 4"/>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6" name="Text Box 5"/>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48</xdr:row>
      <xdr:rowOff>0</xdr:rowOff>
    </xdr:from>
    <xdr:to>
      <xdr:col>8</xdr:col>
      <xdr:colOff>849576</xdr:colOff>
      <xdr:row>48</xdr:row>
      <xdr:rowOff>0</xdr:rowOff>
    </xdr:to>
    <xdr:sp macro="" textlink="">
      <xdr:nvSpPr>
        <xdr:cNvPr id="57" name="Text Box 6"/>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58" name="Text Box 7"/>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46</xdr:row>
      <xdr:rowOff>0</xdr:rowOff>
    </xdr:from>
    <xdr:to>
      <xdr:col>7</xdr:col>
      <xdr:colOff>846833</xdr:colOff>
      <xdr:row>46</xdr:row>
      <xdr:rowOff>0</xdr:rowOff>
    </xdr:to>
    <xdr:sp macro="" textlink="">
      <xdr:nvSpPr>
        <xdr:cNvPr id="59" name="Text Box 8"/>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60" name="Text Box 9"/>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46</xdr:row>
      <xdr:rowOff>0</xdr:rowOff>
    </xdr:from>
    <xdr:to>
      <xdr:col>6</xdr:col>
      <xdr:colOff>765279</xdr:colOff>
      <xdr:row>46</xdr:row>
      <xdr:rowOff>0</xdr:rowOff>
    </xdr:to>
    <xdr:sp macro="" textlink="">
      <xdr:nvSpPr>
        <xdr:cNvPr id="61" name="Text Box 10"/>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INA\PIDIREGAS%202018\642\EJERCIDAS\6.%20FNID%20junio%20EJERCI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ABRIL"/>
      <sheetName val="MAYO"/>
      <sheetName val="JUNIO"/>
      <sheetName val="JULIO"/>
      <sheetName val="AGOSTO"/>
      <sheetName val="SEPTIEMBRE"/>
      <sheetName val="OCTUBRE"/>
      <sheetName val="NOVIEMBRE"/>
      <sheetName val="DICIEMBRE"/>
      <sheetName val="acumulado"/>
    </sheetNames>
    <sheetDataSet>
      <sheetData sheetId="0" refreshError="1">
        <row r="18">
          <cell r="L18">
            <v>0</v>
          </cell>
        </row>
        <row r="19">
          <cell r="L19">
            <v>0</v>
          </cell>
        </row>
        <row r="20">
          <cell r="L20">
            <v>0</v>
          </cell>
        </row>
        <row r="21">
          <cell r="L21">
            <v>0</v>
          </cell>
        </row>
        <row r="22">
          <cell r="L22">
            <v>0</v>
          </cell>
        </row>
        <row r="23">
          <cell r="L23">
            <v>0</v>
          </cell>
        </row>
        <row r="24">
          <cell r="L24">
            <v>2.2827632900000001</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0.90097060000000007</v>
          </cell>
        </row>
        <row r="42">
          <cell r="L42">
            <v>0.62439290000000003</v>
          </cell>
        </row>
        <row r="43">
          <cell r="L43">
            <v>0.44687290000000002</v>
          </cell>
        </row>
        <row r="44">
          <cell r="L44">
            <v>0.63168863000000008</v>
          </cell>
        </row>
        <row r="45">
          <cell r="L45">
            <v>0</v>
          </cell>
        </row>
        <row r="46">
          <cell r="L46">
            <v>0.5469056699999999</v>
          </cell>
        </row>
        <row r="47">
          <cell r="L47">
            <v>1.6588447199999998</v>
          </cell>
        </row>
        <row r="48">
          <cell r="L48">
            <v>0</v>
          </cell>
        </row>
        <row r="49">
          <cell r="L49">
            <v>0</v>
          </cell>
        </row>
        <row r="50">
          <cell r="L50">
            <v>0</v>
          </cell>
        </row>
        <row r="51">
          <cell r="L51">
            <v>0</v>
          </cell>
        </row>
        <row r="52">
          <cell r="L52">
            <v>0</v>
          </cell>
        </row>
        <row r="53">
          <cell r="L53">
            <v>0</v>
          </cell>
        </row>
        <row r="54">
          <cell r="L54">
            <v>0.45334337999999996</v>
          </cell>
        </row>
        <row r="55">
          <cell r="L55">
            <v>0.48181275999999995</v>
          </cell>
        </row>
        <row r="56">
          <cell r="L56">
            <v>0</v>
          </cell>
        </row>
        <row r="57">
          <cell r="L57">
            <v>2.0577377600000002</v>
          </cell>
        </row>
        <row r="58">
          <cell r="L58">
            <v>0.25979313000000004</v>
          </cell>
        </row>
        <row r="59">
          <cell r="L59">
            <v>0.25879854000000002</v>
          </cell>
        </row>
        <row r="60">
          <cell r="L60">
            <v>0</v>
          </cell>
        </row>
        <row r="61">
          <cell r="L61">
            <v>0.47695184000000007</v>
          </cell>
        </row>
        <row r="62">
          <cell r="L62">
            <v>0</v>
          </cell>
        </row>
        <row r="63">
          <cell r="L63">
            <v>0</v>
          </cell>
        </row>
        <row r="64">
          <cell r="L64">
            <v>0.4726979</v>
          </cell>
        </row>
        <row r="65">
          <cell r="L65">
            <v>0.9801051799999998</v>
          </cell>
        </row>
        <row r="66">
          <cell r="L66">
            <v>1.4916368700000007</v>
          </cell>
        </row>
        <row r="67">
          <cell r="L67">
            <v>0</v>
          </cell>
        </row>
        <row r="68">
          <cell r="L68">
            <v>0.23056296999999984</v>
          </cell>
        </row>
        <row r="69">
          <cell r="L69">
            <v>0</v>
          </cell>
        </row>
        <row r="70">
          <cell r="L70">
            <v>0</v>
          </cell>
        </row>
        <row r="71">
          <cell r="L71">
            <v>0</v>
          </cell>
        </row>
        <row r="72">
          <cell r="L72">
            <v>0.13904828000000002</v>
          </cell>
        </row>
        <row r="73">
          <cell r="L73">
            <v>0.12874007000000001</v>
          </cell>
        </row>
        <row r="74">
          <cell r="L74">
            <v>0</v>
          </cell>
        </row>
        <row r="75">
          <cell r="L75">
            <v>0</v>
          </cell>
        </row>
        <row r="76">
          <cell r="L76">
            <v>0.60911286999999992</v>
          </cell>
        </row>
        <row r="77">
          <cell r="L77">
            <v>24.198596030000001</v>
          </cell>
        </row>
        <row r="78">
          <cell r="L78">
            <v>0</v>
          </cell>
        </row>
        <row r="79">
          <cell r="L79">
            <v>0</v>
          </cell>
        </row>
        <row r="80">
          <cell r="L80">
            <v>6.0726500000000003E-2</v>
          </cell>
        </row>
        <row r="81">
          <cell r="L81">
            <v>0.47289472999999999</v>
          </cell>
        </row>
        <row r="82">
          <cell r="L82">
            <v>0</v>
          </cell>
        </row>
        <row r="83">
          <cell r="L83">
            <v>4.6579845100000004</v>
          </cell>
        </row>
        <row r="84">
          <cell r="L84">
            <v>0</v>
          </cell>
        </row>
        <row r="85">
          <cell r="L85">
            <v>0.30010564999999995</v>
          </cell>
        </row>
        <row r="86">
          <cell r="L86">
            <v>0</v>
          </cell>
        </row>
        <row r="87">
          <cell r="L87">
            <v>0</v>
          </cell>
        </row>
        <row r="88">
          <cell r="L88">
            <v>3.4202564400000006</v>
          </cell>
        </row>
        <row r="89">
          <cell r="L89">
            <v>5.8774009999999995E-2</v>
          </cell>
        </row>
        <row r="90">
          <cell r="L90">
            <v>0.10194875999999999</v>
          </cell>
        </row>
        <row r="91">
          <cell r="L91">
            <v>0</v>
          </cell>
        </row>
        <row r="92">
          <cell r="L92">
            <v>0.13335761999999998</v>
          </cell>
        </row>
        <row r="93">
          <cell r="L93">
            <v>0</v>
          </cell>
        </row>
        <row r="94">
          <cell r="L94">
            <v>0.74555110999999996</v>
          </cell>
        </row>
        <row r="95">
          <cell r="L95">
            <v>0</v>
          </cell>
        </row>
        <row r="96">
          <cell r="L96">
            <v>0</v>
          </cell>
        </row>
        <row r="97">
          <cell r="L97">
            <v>8.4743500000000003E-3</v>
          </cell>
        </row>
        <row r="98">
          <cell r="L98">
            <v>0</v>
          </cell>
        </row>
        <row r="99">
          <cell r="L99">
            <v>0</v>
          </cell>
        </row>
        <row r="100">
          <cell r="L100">
            <v>0</v>
          </cell>
        </row>
        <row r="101">
          <cell r="L101">
            <v>4.6912479999999993E-2</v>
          </cell>
        </row>
        <row r="102">
          <cell r="L102">
            <v>0</v>
          </cell>
        </row>
        <row r="103">
          <cell r="L103">
            <v>0.14237398000000001</v>
          </cell>
        </row>
        <row r="104">
          <cell r="L104">
            <v>0</v>
          </cell>
        </row>
        <row r="105">
          <cell r="L105">
            <v>0</v>
          </cell>
        </row>
        <row r="106">
          <cell r="L106">
            <v>0</v>
          </cell>
        </row>
        <row r="107">
          <cell r="L107">
            <v>0.34280434999999998</v>
          </cell>
        </row>
        <row r="108">
          <cell r="L108">
            <v>0.51067874999999996</v>
          </cell>
        </row>
        <row r="109">
          <cell r="L109">
            <v>0</v>
          </cell>
        </row>
        <row r="110">
          <cell r="L110">
            <v>0</v>
          </cell>
        </row>
        <row r="111">
          <cell r="L111">
            <v>0</v>
          </cell>
        </row>
        <row r="112">
          <cell r="L112">
            <v>1.6503851100000002</v>
          </cell>
        </row>
        <row r="113">
          <cell r="L113">
            <v>0.80440714999999952</v>
          </cell>
        </row>
        <row r="114">
          <cell r="L114">
            <v>0.31152545000000004</v>
          </cell>
        </row>
        <row r="115">
          <cell r="L115">
            <v>0</v>
          </cell>
        </row>
        <row r="116">
          <cell r="L116">
            <v>0</v>
          </cell>
        </row>
        <row r="117">
          <cell r="L117">
            <v>0</v>
          </cell>
        </row>
        <row r="118">
          <cell r="L118">
            <v>3.9925392500000001</v>
          </cell>
        </row>
        <row r="119">
          <cell r="L119">
            <v>0.11353035</v>
          </cell>
        </row>
        <row r="120">
          <cell r="L120">
            <v>0</v>
          </cell>
        </row>
        <row r="121">
          <cell r="L121">
            <v>0.24539577000000001</v>
          </cell>
        </row>
        <row r="122">
          <cell r="L122">
            <v>0</v>
          </cell>
        </row>
        <row r="123">
          <cell r="L123">
            <v>0</v>
          </cell>
        </row>
        <row r="124">
          <cell r="L124">
            <v>0</v>
          </cell>
        </row>
        <row r="125">
          <cell r="L125">
            <v>0</v>
          </cell>
        </row>
        <row r="126">
          <cell r="L126">
            <v>0.26932511999999997</v>
          </cell>
        </row>
        <row r="127">
          <cell r="L127">
            <v>0.10787893000000001</v>
          </cell>
        </row>
        <row r="128">
          <cell r="L128">
            <v>0.16617873</v>
          </cell>
        </row>
        <row r="129">
          <cell r="L129">
            <v>0</v>
          </cell>
        </row>
        <row r="130">
          <cell r="L130">
            <v>1.8516154000000002</v>
          </cell>
        </row>
        <row r="131">
          <cell r="L131">
            <v>7.4843775700000004</v>
          </cell>
        </row>
        <row r="132">
          <cell r="L132">
            <v>0</v>
          </cell>
        </row>
        <row r="133">
          <cell r="L133">
            <v>0</v>
          </cell>
        </row>
        <row r="134">
          <cell r="L134">
            <v>7.8931970000000004E-2</v>
          </cell>
        </row>
        <row r="135">
          <cell r="L135">
            <v>0.100579</v>
          </cell>
        </row>
        <row r="136">
          <cell r="L136">
            <v>0.11579876000000001</v>
          </cell>
        </row>
        <row r="137">
          <cell r="L137">
            <v>0.66584937</v>
          </cell>
        </row>
        <row r="138">
          <cell r="L138">
            <v>0.44454730000000003</v>
          </cell>
        </row>
        <row r="139">
          <cell r="L139">
            <v>8.4159809999999988E-2</v>
          </cell>
        </row>
        <row r="140">
          <cell r="L140">
            <v>5.0892508400000001</v>
          </cell>
        </row>
        <row r="141">
          <cell r="L141">
            <v>0</v>
          </cell>
        </row>
        <row r="142">
          <cell r="L142">
            <v>0.11757782000000001</v>
          </cell>
        </row>
        <row r="143">
          <cell r="L143">
            <v>0.36808104000000003</v>
          </cell>
        </row>
        <row r="144">
          <cell r="L144">
            <v>0.35039756999999999</v>
          </cell>
        </row>
        <row r="145">
          <cell r="L145">
            <v>1.1131594900000001</v>
          </cell>
        </row>
        <row r="146">
          <cell r="L146">
            <v>0.97686289000000015</v>
          </cell>
        </row>
        <row r="147">
          <cell r="L147">
            <v>0.67553324999999997</v>
          </cell>
        </row>
        <row r="148">
          <cell r="L148">
            <v>12.19623288</v>
          </cell>
        </row>
        <row r="149">
          <cell r="L149">
            <v>0</v>
          </cell>
        </row>
        <row r="150">
          <cell r="L150">
            <v>0</v>
          </cell>
        </row>
        <row r="151">
          <cell r="L151">
            <v>0</v>
          </cell>
        </row>
        <row r="152">
          <cell r="L152">
            <v>3.2817550000000001E-2</v>
          </cell>
        </row>
        <row r="153">
          <cell r="L153">
            <v>3.2629249999999999E-2</v>
          </cell>
        </row>
        <row r="154">
          <cell r="L154">
            <v>0</v>
          </cell>
        </row>
        <row r="155">
          <cell r="L155">
            <v>0.82881439000000012</v>
          </cell>
        </row>
        <row r="156">
          <cell r="L156">
            <v>6.0065689999999998E-2</v>
          </cell>
        </row>
        <row r="157">
          <cell r="L157">
            <v>1.6613381799999998</v>
          </cell>
        </row>
        <row r="158">
          <cell r="L158">
            <v>0</v>
          </cell>
        </row>
        <row r="159">
          <cell r="L159">
            <v>0</v>
          </cell>
        </row>
        <row r="160">
          <cell r="L160">
            <v>3.8475484500000001</v>
          </cell>
        </row>
        <row r="161">
          <cell r="L161">
            <v>28.029477369999999</v>
          </cell>
        </row>
        <row r="162">
          <cell r="L162">
            <v>2.8470712500000004</v>
          </cell>
        </row>
        <row r="163">
          <cell r="L163">
            <v>5.5069899999999991E-2</v>
          </cell>
        </row>
        <row r="164">
          <cell r="L164">
            <v>0</v>
          </cell>
        </row>
        <row r="165">
          <cell r="L165">
            <v>0.32381844999999998</v>
          </cell>
        </row>
        <row r="166">
          <cell r="L166">
            <v>0.10218996</v>
          </cell>
        </row>
        <row r="167">
          <cell r="L167">
            <v>0.23756780000000005</v>
          </cell>
        </row>
        <row r="168">
          <cell r="L168">
            <v>9.1751397800000039</v>
          </cell>
        </row>
        <row r="169">
          <cell r="L169">
            <v>0.68759196999999994</v>
          </cell>
        </row>
        <row r="170">
          <cell r="L170">
            <v>1.2261990300000005</v>
          </cell>
        </row>
        <row r="171">
          <cell r="L171">
            <v>5.0485040000000002E-2</v>
          </cell>
        </row>
        <row r="172">
          <cell r="L172">
            <v>5.5674549799999999</v>
          </cell>
        </row>
        <row r="173">
          <cell r="L173">
            <v>7.7783820000000004E-2</v>
          </cell>
        </row>
        <row r="174">
          <cell r="L174">
            <v>1.1069238300000006</v>
          </cell>
        </row>
        <row r="175">
          <cell r="L175">
            <v>1.86989933</v>
          </cell>
        </row>
        <row r="176">
          <cell r="L176">
            <v>0.62781953000000001</v>
          </cell>
        </row>
        <row r="177">
          <cell r="L177">
            <v>0.32284318999999995</v>
          </cell>
        </row>
        <row r="178">
          <cell r="L178">
            <v>0.43722649000000002</v>
          </cell>
        </row>
        <row r="179">
          <cell r="L179">
            <v>4.35358847</v>
          </cell>
        </row>
        <row r="180">
          <cell r="L180">
            <v>9.9230989000000012</v>
          </cell>
        </row>
        <row r="181">
          <cell r="L181">
            <v>10.78908811</v>
          </cell>
        </row>
        <row r="182">
          <cell r="L182">
            <v>0.15097244000000001</v>
          </cell>
        </row>
        <row r="183">
          <cell r="L183">
            <v>11.407350559999999</v>
          </cell>
        </row>
        <row r="184">
          <cell r="L184">
            <v>5.8668676399999988</v>
          </cell>
        </row>
        <row r="185">
          <cell r="L185">
            <v>0</v>
          </cell>
        </row>
        <row r="186">
          <cell r="L186">
            <v>2.9803562600000006</v>
          </cell>
        </row>
        <row r="187">
          <cell r="L187">
            <v>0</v>
          </cell>
        </row>
        <row r="188">
          <cell r="L188">
            <v>2.2162343099999999</v>
          </cell>
        </row>
        <row r="189">
          <cell r="L189">
            <v>3.4878186199999992</v>
          </cell>
        </row>
        <row r="190">
          <cell r="L190">
            <v>4.6130755800000012</v>
          </cell>
        </row>
        <row r="191">
          <cell r="L191">
            <v>3.1072636499999997</v>
          </cell>
        </row>
        <row r="192">
          <cell r="L192">
            <v>9.5919549700000015</v>
          </cell>
        </row>
        <row r="193">
          <cell r="L193">
            <v>11.165302840000003</v>
          </cell>
        </row>
        <row r="194">
          <cell r="L194">
            <v>10.846444069999999</v>
          </cell>
        </row>
        <row r="195">
          <cell r="L195">
            <v>31.81711014</v>
          </cell>
        </row>
        <row r="196">
          <cell r="L196">
            <v>8.6679697200000003</v>
          </cell>
        </row>
        <row r="197">
          <cell r="L197">
            <v>4.2735886700000014</v>
          </cell>
        </row>
        <row r="198">
          <cell r="L198">
            <v>3.2762620099999999</v>
          </cell>
        </row>
        <row r="199">
          <cell r="L199">
            <v>33.485683309999999</v>
          </cell>
        </row>
        <row r="200">
          <cell r="L200">
            <v>0.10826306000000001</v>
          </cell>
        </row>
        <row r="201">
          <cell r="L201">
            <v>7.9010310000000014E-2</v>
          </cell>
        </row>
        <row r="202">
          <cell r="L202">
            <v>5.9863941000000001</v>
          </cell>
        </row>
        <row r="203">
          <cell r="L203">
            <v>0</v>
          </cell>
        </row>
        <row r="204">
          <cell r="L204">
            <v>0</v>
          </cell>
        </row>
        <row r="205">
          <cell r="L205">
            <v>5.9861215500000009</v>
          </cell>
        </row>
        <row r="206">
          <cell r="L206">
            <v>0.34987032999999995</v>
          </cell>
        </row>
        <row r="207">
          <cell r="L207">
            <v>0.46746555999999989</v>
          </cell>
        </row>
        <row r="208">
          <cell r="L208">
            <v>17.857169979999998</v>
          </cell>
        </row>
        <row r="209">
          <cell r="L209">
            <v>12.161045</v>
          </cell>
        </row>
        <row r="210">
          <cell r="L210">
            <v>7.1148088699999992</v>
          </cell>
        </row>
        <row r="211">
          <cell r="L211">
            <v>1.3840490700000001</v>
          </cell>
        </row>
        <row r="212">
          <cell r="L212">
            <v>0.29447655000000006</v>
          </cell>
        </row>
        <row r="213">
          <cell r="L213">
            <v>14.973034140000005</v>
          </cell>
        </row>
        <row r="214">
          <cell r="L214">
            <v>5.2575475799999989</v>
          </cell>
        </row>
        <row r="215">
          <cell r="L215">
            <v>4.7072786799999973</v>
          </cell>
        </row>
        <row r="216">
          <cell r="L216">
            <v>1.82768117</v>
          </cell>
        </row>
        <row r="217">
          <cell r="L217">
            <v>4.1814228600000005</v>
          </cell>
        </row>
        <row r="218">
          <cell r="L218">
            <v>7.5489985699999993</v>
          </cell>
        </row>
        <row r="219">
          <cell r="L219">
            <v>2.2322146799999998</v>
          </cell>
        </row>
        <row r="220">
          <cell r="L220">
            <v>2.8426311399999999</v>
          </cell>
        </row>
        <row r="221">
          <cell r="L221">
            <v>0.15285992000000001</v>
          </cell>
        </row>
        <row r="222">
          <cell r="L222">
            <v>2.7131539299999998</v>
          </cell>
        </row>
        <row r="223">
          <cell r="L223">
            <v>0</v>
          </cell>
        </row>
        <row r="224">
          <cell r="L224">
            <v>7.1517153200000019</v>
          </cell>
        </row>
        <row r="225">
          <cell r="L225">
            <v>5.3485458499999998</v>
          </cell>
        </row>
        <row r="226">
          <cell r="L226">
            <v>81.937831870000011</v>
          </cell>
        </row>
        <row r="227">
          <cell r="L227">
            <v>3.2701465199999999</v>
          </cell>
        </row>
        <row r="228">
          <cell r="L228">
            <v>127.03327536</v>
          </cell>
        </row>
        <row r="229">
          <cell r="L229">
            <v>0</v>
          </cell>
        </row>
        <row r="230">
          <cell r="L230">
            <v>5.689773530000001</v>
          </cell>
        </row>
        <row r="231">
          <cell r="L231">
            <v>0</v>
          </cell>
        </row>
        <row r="232">
          <cell r="L232">
            <v>0.68853242000000003</v>
          </cell>
        </row>
        <row r="233">
          <cell r="L233">
            <v>9.144448419999998</v>
          </cell>
        </row>
        <row r="234">
          <cell r="L234">
            <v>9.9672421999999994</v>
          </cell>
        </row>
        <row r="235">
          <cell r="L235">
            <v>16.79570043</v>
          </cell>
        </row>
        <row r="236">
          <cell r="L236">
            <v>29.145926530000001</v>
          </cell>
        </row>
        <row r="237">
          <cell r="L237">
            <v>2.9220580899999997</v>
          </cell>
        </row>
        <row r="239">
          <cell r="L239">
            <v>0</v>
          </cell>
        </row>
        <row r="240">
          <cell r="L240">
            <v>0</v>
          </cell>
        </row>
        <row r="241">
          <cell r="L241">
            <v>0</v>
          </cell>
        </row>
        <row r="242">
          <cell r="L242">
            <v>25.061985089999997</v>
          </cell>
        </row>
        <row r="243">
          <cell r="L243">
            <v>2.2684111099999997</v>
          </cell>
        </row>
        <row r="244">
          <cell r="L244">
            <v>0</v>
          </cell>
        </row>
        <row r="245">
          <cell r="L245">
            <v>10.185767589999999</v>
          </cell>
        </row>
        <row r="246">
          <cell r="L246">
            <v>16.549919670000005</v>
          </cell>
        </row>
        <row r="247">
          <cell r="L247">
            <v>9.8018516100000017</v>
          </cell>
        </row>
        <row r="248">
          <cell r="L248">
            <v>4.2366091500000005</v>
          </cell>
        </row>
        <row r="249">
          <cell r="L249">
            <v>0</v>
          </cell>
        </row>
        <row r="250">
          <cell r="L250">
            <v>44.408338430000001</v>
          </cell>
        </row>
        <row r="251">
          <cell r="L251">
            <v>0</v>
          </cell>
        </row>
        <row r="252">
          <cell r="L252">
            <v>0</v>
          </cell>
        </row>
        <row r="253">
          <cell r="L253">
            <v>1.9151322600000003</v>
          </cell>
        </row>
        <row r="254">
          <cell r="L254">
            <v>2.1267034700000003</v>
          </cell>
        </row>
        <row r="255">
          <cell r="L255">
            <v>26.699502640000002</v>
          </cell>
        </row>
        <row r="256">
          <cell r="L256">
            <v>4.5645573300000004</v>
          </cell>
        </row>
        <row r="257">
          <cell r="L257">
            <v>0</v>
          </cell>
        </row>
        <row r="258">
          <cell r="L258">
            <v>5.0256326600000003</v>
          </cell>
        </row>
        <row r="259">
          <cell r="L259">
            <v>0</v>
          </cell>
        </row>
        <row r="261">
          <cell r="L261">
            <v>0</v>
          </cell>
        </row>
        <row r="262">
          <cell r="L262">
            <v>38.339740409999997</v>
          </cell>
        </row>
        <row r="263">
          <cell r="L263">
            <v>2.6524337899999999</v>
          </cell>
        </row>
        <row r="264">
          <cell r="L264">
            <v>8.6761690999999992</v>
          </cell>
        </row>
        <row r="265">
          <cell r="L265">
            <v>1.0947197399999999</v>
          </cell>
        </row>
        <row r="266">
          <cell r="L266">
            <v>16.648137470000002</v>
          </cell>
        </row>
        <row r="267">
          <cell r="L267">
            <v>7.1864921400000004</v>
          </cell>
        </row>
        <row r="268">
          <cell r="L268">
            <v>1.19034306</v>
          </cell>
        </row>
        <row r="269">
          <cell r="L269">
            <v>38.917909979999997</v>
          </cell>
        </row>
        <row r="270">
          <cell r="L270">
            <v>0</v>
          </cell>
        </row>
        <row r="271">
          <cell r="L271">
            <v>0</v>
          </cell>
        </row>
        <row r="272">
          <cell r="L272">
            <v>0</v>
          </cell>
        </row>
        <row r="273">
          <cell r="L273">
            <v>4.3651457399999991</v>
          </cell>
        </row>
        <row r="274">
          <cell r="L274">
            <v>0</v>
          </cell>
        </row>
        <row r="275">
          <cell r="L275">
            <v>0</v>
          </cell>
        </row>
        <row r="276">
          <cell r="L276">
            <v>41.538794239999994</v>
          </cell>
        </row>
        <row r="277">
          <cell r="L277">
            <v>0</v>
          </cell>
        </row>
      </sheetData>
      <sheetData sheetId="1" refreshError="1">
        <row r="18">
          <cell r="L18">
            <v>0</v>
          </cell>
        </row>
        <row r="19">
          <cell r="L19">
            <v>0</v>
          </cell>
        </row>
        <row r="20">
          <cell r="L20">
            <v>0</v>
          </cell>
        </row>
        <row r="21">
          <cell r="L21">
            <v>0</v>
          </cell>
        </row>
        <row r="22">
          <cell r="L22">
            <v>0</v>
          </cell>
        </row>
        <row r="23">
          <cell r="L23">
            <v>0</v>
          </cell>
        </row>
        <row r="24">
          <cell r="L24">
            <v>22.335861639999994</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0.41461294999999998</v>
          </cell>
        </row>
        <row r="42">
          <cell r="L42">
            <v>2.3116863999999997</v>
          </cell>
        </row>
        <row r="43">
          <cell r="L43">
            <v>0.20564410999999999</v>
          </cell>
        </row>
        <row r="44">
          <cell r="L44">
            <v>0.29069349000000005</v>
          </cell>
        </row>
        <row r="45">
          <cell r="L45">
            <v>0</v>
          </cell>
        </row>
        <row r="46">
          <cell r="L46">
            <v>0.25167766999999996</v>
          </cell>
        </row>
        <row r="47">
          <cell r="L47">
            <v>2.8305938500000001</v>
          </cell>
        </row>
        <row r="48">
          <cell r="L48">
            <v>0</v>
          </cell>
        </row>
        <row r="49">
          <cell r="L49">
            <v>0</v>
          </cell>
        </row>
        <row r="50">
          <cell r="L50">
            <v>0</v>
          </cell>
        </row>
        <row r="51">
          <cell r="L51">
            <v>0</v>
          </cell>
        </row>
        <row r="52">
          <cell r="L52">
            <v>0</v>
          </cell>
        </row>
        <row r="53">
          <cell r="L53">
            <v>0</v>
          </cell>
        </row>
        <row r="54">
          <cell r="L54">
            <v>1.48371304</v>
          </cell>
        </row>
        <row r="55">
          <cell r="L55">
            <v>0.22172291000000002</v>
          </cell>
        </row>
        <row r="56">
          <cell r="L56">
            <v>0</v>
          </cell>
        </row>
        <row r="57">
          <cell r="L57">
            <v>0.94693959999999999</v>
          </cell>
        </row>
        <row r="58">
          <cell r="L58">
            <v>1.8661454900000001</v>
          </cell>
        </row>
        <row r="59">
          <cell r="L59">
            <v>0.39647273</v>
          </cell>
        </row>
        <row r="60">
          <cell r="L60">
            <v>0</v>
          </cell>
        </row>
        <row r="61">
          <cell r="L61">
            <v>0.28372224000000001</v>
          </cell>
        </row>
        <row r="62">
          <cell r="L62">
            <v>0</v>
          </cell>
        </row>
        <row r="63">
          <cell r="L63">
            <v>0</v>
          </cell>
        </row>
        <row r="64">
          <cell r="L64">
            <v>1.0338844200000001</v>
          </cell>
        </row>
        <row r="65">
          <cell r="L65">
            <v>0.45102948999999998</v>
          </cell>
        </row>
        <row r="66">
          <cell r="L66">
            <v>1.2392766899999998</v>
          </cell>
        </row>
        <row r="67">
          <cell r="L67">
            <v>0</v>
          </cell>
        </row>
        <row r="68">
          <cell r="L68">
            <v>0.30654564999999995</v>
          </cell>
        </row>
        <row r="69">
          <cell r="L69">
            <v>0</v>
          </cell>
        </row>
        <row r="70">
          <cell r="L70">
            <v>0</v>
          </cell>
        </row>
        <row r="71">
          <cell r="L71">
            <v>0</v>
          </cell>
        </row>
        <row r="72">
          <cell r="L72">
            <v>0</v>
          </cell>
        </row>
        <row r="73">
          <cell r="L73">
            <v>1.49622761</v>
          </cell>
        </row>
        <row r="74">
          <cell r="L74">
            <v>0</v>
          </cell>
        </row>
        <row r="75">
          <cell r="L75">
            <v>0</v>
          </cell>
        </row>
        <row r="76">
          <cell r="L76">
            <v>0.28030448000000002</v>
          </cell>
        </row>
        <row r="77">
          <cell r="L77">
            <v>3.9277154199999997</v>
          </cell>
        </row>
        <row r="78">
          <cell r="L78">
            <v>0</v>
          </cell>
        </row>
        <row r="79">
          <cell r="L79">
            <v>0</v>
          </cell>
        </row>
        <row r="80">
          <cell r="L80">
            <v>1.44692574</v>
          </cell>
        </row>
        <row r="81">
          <cell r="L81">
            <v>1.03780425</v>
          </cell>
        </row>
        <row r="82">
          <cell r="L82">
            <v>0</v>
          </cell>
        </row>
        <row r="83">
          <cell r="L83">
            <v>1.5414870199999999</v>
          </cell>
        </row>
        <row r="84">
          <cell r="L84">
            <v>0</v>
          </cell>
        </row>
        <row r="85">
          <cell r="L85">
            <v>0.13810404999999998</v>
          </cell>
        </row>
        <row r="86">
          <cell r="L86">
            <v>0</v>
          </cell>
        </row>
        <row r="87">
          <cell r="L87">
            <v>0</v>
          </cell>
        </row>
        <row r="88">
          <cell r="L88">
            <v>0</v>
          </cell>
        </row>
        <row r="89">
          <cell r="L89">
            <v>0.19934403000000001</v>
          </cell>
        </row>
        <row r="90">
          <cell r="L90">
            <v>0.25815998000000001</v>
          </cell>
        </row>
        <row r="91">
          <cell r="L91">
            <v>0</v>
          </cell>
        </row>
        <row r="92">
          <cell r="L92">
            <v>0.45230956000000005</v>
          </cell>
        </row>
        <row r="93">
          <cell r="L93">
            <v>0</v>
          </cell>
        </row>
        <row r="94">
          <cell r="L94">
            <v>1.0429153499999999</v>
          </cell>
        </row>
        <row r="95">
          <cell r="L95">
            <v>0</v>
          </cell>
        </row>
        <row r="96">
          <cell r="L96">
            <v>0</v>
          </cell>
        </row>
        <row r="97">
          <cell r="L97">
            <v>2.8742510000000002E-2</v>
          </cell>
        </row>
        <row r="98">
          <cell r="L98">
            <v>0</v>
          </cell>
        </row>
        <row r="99">
          <cell r="L99">
            <v>0</v>
          </cell>
        </row>
        <row r="100">
          <cell r="L100">
            <v>0</v>
          </cell>
        </row>
        <row r="101">
          <cell r="L101">
            <v>0.15807058999999998</v>
          </cell>
        </row>
        <row r="102">
          <cell r="L102">
            <v>0</v>
          </cell>
        </row>
        <row r="103">
          <cell r="L103">
            <v>0.11802062999999999</v>
          </cell>
        </row>
        <row r="104">
          <cell r="L104">
            <v>0</v>
          </cell>
        </row>
        <row r="105">
          <cell r="L105">
            <v>0</v>
          </cell>
        </row>
        <row r="106">
          <cell r="L106">
            <v>0</v>
          </cell>
        </row>
        <row r="107">
          <cell r="L107">
            <v>0.15775335000000001</v>
          </cell>
        </row>
        <row r="108">
          <cell r="L108">
            <v>1.2086092200000005</v>
          </cell>
        </row>
        <row r="109">
          <cell r="L109">
            <v>0</v>
          </cell>
        </row>
        <row r="110">
          <cell r="L110">
            <v>0</v>
          </cell>
        </row>
        <row r="111">
          <cell r="L111">
            <v>0</v>
          </cell>
        </row>
        <row r="112">
          <cell r="L112">
            <v>1.4406033199999995</v>
          </cell>
        </row>
        <row r="113">
          <cell r="L113">
            <v>0.37017591</v>
          </cell>
        </row>
        <row r="114">
          <cell r="L114">
            <v>0.91604229000000004</v>
          </cell>
        </row>
        <row r="115">
          <cell r="L115">
            <v>1.52182386</v>
          </cell>
        </row>
        <row r="116">
          <cell r="L116">
            <v>0</v>
          </cell>
        </row>
        <row r="117">
          <cell r="L117">
            <v>0</v>
          </cell>
        </row>
        <row r="118">
          <cell r="L118">
            <v>0.13522482</v>
          </cell>
        </row>
        <row r="119">
          <cell r="L119">
            <v>0.17415957999999998</v>
          </cell>
        </row>
        <row r="120">
          <cell r="L120">
            <v>0</v>
          </cell>
        </row>
        <row r="121">
          <cell r="L121">
            <v>0.1129274</v>
          </cell>
        </row>
        <row r="122">
          <cell r="L122">
            <v>0</v>
          </cell>
        </row>
        <row r="123">
          <cell r="L123">
            <v>0</v>
          </cell>
        </row>
        <row r="124">
          <cell r="L124">
            <v>0</v>
          </cell>
        </row>
        <row r="125">
          <cell r="L125">
            <v>0</v>
          </cell>
        </row>
        <row r="126">
          <cell r="L126">
            <v>0</v>
          </cell>
        </row>
        <row r="127">
          <cell r="L127">
            <v>1.7083823200000001</v>
          </cell>
        </row>
        <row r="128">
          <cell r="L128">
            <v>1.2045382000000002</v>
          </cell>
        </row>
        <row r="129">
          <cell r="L129">
            <v>0</v>
          </cell>
        </row>
        <row r="130">
          <cell r="L130">
            <v>2.5923752199999996</v>
          </cell>
        </row>
        <row r="131">
          <cell r="L131">
            <v>0.25696849999999999</v>
          </cell>
        </row>
        <row r="132">
          <cell r="L132">
            <v>0</v>
          </cell>
        </row>
        <row r="133">
          <cell r="L133">
            <v>0</v>
          </cell>
        </row>
        <row r="134">
          <cell r="L134">
            <v>0</v>
          </cell>
        </row>
        <row r="135">
          <cell r="L135">
            <v>4.0849520000000007E-2</v>
          </cell>
        </row>
        <row r="136">
          <cell r="L136">
            <v>0</v>
          </cell>
        </row>
        <row r="137">
          <cell r="L137">
            <v>0.14606487000000001</v>
          </cell>
        </row>
        <row r="138">
          <cell r="L138">
            <v>0.76390647999999994</v>
          </cell>
        </row>
        <row r="139">
          <cell r="L139">
            <v>1.13878697</v>
          </cell>
        </row>
        <row r="140">
          <cell r="L140">
            <v>2.1255655899999999</v>
          </cell>
        </row>
        <row r="141">
          <cell r="L141">
            <v>0</v>
          </cell>
        </row>
        <row r="142">
          <cell r="L142">
            <v>0</v>
          </cell>
        </row>
        <row r="143">
          <cell r="L143">
            <v>0.16938529000000002</v>
          </cell>
        </row>
        <row r="144">
          <cell r="L144">
            <v>0.20280693</v>
          </cell>
        </row>
        <row r="145">
          <cell r="L145">
            <v>0.46601831999999999</v>
          </cell>
        </row>
        <row r="146">
          <cell r="L146">
            <v>0.69672427999999975</v>
          </cell>
        </row>
        <row r="147">
          <cell r="L147">
            <v>0.15008707000000002</v>
          </cell>
        </row>
        <row r="148">
          <cell r="L148">
            <v>2.6216869200000006</v>
          </cell>
        </row>
        <row r="149">
          <cell r="L149">
            <v>0</v>
          </cell>
        </row>
        <row r="150">
          <cell r="L150">
            <v>0</v>
          </cell>
        </row>
        <row r="151">
          <cell r="L151">
            <v>0</v>
          </cell>
        </row>
        <row r="152">
          <cell r="L152">
            <v>1.510214E-2</v>
          </cell>
        </row>
        <row r="153">
          <cell r="L153">
            <v>6.4302000000000005E-3</v>
          </cell>
        </row>
        <row r="154">
          <cell r="L154">
            <v>0</v>
          </cell>
        </row>
        <row r="155">
          <cell r="L155">
            <v>1.0212915499999997</v>
          </cell>
        </row>
        <row r="156">
          <cell r="L156">
            <v>0</v>
          </cell>
        </row>
        <row r="157">
          <cell r="L157">
            <v>1.28936574</v>
          </cell>
        </row>
        <row r="158">
          <cell r="L158">
            <v>2.8954945800000003</v>
          </cell>
        </row>
        <row r="159">
          <cell r="L159">
            <v>0</v>
          </cell>
        </row>
        <row r="160">
          <cell r="L160">
            <v>2.72039425</v>
          </cell>
        </row>
        <row r="161">
          <cell r="L161">
            <v>12.896320930000003</v>
          </cell>
        </row>
        <row r="162">
          <cell r="L162">
            <v>1.2139796300000001</v>
          </cell>
        </row>
        <row r="163">
          <cell r="L163">
            <v>2.236629E-2</v>
          </cell>
        </row>
        <row r="164">
          <cell r="L164">
            <v>65.393384449999999</v>
          </cell>
        </row>
        <row r="165">
          <cell r="L165">
            <v>0</v>
          </cell>
        </row>
        <row r="166">
          <cell r="L166">
            <v>2.0138419999999994E-2</v>
          </cell>
        </row>
        <row r="167">
          <cell r="L167">
            <v>0.15965373999999999</v>
          </cell>
        </row>
        <row r="168">
          <cell r="L168">
            <v>6.2270887500000027</v>
          </cell>
        </row>
        <row r="169">
          <cell r="L169">
            <v>0.59675067000000004</v>
          </cell>
        </row>
        <row r="170">
          <cell r="L170">
            <v>1.20918521</v>
          </cell>
        </row>
        <row r="171">
          <cell r="L171">
            <v>5.0610009999999997E-2</v>
          </cell>
        </row>
        <row r="172">
          <cell r="L172">
            <v>0.21042887999999998</v>
          </cell>
        </row>
        <row r="173">
          <cell r="L173">
            <v>7.797635E-2</v>
          </cell>
        </row>
        <row r="174">
          <cell r="L174">
            <v>1.1643731600000002</v>
          </cell>
        </row>
        <row r="175">
          <cell r="L175">
            <v>7.6618829999999999E-2</v>
          </cell>
        </row>
        <row r="176">
          <cell r="L176">
            <v>0.26265734000000002</v>
          </cell>
        </row>
        <row r="177">
          <cell r="L177">
            <v>0.19315030999999999</v>
          </cell>
        </row>
        <row r="178">
          <cell r="L178">
            <v>0.16059252000000002</v>
          </cell>
        </row>
        <row r="179">
          <cell r="L179">
            <v>3.4709287399999997</v>
          </cell>
        </row>
        <row r="180">
          <cell r="L180">
            <v>3.2171919999999998</v>
          </cell>
        </row>
        <row r="181">
          <cell r="L181">
            <v>2.1363660899999997</v>
          </cell>
        </row>
        <row r="182">
          <cell r="L182">
            <v>0</v>
          </cell>
        </row>
        <row r="183">
          <cell r="L183">
            <v>1.4880200800000001</v>
          </cell>
        </row>
        <row r="184">
          <cell r="L184">
            <v>3.8381104300000009</v>
          </cell>
        </row>
        <row r="185">
          <cell r="L185">
            <v>1.1733957600000002</v>
          </cell>
        </row>
        <row r="186">
          <cell r="L186">
            <v>1.0285380199999998</v>
          </cell>
        </row>
        <row r="187">
          <cell r="L187">
            <v>0</v>
          </cell>
        </row>
        <row r="188">
          <cell r="L188">
            <v>1.2436554199999998</v>
          </cell>
        </row>
        <row r="189">
          <cell r="L189">
            <v>2.50446305</v>
          </cell>
        </row>
        <row r="190">
          <cell r="L190">
            <v>1.9688238900000001</v>
          </cell>
        </row>
        <row r="191">
          <cell r="L191">
            <v>0.50181664999999998</v>
          </cell>
        </row>
        <row r="192">
          <cell r="L192">
            <v>0.97470238999999992</v>
          </cell>
        </row>
        <row r="193">
          <cell r="L193">
            <v>2.2836316800000009</v>
          </cell>
        </row>
        <row r="194">
          <cell r="L194">
            <v>1.2530353400000003</v>
          </cell>
        </row>
        <row r="195">
          <cell r="L195">
            <v>15.039920840000001</v>
          </cell>
        </row>
        <row r="196">
          <cell r="L196">
            <v>3.7670962000000001</v>
          </cell>
        </row>
        <row r="197">
          <cell r="L197">
            <v>0.52129208999999987</v>
          </cell>
        </row>
        <row r="198">
          <cell r="L198">
            <v>2.6288097300000004</v>
          </cell>
        </row>
        <row r="199">
          <cell r="L199">
            <v>14.507334719999999</v>
          </cell>
        </row>
        <row r="200">
          <cell r="L200">
            <v>0.10853104</v>
          </cell>
        </row>
        <row r="201">
          <cell r="L201">
            <v>3.0584629999999995E-2</v>
          </cell>
        </row>
        <row r="202">
          <cell r="L202">
            <v>2.7563024699999996</v>
          </cell>
        </row>
        <row r="203">
          <cell r="L203">
            <v>2.9092736799999996</v>
          </cell>
        </row>
        <row r="204">
          <cell r="L204">
            <v>0</v>
          </cell>
        </row>
        <row r="205">
          <cell r="L205">
            <v>2.6400440400000003</v>
          </cell>
        </row>
        <row r="206">
          <cell r="L206">
            <v>0.14550950000000001</v>
          </cell>
        </row>
        <row r="207">
          <cell r="L207">
            <v>0.19441682000000005</v>
          </cell>
        </row>
        <row r="208">
          <cell r="L208">
            <v>0.72742831000000008</v>
          </cell>
        </row>
        <row r="209">
          <cell r="L209">
            <v>5.5967468100000008</v>
          </cell>
        </row>
        <row r="210">
          <cell r="L210">
            <v>3.0337256099999999</v>
          </cell>
        </row>
        <row r="211">
          <cell r="L211">
            <v>0</v>
          </cell>
        </row>
        <row r="212">
          <cell r="L212">
            <v>0.29520543999999999</v>
          </cell>
        </row>
        <row r="213">
          <cell r="L213">
            <v>2.5038396799999996</v>
          </cell>
        </row>
        <row r="214">
          <cell r="L214">
            <v>1.77287741</v>
          </cell>
        </row>
        <row r="215">
          <cell r="L215">
            <v>0.73961265999999992</v>
          </cell>
        </row>
        <row r="216">
          <cell r="L216">
            <v>0.80372463000000005</v>
          </cell>
        </row>
        <row r="217">
          <cell r="L217">
            <v>3.5022646299999995</v>
          </cell>
        </row>
        <row r="218">
          <cell r="L218">
            <v>1.18556083</v>
          </cell>
        </row>
        <row r="219">
          <cell r="L219">
            <v>1.8247496899999998</v>
          </cell>
        </row>
        <row r="220">
          <cell r="L220">
            <v>0.24565145000000002</v>
          </cell>
        </row>
        <row r="221">
          <cell r="L221">
            <v>0.15323829</v>
          </cell>
        </row>
        <row r="222">
          <cell r="L222">
            <v>1.2176715999999999</v>
          </cell>
        </row>
        <row r="223">
          <cell r="L223">
            <v>0</v>
          </cell>
        </row>
        <row r="224">
          <cell r="L224">
            <v>0.22247047000000003</v>
          </cell>
        </row>
        <row r="225">
          <cell r="L225">
            <v>1.0420539999999999E-2</v>
          </cell>
        </row>
        <row r="226">
          <cell r="L226">
            <v>4.8691861799999998</v>
          </cell>
        </row>
        <row r="227">
          <cell r="L227">
            <v>1.4257996400000001</v>
          </cell>
        </row>
        <row r="228">
          <cell r="L228">
            <v>2.2056624999999999</v>
          </cell>
        </row>
        <row r="229">
          <cell r="L229">
            <v>0</v>
          </cell>
        </row>
        <row r="230">
          <cell r="L230">
            <v>0</v>
          </cell>
        </row>
        <row r="231">
          <cell r="L231">
            <v>0</v>
          </cell>
        </row>
        <row r="232">
          <cell r="L232">
            <v>0</v>
          </cell>
        </row>
        <row r="233">
          <cell r="L233">
            <v>1.5853910100000004</v>
          </cell>
        </row>
        <row r="234">
          <cell r="L234">
            <v>0.40530828999999996</v>
          </cell>
        </row>
        <row r="235">
          <cell r="L235">
            <v>0</v>
          </cell>
        </row>
        <row r="236">
          <cell r="L236">
            <v>0</v>
          </cell>
        </row>
        <row r="237">
          <cell r="L237">
            <v>1.2780059799999999</v>
          </cell>
        </row>
        <row r="239">
          <cell r="L239">
            <v>0</v>
          </cell>
        </row>
        <row r="240">
          <cell r="L240">
            <v>0</v>
          </cell>
        </row>
        <row r="241">
          <cell r="L241">
            <v>0</v>
          </cell>
        </row>
        <row r="242">
          <cell r="L242">
            <v>11.539235539999996</v>
          </cell>
        </row>
        <row r="243">
          <cell r="L243">
            <v>1.0444396200000001</v>
          </cell>
        </row>
        <row r="244">
          <cell r="L244">
            <v>0</v>
          </cell>
        </row>
        <row r="245">
          <cell r="L245">
            <v>0.10867850999999999</v>
          </cell>
        </row>
        <row r="246">
          <cell r="L246">
            <v>0</v>
          </cell>
        </row>
        <row r="247">
          <cell r="L247">
            <v>0.23599216000000001</v>
          </cell>
        </row>
        <row r="248">
          <cell r="L248">
            <v>0.21173790000000001</v>
          </cell>
        </row>
        <row r="249">
          <cell r="L249">
            <v>0</v>
          </cell>
        </row>
        <row r="250">
          <cell r="L250">
            <v>0.95279239999999998</v>
          </cell>
        </row>
        <row r="251">
          <cell r="L251">
            <v>0</v>
          </cell>
        </row>
        <row r="252">
          <cell r="L252">
            <v>0</v>
          </cell>
        </row>
        <row r="253">
          <cell r="L253">
            <v>0</v>
          </cell>
        </row>
        <row r="254">
          <cell r="L254">
            <v>0.73763859999999992</v>
          </cell>
        </row>
        <row r="255">
          <cell r="L255">
            <v>1.4685542199999999</v>
          </cell>
        </row>
        <row r="256">
          <cell r="L256">
            <v>0.84522084000000008</v>
          </cell>
        </row>
        <row r="257">
          <cell r="L257">
            <v>0</v>
          </cell>
        </row>
        <row r="258">
          <cell r="L258">
            <v>2.7432200000000002E-3</v>
          </cell>
        </row>
        <row r="259">
          <cell r="L259">
            <v>0</v>
          </cell>
        </row>
        <row r="261">
          <cell r="L261">
            <v>0</v>
          </cell>
        </row>
        <row r="262">
          <cell r="L262">
            <v>0.66833303999999993</v>
          </cell>
        </row>
        <row r="263">
          <cell r="L263">
            <v>7.0939330000000023E-2</v>
          </cell>
        </row>
        <row r="264">
          <cell r="L264">
            <v>2.8043508099999994</v>
          </cell>
        </row>
        <row r="265">
          <cell r="L265">
            <v>0.50403944000000001</v>
          </cell>
        </row>
        <row r="266">
          <cell r="L266">
            <v>0</v>
          </cell>
        </row>
        <row r="267">
          <cell r="L267">
            <v>0.85033785000000006</v>
          </cell>
        </row>
        <row r="268">
          <cell r="L268">
            <v>0.54806706999999999</v>
          </cell>
        </row>
        <row r="269">
          <cell r="L269">
            <v>0.17054485999999999</v>
          </cell>
        </row>
        <row r="270">
          <cell r="L270">
            <v>0</v>
          </cell>
        </row>
        <row r="271">
          <cell r="L271">
            <v>0</v>
          </cell>
        </row>
        <row r="272">
          <cell r="L272">
            <v>0</v>
          </cell>
        </row>
        <row r="273">
          <cell r="L273">
            <v>0.26376648999999996</v>
          </cell>
        </row>
        <row r="274">
          <cell r="L274">
            <v>0</v>
          </cell>
        </row>
        <row r="275">
          <cell r="L275">
            <v>0</v>
          </cell>
        </row>
        <row r="276">
          <cell r="L276">
            <v>5.0575483199999995</v>
          </cell>
        </row>
        <row r="277">
          <cell r="L277">
            <v>0</v>
          </cell>
        </row>
      </sheetData>
      <sheetData sheetId="2" refreshError="1">
        <row r="18">
          <cell r="L18">
            <v>0</v>
          </cell>
        </row>
        <row r="19">
          <cell r="L19">
            <v>0</v>
          </cell>
        </row>
        <row r="20">
          <cell r="L20">
            <v>0</v>
          </cell>
        </row>
        <row r="21">
          <cell r="L21">
            <v>0</v>
          </cell>
        </row>
        <row r="22">
          <cell r="L22">
            <v>0</v>
          </cell>
        </row>
        <row r="23">
          <cell r="L23">
            <v>0</v>
          </cell>
        </row>
        <row r="24">
          <cell r="L24">
            <v>2.7939622200000001</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v>
          </cell>
        </row>
        <row r="42">
          <cell r="L42">
            <v>0</v>
          </cell>
        </row>
        <row r="43">
          <cell r="L43">
            <v>0</v>
          </cell>
        </row>
        <row r="44">
          <cell r="L44">
            <v>0</v>
          </cell>
        </row>
        <row r="45">
          <cell r="L45">
            <v>0</v>
          </cell>
        </row>
        <row r="46">
          <cell r="L46">
            <v>0</v>
          </cell>
        </row>
        <row r="47">
          <cell r="L47">
            <v>0</v>
          </cell>
        </row>
        <row r="48">
          <cell r="L48">
            <v>0</v>
          </cell>
        </row>
        <row r="49">
          <cell r="L49">
            <v>0</v>
          </cell>
        </row>
        <row r="50">
          <cell r="L50">
            <v>0</v>
          </cell>
        </row>
        <row r="51">
          <cell r="L51">
            <v>0</v>
          </cell>
        </row>
        <row r="52">
          <cell r="L52">
            <v>0</v>
          </cell>
        </row>
        <row r="53">
          <cell r="L53">
            <v>0</v>
          </cell>
        </row>
        <row r="54">
          <cell r="L54">
            <v>0</v>
          </cell>
        </row>
        <row r="55">
          <cell r="L55">
            <v>0</v>
          </cell>
        </row>
        <row r="56">
          <cell r="L56">
            <v>0</v>
          </cell>
        </row>
        <row r="57">
          <cell r="L57">
            <v>0</v>
          </cell>
        </row>
        <row r="58">
          <cell r="L58">
            <v>0</v>
          </cell>
        </row>
        <row r="59">
          <cell r="L59">
            <v>0</v>
          </cell>
        </row>
        <row r="60">
          <cell r="L60">
            <v>0</v>
          </cell>
        </row>
        <row r="61">
          <cell r="L61">
            <v>0</v>
          </cell>
        </row>
        <row r="62">
          <cell r="L62">
            <v>0</v>
          </cell>
        </row>
        <row r="63">
          <cell r="L63">
            <v>0</v>
          </cell>
        </row>
        <row r="64">
          <cell r="L64">
            <v>0</v>
          </cell>
        </row>
        <row r="65">
          <cell r="L65">
            <v>0</v>
          </cell>
        </row>
        <row r="66">
          <cell r="L66">
            <v>0</v>
          </cell>
        </row>
        <row r="67">
          <cell r="L67">
            <v>0</v>
          </cell>
        </row>
        <row r="68">
          <cell r="L68">
            <v>0</v>
          </cell>
        </row>
        <row r="69">
          <cell r="L69">
            <v>0</v>
          </cell>
        </row>
        <row r="70">
          <cell r="L70">
            <v>0</v>
          </cell>
        </row>
        <row r="71">
          <cell r="L71">
            <v>0</v>
          </cell>
        </row>
        <row r="72">
          <cell r="L72">
            <v>0</v>
          </cell>
        </row>
        <row r="73">
          <cell r="L73">
            <v>0</v>
          </cell>
        </row>
        <row r="74">
          <cell r="L74">
            <v>0</v>
          </cell>
        </row>
        <row r="75">
          <cell r="L75">
            <v>0</v>
          </cell>
        </row>
        <row r="76">
          <cell r="L76">
            <v>0</v>
          </cell>
        </row>
        <row r="77">
          <cell r="L77">
            <v>33.22837054</v>
          </cell>
        </row>
        <row r="78">
          <cell r="L78">
            <v>0</v>
          </cell>
        </row>
        <row r="79">
          <cell r="L79">
            <v>0</v>
          </cell>
        </row>
        <row r="80">
          <cell r="L80">
            <v>0</v>
          </cell>
        </row>
        <row r="81">
          <cell r="L81">
            <v>0</v>
          </cell>
        </row>
        <row r="82">
          <cell r="L82">
            <v>0</v>
          </cell>
        </row>
        <row r="83">
          <cell r="L83">
            <v>1.2966437800000001</v>
          </cell>
        </row>
        <row r="84">
          <cell r="L84">
            <v>0</v>
          </cell>
        </row>
        <row r="85">
          <cell r="L85">
            <v>0</v>
          </cell>
        </row>
        <row r="86">
          <cell r="L86">
            <v>0</v>
          </cell>
        </row>
        <row r="87">
          <cell r="L87">
            <v>0</v>
          </cell>
        </row>
        <row r="88">
          <cell r="L88">
            <v>0</v>
          </cell>
        </row>
        <row r="89">
          <cell r="L89">
            <v>0</v>
          </cell>
        </row>
        <row r="90">
          <cell r="L90">
            <v>0</v>
          </cell>
        </row>
        <row r="91">
          <cell r="L91">
            <v>0</v>
          </cell>
        </row>
        <row r="92">
          <cell r="L92">
            <v>0</v>
          </cell>
        </row>
        <row r="93">
          <cell r="L93">
            <v>0</v>
          </cell>
        </row>
        <row r="94">
          <cell r="L94">
            <v>0</v>
          </cell>
        </row>
        <row r="95">
          <cell r="L95">
            <v>0</v>
          </cell>
        </row>
        <row r="96">
          <cell r="L96">
            <v>0</v>
          </cell>
        </row>
        <row r="97">
          <cell r="L97">
            <v>0</v>
          </cell>
        </row>
        <row r="98">
          <cell r="L98">
            <v>0</v>
          </cell>
        </row>
        <row r="99">
          <cell r="L99">
            <v>0</v>
          </cell>
        </row>
        <row r="100">
          <cell r="L100">
            <v>0</v>
          </cell>
        </row>
        <row r="101">
          <cell r="L101">
            <v>0</v>
          </cell>
        </row>
        <row r="102">
          <cell r="L102">
            <v>0</v>
          </cell>
        </row>
        <row r="103">
          <cell r="L103">
            <v>0</v>
          </cell>
        </row>
        <row r="104">
          <cell r="L104">
            <v>0</v>
          </cell>
        </row>
        <row r="105">
          <cell r="L105">
            <v>0</v>
          </cell>
        </row>
        <row r="106">
          <cell r="L106">
            <v>0</v>
          </cell>
        </row>
        <row r="107">
          <cell r="L107">
            <v>0</v>
          </cell>
        </row>
        <row r="108">
          <cell r="L108">
            <v>0</v>
          </cell>
        </row>
        <row r="109">
          <cell r="L109">
            <v>0</v>
          </cell>
        </row>
        <row r="110">
          <cell r="L110">
            <v>0</v>
          </cell>
        </row>
        <row r="111">
          <cell r="L111">
            <v>0</v>
          </cell>
        </row>
        <row r="112">
          <cell r="L112">
            <v>5.0197295799999999</v>
          </cell>
        </row>
        <row r="113">
          <cell r="L113">
            <v>0</v>
          </cell>
        </row>
        <row r="114">
          <cell r="L114">
            <v>0</v>
          </cell>
        </row>
        <row r="115">
          <cell r="L115">
            <v>0</v>
          </cell>
        </row>
        <row r="116">
          <cell r="L116">
            <v>0</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2.2392143500000001</v>
          </cell>
        </row>
        <row r="136">
          <cell r="L136">
            <v>0</v>
          </cell>
        </row>
        <row r="137">
          <cell r="L137">
            <v>0</v>
          </cell>
        </row>
        <row r="138">
          <cell r="L138">
            <v>0</v>
          </cell>
        </row>
        <row r="139">
          <cell r="L139">
            <v>0</v>
          </cell>
        </row>
        <row r="140">
          <cell r="L140">
            <v>439.75644040999998</v>
          </cell>
        </row>
        <row r="141">
          <cell r="L141">
            <v>0</v>
          </cell>
        </row>
        <row r="142">
          <cell r="L142">
            <v>0</v>
          </cell>
        </row>
        <row r="143">
          <cell r="L143">
            <v>0</v>
          </cell>
        </row>
        <row r="144">
          <cell r="L144">
            <v>0</v>
          </cell>
        </row>
        <row r="145">
          <cell r="L145">
            <v>0</v>
          </cell>
        </row>
        <row r="146">
          <cell r="L146">
            <v>3.4908355000000002</v>
          </cell>
        </row>
        <row r="147">
          <cell r="L147">
            <v>7.9853739999999993E-2</v>
          </cell>
        </row>
        <row r="148">
          <cell r="L148">
            <v>0</v>
          </cell>
        </row>
        <row r="149">
          <cell r="L149">
            <v>0</v>
          </cell>
        </row>
        <row r="150">
          <cell r="L150">
            <v>0</v>
          </cell>
        </row>
        <row r="151">
          <cell r="L151">
            <v>0</v>
          </cell>
        </row>
        <row r="152">
          <cell r="L152">
            <v>0</v>
          </cell>
        </row>
        <row r="153">
          <cell r="L153">
            <v>0</v>
          </cell>
        </row>
        <row r="154">
          <cell r="L154">
            <v>0</v>
          </cell>
        </row>
        <row r="155">
          <cell r="L155">
            <v>0.58473936999999998</v>
          </cell>
        </row>
        <row r="156">
          <cell r="L156">
            <v>0</v>
          </cell>
        </row>
        <row r="157">
          <cell r="L157">
            <v>0</v>
          </cell>
        </row>
        <row r="158">
          <cell r="L158">
            <v>30.115827479999997</v>
          </cell>
        </row>
        <row r="159">
          <cell r="L159">
            <v>0</v>
          </cell>
        </row>
        <row r="160">
          <cell r="L160">
            <v>1.8712015099999999</v>
          </cell>
        </row>
        <row r="161">
          <cell r="L161">
            <v>127.54891220000005</v>
          </cell>
        </row>
        <row r="162">
          <cell r="L162">
            <v>0</v>
          </cell>
        </row>
        <row r="163">
          <cell r="L163">
            <v>0</v>
          </cell>
        </row>
        <row r="164">
          <cell r="L164">
            <v>69.934288220000013</v>
          </cell>
        </row>
        <row r="165">
          <cell r="L165">
            <v>0</v>
          </cell>
        </row>
        <row r="166">
          <cell r="L166">
            <v>0</v>
          </cell>
        </row>
        <row r="167">
          <cell r="L167">
            <v>0.13924946000000002</v>
          </cell>
        </row>
        <row r="168">
          <cell r="L168">
            <v>0.39657937999999998</v>
          </cell>
        </row>
        <row r="169">
          <cell r="L169">
            <v>0.54882568000000009</v>
          </cell>
        </row>
        <row r="170">
          <cell r="L170">
            <v>3.41517699</v>
          </cell>
        </row>
        <row r="171">
          <cell r="L171">
            <v>0.65642358000000001</v>
          </cell>
        </row>
        <row r="172">
          <cell r="L172">
            <v>0.54352288000000004</v>
          </cell>
        </row>
        <row r="173">
          <cell r="L173">
            <v>7.9709149999999993E-2</v>
          </cell>
        </row>
        <row r="174">
          <cell r="L174">
            <v>0.51638767000000019</v>
          </cell>
        </row>
        <row r="175">
          <cell r="L175">
            <v>7.8321470000000004E-2</v>
          </cell>
        </row>
        <row r="176">
          <cell r="L176">
            <v>2.7078800000000002E-3</v>
          </cell>
        </row>
        <row r="177">
          <cell r="L177">
            <v>8.4490160000000009E-2</v>
          </cell>
        </row>
        <row r="178">
          <cell r="L178">
            <v>1.0467577699999999</v>
          </cell>
        </row>
        <row r="179">
          <cell r="L179">
            <v>9.6735169999999981E-2</v>
          </cell>
        </row>
        <row r="180">
          <cell r="L180">
            <v>0</v>
          </cell>
        </row>
        <row r="181">
          <cell r="L181">
            <v>0</v>
          </cell>
        </row>
        <row r="182">
          <cell r="L182">
            <v>2.8701146599999996</v>
          </cell>
        </row>
        <row r="183">
          <cell r="L183">
            <v>0.24667476000000002</v>
          </cell>
        </row>
        <row r="184">
          <cell r="L184">
            <v>0.30837829000000005</v>
          </cell>
        </row>
        <row r="185">
          <cell r="L185">
            <v>0</v>
          </cell>
        </row>
        <row r="186">
          <cell r="L186">
            <v>0.68332604000000008</v>
          </cell>
        </row>
        <row r="187">
          <cell r="L187">
            <v>2.0079362000000009</v>
          </cell>
        </row>
        <row r="188">
          <cell r="L188">
            <v>0.22749214000000001</v>
          </cell>
        </row>
        <row r="189">
          <cell r="L189">
            <v>1.8411503199999999</v>
          </cell>
        </row>
        <row r="190">
          <cell r="L190">
            <v>1.91709675</v>
          </cell>
        </row>
        <row r="191">
          <cell r="L191">
            <v>0.34988217999999999</v>
          </cell>
        </row>
        <row r="192">
          <cell r="L192">
            <v>1.7251679999999991E-2</v>
          </cell>
        </row>
        <row r="193">
          <cell r="L193">
            <v>1.1647559099999996</v>
          </cell>
        </row>
        <row r="194">
          <cell r="L194">
            <v>2.8728420000000001E-2</v>
          </cell>
        </row>
        <row r="195">
          <cell r="L195">
            <v>0</v>
          </cell>
        </row>
        <row r="196">
          <cell r="L196">
            <v>0</v>
          </cell>
        </row>
        <row r="197">
          <cell r="L197">
            <v>0.12075716</v>
          </cell>
        </row>
        <row r="198">
          <cell r="L198">
            <v>0</v>
          </cell>
        </row>
        <row r="199">
          <cell r="L199">
            <v>0.13225637999999998</v>
          </cell>
        </row>
        <row r="200">
          <cell r="L200">
            <v>0.11094284</v>
          </cell>
        </row>
        <row r="201">
          <cell r="L201">
            <v>0</v>
          </cell>
        </row>
        <row r="202">
          <cell r="L202">
            <v>0</v>
          </cell>
        </row>
        <row r="203">
          <cell r="L203">
            <v>0</v>
          </cell>
        </row>
        <row r="204">
          <cell r="L204">
            <v>0</v>
          </cell>
        </row>
        <row r="205">
          <cell r="L205">
            <v>0</v>
          </cell>
        </row>
        <row r="206">
          <cell r="L206">
            <v>0</v>
          </cell>
        </row>
        <row r="207">
          <cell r="L207">
            <v>0</v>
          </cell>
        </row>
        <row r="208">
          <cell r="L208">
            <v>0</v>
          </cell>
        </row>
        <row r="209">
          <cell r="L209">
            <v>0</v>
          </cell>
        </row>
        <row r="210">
          <cell r="L210">
            <v>0</v>
          </cell>
        </row>
        <row r="211">
          <cell r="L211">
            <v>0</v>
          </cell>
        </row>
        <row r="212">
          <cell r="L212">
            <v>0.30176558000000003</v>
          </cell>
        </row>
        <row r="213">
          <cell r="L213">
            <v>0.10945495999999999</v>
          </cell>
        </row>
        <row r="214">
          <cell r="L214">
            <v>0.51774944000000012</v>
          </cell>
        </row>
        <row r="215">
          <cell r="L215">
            <v>0.14915826000000001</v>
          </cell>
        </row>
        <row r="216">
          <cell r="L216">
            <v>0</v>
          </cell>
        </row>
        <row r="217">
          <cell r="L217">
            <v>0.16866102999999999</v>
          </cell>
        </row>
        <row r="218">
          <cell r="L218">
            <v>0</v>
          </cell>
        </row>
        <row r="219">
          <cell r="L219">
            <v>0.76230282000000005</v>
          </cell>
        </row>
        <row r="220">
          <cell r="L220">
            <v>2.3893983299999997</v>
          </cell>
        </row>
        <row r="221">
          <cell r="L221">
            <v>0.15664357999999998</v>
          </cell>
        </row>
        <row r="222">
          <cell r="L222">
            <v>0</v>
          </cell>
        </row>
        <row r="223">
          <cell r="L223">
            <v>0</v>
          </cell>
        </row>
        <row r="224">
          <cell r="L224">
            <v>0</v>
          </cell>
        </row>
        <row r="225">
          <cell r="L225">
            <v>0</v>
          </cell>
        </row>
        <row r="226">
          <cell r="L226">
            <v>8.0631512900000004</v>
          </cell>
        </row>
        <row r="227">
          <cell r="L227">
            <v>0</v>
          </cell>
        </row>
        <row r="228">
          <cell r="L228">
            <v>0</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9">
          <cell r="L239">
            <v>0</v>
          </cell>
        </row>
        <row r="240">
          <cell r="L240">
            <v>0</v>
          </cell>
        </row>
        <row r="241">
          <cell r="L241">
            <v>0</v>
          </cell>
        </row>
        <row r="242">
          <cell r="L242">
            <v>0</v>
          </cell>
        </row>
        <row r="243">
          <cell r="L243">
            <v>0</v>
          </cell>
        </row>
        <row r="244">
          <cell r="L244">
            <v>0</v>
          </cell>
        </row>
        <row r="245">
          <cell r="L245">
            <v>14.552947169999998</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15.521719050000002</v>
          </cell>
        </row>
        <row r="255">
          <cell r="L255">
            <v>0</v>
          </cell>
        </row>
        <row r="256">
          <cell r="L256">
            <v>0</v>
          </cell>
        </row>
        <row r="257">
          <cell r="L257">
            <v>0</v>
          </cell>
        </row>
        <row r="258">
          <cell r="L258">
            <v>0</v>
          </cell>
        </row>
        <row r="259">
          <cell r="L259">
            <v>0</v>
          </cell>
        </row>
        <row r="261">
          <cell r="L261">
            <v>0</v>
          </cell>
        </row>
        <row r="262">
          <cell r="L262">
            <v>0</v>
          </cell>
        </row>
        <row r="263">
          <cell r="L263">
            <v>4.57447319</v>
          </cell>
        </row>
        <row r="264">
          <cell r="L264">
            <v>15.028315769999997</v>
          </cell>
        </row>
        <row r="265">
          <cell r="L265">
            <v>0</v>
          </cell>
        </row>
        <row r="266">
          <cell r="L266">
            <v>0</v>
          </cell>
        </row>
        <row r="267">
          <cell r="L267">
            <v>16.866978009999997</v>
          </cell>
        </row>
        <row r="268">
          <cell r="L268">
            <v>0</v>
          </cell>
        </row>
        <row r="269">
          <cell r="L269">
            <v>64.894495230000004</v>
          </cell>
        </row>
        <row r="270">
          <cell r="L270">
            <v>0</v>
          </cell>
        </row>
        <row r="271">
          <cell r="L271">
            <v>0</v>
          </cell>
        </row>
        <row r="272">
          <cell r="L272">
            <v>0</v>
          </cell>
        </row>
        <row r="273">
          <cell r="L273">
            <v>0</v>
          </cell>
        </row>
        <row r="274">
          <cell r="L274">
            <v>0</v>
          </cell>
        </row>
        <row r="275">
          <cell r="L275">
            <v>0</v>
          </cell>
        </row>
        <row r="276">
          <cell r="L276">
            <v>1.88935545</v>
          </cell>
        </row>
        <row r="277">
          <cell r="L277">
            <v>0</v>
          </cell>
        </row>
      </sheetData>
      <sheetData sheetId="3" refreshError="1">
        <row r="18">
          <cell r="L18">
            <v>0</v>
          </cell>
        </row>
        <row r="19">
          <cell r="L19">
            <v>0</v>
          </cell>
        </row>
        <row r="20">
          <cell r="L20">
            <v>0</v>
          </cell>
        </row>
        <row r="21">
          <cell r="L21">
            <v>0</v>
          </cell>
        </row>
        <row r="22">
          <cell r="L22">
            <v>0</v>
          </cell>
        </row>
        <row r="23">
          <cell r="L23">
            <v>0</v>
          </cell>
        </row>
        <row r="24">
          <cell r="L24">
            <v>2.4269822900000002</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0.92229689999999998</v>
          </cell>
        </row>
        <row r="42">
          <cell r="L42">
            <v>0.63917250000000003</v>
          </cell>
        </row>
        <row r="43">
          <cell r="L43">
            <v>0.45745053000000002</v>
          </cell>
        </row>
        <row r="44">
          <cell r="L44">
            <v>0.64664093999999994</v>
          </cell>
        </row>
        <row r="45">
          <cell r="L45">
            <v>0</v>
          </cell>
        </row>
        <row r="46">
          <cell r="L46">
            <v>0.55985112999999997</v>
          </cell>
        </row>
        <row r="47">
          <cell r="L47">
            <v>1.69811015</v>
          </cell>
        </row>
        <row r="48">
          <cell r="L48">
            <v>0</v>
          </cell>
        </row>
        <row r="49">
          <cell r="L49">
            <v>0</v>
          </cell>
        </row>
        <row r="50">
          <cell r="L50">
            <v>0</v>
          </cell>
        </row>
        <row r="51">
          <cell r="L51">
            <v>0</v>
          </cell>
        </row>
        <row r="52">
          <cell r="L52">
            <v>0</v>
          </cell>
        </row>
        <row r="53">
          <cell r="L53">
            <v>0</v>
          </cell>
        </row>
        <row r="54">
          <cell r="L54">
            <v>0.46407417000000006</v>
          </cell>
        </row>
        <row r="55">
          <cell r="L55">
            <v>0.49321744000000001</v>
          </cell>
        </row>
        <row r="56">
          <cell r="L56">
            <v>0</v>
          </cell>
        </row>
        <row r="57">
          <cell r="L57">
            <v>2.1064451200000001</v>
          </cell>
        </row>
        <row r="58">
          <cell r="L58">
            <v>0.26594252000000002</v>
          </cell>
        </row>
        <row r="59">
          <cell r="L59">
            <v>0.26492439000000001</v>
          </cell>
        </row>
        <row r="60">
          <cell r="L60">
            <v>0</v>
          </cell>
        </row>
        <row r="61">
          <cell r="L61">
            <v>0.48824145000000008</v>
          </cell>
        </row>
        <row r="62">
          <cell r="L62">
            <v>0</v>
          </cell>
        </row>
        <row r="63">
          <cell r="L63">
            <v>0</v>
          </cell>
        </row>
        <row r="64">
          <cell r="L64">
            <v>0.48388682</v>
          </cell>
        </row>
        <row r="65">
          <cell r="L65">
            <v>1.0033046300000001</v>
          </cell>
        </row>
        <row r="66">
          <cell r="L66">
            <v>1.2695522399999999</v>
          </cell>
        </row>
        <row r="67">
          <cell r="L67">
            <v>0</v>
          </cell>
        </row>
        <row r="68">
          <cell r="L68">
            <v>0.23602048999999997</v>
          </cell>
        </row>
        <row r="69">
          <cell r="L69">
            <v>0</v>
          </cell>
        </row>
        <row r="70">
          <cell r="L70">
            <v>0</v>
          </cell>
        </row>
        <row r="71">
          <cell r="L71">
            <v>0</v>
          </cell>
        </row>
        <row r="72">
          <cell r="L72">
            <v>0</v>
          </cell>
        </row>
        <row r="73">
          <cell r="L73">
            <v>0.13178738000000001</v>
          </cell>
        </row>
        <row r="74">
          <cell r="L74">
            <v>0</v>
          </cell>
        </row>
        <row r="75">
          <cell r="L75">
            <v>0</v>
          </cell>
        </row>
        <row r="76">
          <cell r="L76">
            <v>0.62353080000000005</v>
          </cell>
        </row>
        <row r="77">
          <cell r="L77">
            <v>8.6914279800000003</v>
          </cell>
        </row>
        <row r="78">
          <cell r="L78">
            <v>68.952555129999993</v>
          </cell>
        </row>
        <row r="79">
          <cell r="L79">
            <v>0</v>
          </cell>
        </row>
        <row r="80">
          <cell r="L80">
            <v>6.2163910000000003E-2</v>
          </cell>
        </row>
        <row r="81">
          <cell r="L81">
            <v>0.48408831999999996</v>
          </cell>
        </row>
        <row r="82">
          <cell r="L82">
            <v>0</v>
          </cell>
        </row>
        <row r="83">
          <cell r="L83">
            <v>6.9402586199999998</v>
          </cell>
        </row>
        <row r="84">
          <cell r="L84">
            <v>0</v>
          </cell>
        </row>
        <row r="85">
          <cell r="L85">
            <v>0.30720927000000003</v>
          </cell>
        </row>
        <row r="86">
          <cell r="L86">
            <v>0</v>
          </cell>
        </row>
        <row r="87">
          <cell r="L87">
            <v>0</v>
          </cell>
        </row>
        <row r="88">
          <cell r="L88">
            <v>0</v>
          </cell>
        </row>
        <row r="89">
          <cell r="L89">
            <v>6.0165209999999997E-2</v>
          </cell>
        </row>
        <row r="90">
          <cell r="L90">
            <v>0.10436191999999998</v>
          </cell>
        </row>
        <row r="91">
          <cell r="L91">
            <v>0</v>
          </cell>
        </row>
        <row r="92">
          <cell r="L92">
            <v>0.13651425</v>
          </cell>
        </row>
        <row r="93">
          <cell r="L93">
            <v>0</v>
          </cell>
        </row>
        <row r="94">
          <cell r="L94">
            <v>0.76319855000000003</v>
          </cell>
        </row>
        <row r="95">
          <cell r="L95">
            <v>0</v>
          </cell>
        </row>
        <row r="96">
          <cell r="L96">
            <v>0</v>
          </cell>
        </row>
        <row r="97">
          <cell r="L97">
            <v>8.6749500000000007E-3</v>
          </cell>
        </row>
        <row r="98">
          <cell r="L98">
            <v>0</v>
          </cell>
        </row>
        <row r="99">
          <cell r="L99">
            <v>0</v>
          </cell>
        </row>
        <row r="100">
          <cell r="L100">
            <v>0</v>
          </cell>
        </row>
        <row r="101">
          <cell r="L101">
            <v>4.8022909999999995E-2</v>
          </cell>
        </row>
        <row r="102">
          <cell r="L102">
            <v>0</v>
          </cell>
        </row>
        <row r="103">
          <cell r="L103">
            <v>0.14574401000000001</v>
          </cell>
        </row>
        <row r="104">
          <cell r="L104">
            <v>0</v>
          </cell>
        </row>
        <row r="105">
          <cell r="L105">
            <v>0</v>
          </cell>
        </row>
        <row r="106">
          <cell r="L106">
            <v>0</v>
          </cell>
        </row>
        <row r="107">
          <cell r="L107">
            <v>0.35091865999999999</v>
          </cell>
        </row>
        <row r="108">
          <cell r="L108">
            <v>0.26756197000000004</v>
          </cell>
        </row>
        <row r="109">
          <cell r="L109">
            <v>0.66322650999999977</v>
          </cell>
        </row>
        <row r="110">
          <cell r="L110">
            <v>0</v>
          </cell>
        </row>
        <row r="111">
          <cell r="L111">
            <v>0</v>
          </cell>
        </row>
        <row r="112">
          <cell r="L112">
            <v>1.2428949299999996</v>
          </cell>
        </row>
        <row r="113">
          <cell r="L113">
            <v>0.82344778000000018</v>
          </cell>
        </row>
        <row r="114">
          <cell r="L114">
            <v>0.31889937000000002</v>
          </cell>
        </row>
        <row r="115">
          <cell r="L115">
            <v>0</v>
          </cell>
        </row>
        <row r="116">
          <cell r="L116">
            <v>0</v>
          </cell>
        </row>
        <row r="117">
          <cell r="L117">
            <v>0</v>
          </cell>
        </row>
        <row r="118">
          <cell r="L118">
            <v>0.30080446999999999</v>
          </cell>
        </row>
        <row r="119">
          <cell r="L119">
            <v>0.11621766999999998</v>
          </cell>
        </row>
        <row r="120">
          <cell r="L120">
            <v>0</v>
          </cell>
        </row>
        <row r="121">
          <cell r="L121">
            <v>0.25120437000000001</v>
          </cell>
        </row>
        <row r="122">
          <cell r="L122">
            <v>0</v>
          </cell>
        </row>
        <row r="123">
          <cell r="L123">
            <v>0</v>
          </cell>
        </row>
        <row r="124">
          <cell r="L124">
            <v>0</v>
          </cell>
        </row>
        <row r="125">
          <cell r="L125">
            <v>0</v>
          </cell>
        </row>
        <row r="126">
          <cell r="L126">
            <v>0</v>
          </cell>
        </row>
        <row r="127">
          <cell r="L127">
            <v>0.11043246000000001</v>
          </cell>
        </row>
        <row r="128">
          <cell r="L128">
            <v>0.17011224000000003</v>
          </cell>
        </row>
        <row r="129">
          <cell r="L129">
            <v>0</v>
          </cell>
        </row>
        <row r="130">
          <cell r="L130">
            <v>1.7468358299999998</v>
          </cell>
        </row>
        <row r="131">
          <cell r="L131">
            <v>6.8239569500000004</v>
          </cell>
        </row>
        <row r="132">
          <cell r="L132">
            <v>0</v>
          </cell>
        </row>
        <row r="133">
          <cell r="L133">
            <v>0</v>
          </cell>
        </row>
        <row r="134">
          <cell r="L134">
            <v>0.57679961000000013</v>
          </cell>
        </row>
        <row r="135">
          <cell r="L135">
            <v>9.0682029999999997E-2</v>
          </cell>
        </row>
        <row r="136">
          <cell r="L136">
            <v>0</v>
          </cell>
        </row>
        <row r="137">
          <cell r="L137">
            <v>0.32491794000000002</v>
          </cell>
        </row>
        <row r="138">
          <cell r="L138">
            <v>0.45506986999999999</v>
          </cell>
        </row>
        <row r="139">
          <cell r="L139">
            <v>8.6151909999999984E-2</v>
          </cell>
        </row>
        <row r="140">
          <cell r="L140">
            <v>54.780519489999989</v>
          </cell>
        </row>
        <row r="141">
          <cell r="L141">
            <v>14.01005075</v>
          </cell>
        </row>
        <row r="142">
          <cell r="L142">
            <v>0</v>
          </cell>
        </row>
        <row r="143">
          <cell r="L143">
            <v>0.37679363999999993</v>
          </cell>
        </row>
        <row r="144">
          <cell r="L144">
            <v>0.3586916</v>
          </cell>
        </row>
        <row r="145">
          <cell r="L145">
            <v>1.15414741</v>
          </cell>
        </row>
        <row r="146">
          <cell r="L146">
            <v>0.42823158999999994</v>
          </cell>
        </row>
        <row r="147">
          <cell r="L147">
            <v>0.23971508000000002</v>
          </cell>
        </row>
        <row r="148">
          <cell r="L148">
            <v>4.5263995100000001</v>
          </cell>
        </row>
        <row r="149">
          <cell r="L149">
            <v>0</v>
          </cell>
        </row>
        <row r="150">
          <cell r="L150">
            <v>0</v>
          </cell>
        </row>
        <row r="151">
          <cell r="L151">
            <v>0</v>
          </cell>
        </row>
        <row r="152">
          <cell r="L152">
            <v>3.3594360000000004E-2</v>
          </cell>
        </row>
        <row r="153">
          <cell r="L153">
            <v>1.430383E-2</v>
          </cell>
        </row>
        <row r="154">
          <cell r="L154">
            <v>0</v>
          </cell>
        </row>
        <row r="155">
          <cell r="L155">
            <v>3.8588511800000003</v>
          </cell>
        </row>
        <row r="156">
          <cell r="L156">
            <v>0</v>
          </cell>
        </row>
        <row r="157">
          <cell r="L157">
            <v>1.3998719200000003</v>
          </cell>
        </row>
        <row r="158">
          <cell r="L158">
            <v>0</v>
          </cell>
        </row>
        <row r="159">
          <cell r="L159">
            <v>0</v>
          </cell>
        </row>
        <row r="160">
          <cell r="L160">
            <v>7.6781508899999995</v>
          </cell>
        </row>
        <row r="161">
          <cell r="L161">
            <v>28.997126160000001</v>
          </cell>
        </row>
        <row r="162">
          <cell r="L162">
            <v>2.6447413300000004</v>
          </cell>
        </row>
        <row r="163">
          <cell r="L163">
            <v>4.9651029999999992E-2</v>
          </cell>
        </row>
        <row r="164">
          <cell r="L164">
            <v>0</v>
          </cell>
        </row>
        <row r="165">
          <cell r="L165">
            <v>0</v>
          </cell>
        </row>
        <row r="166">
          <cell r="L166">
            <v>4.4797449999999996E-2</v>
          </cell>
        </row>
        <row r="167">
          <cell r="L167">
            <v>4.5272219200000015</v>
          </cell>
        </row>
        <row r="168">
          <cell r="L168">
            <v>8.9798083900000059</v>
          </cell>
        </row>
        <row r="169">
          <cell r="L169">
            <v>0.63474765000000011</v>
          </cell>
        </row>
        <row r="170">
          <cell r="L170">
            <v>2.1059261400000007</v>
          </cell>
        </row>
        <row r="171">
          <cell r="L171">
            <v>5.1797160000000002E-2</v>
          </cell>
        </row>
        <row r="172">
          <cell r="L172">
            <v>2.1917770999999995</v>
          </cell>
        </row>
        <row r="173">
          <cell r="L173">
            <v>7.9805429999999997E-2</v>
          </cell>
        </row>
        <row r="174">
          <cell r="L174">
            <v>3.4569227099999984</v>
          </cell>
        </row>
        <row r="175">
          <cell r="L175">
            <v>5.3024523600000002</v>
          </cell>
        </row>
        <row r="176">
          <cell r="L176">
            <v>0.58003250999999989</v>
          </cell>
        </row>
        <row r="177">
          <cell r="L177">
            <v>4.7638591599999982</v>
          </cell>
        </row>
        <row r="178">
          <cell r="L178">
            <v>0.35657272000000001</v>
          </cell>
        </row>
        <row r="179">
          <cell r="L179">
            <v>10.67482798</v>
          </cell>
        </row>
        <row r="180">
          <cell r="L180">
            <v>7.1550122100000006</v>
          </cell>
        </row>
        <row r="181">
          <cell r="L181">
            <v>26.201717319999986</v>
          </cell>
        </row>
        <row r="182">
          <cell r="L182">
            <v>0</v>
          </cell>
        </row>
        <row r="183">
          <cell r="L183">
            <v>1.9305180600000003</v>
          </cell>
        </row>
        <row r="184">
          <cell r="L184">
            <v>5.4000450500000001</v>
          </cell>
        </row>
        <row r="185">
          <cell r="L185">
            <v>3.7877040399999999</v>
          </cell>
        </row>
        <row r="186">
          <cell r="L186">
            <v>1.3115636200000003</v>
          </cell>
        </row>
        <row r="187">
          <cell r="L187">
            <v>0</v>
          </cell>
        </row>
        <row r="188">
          <cell r="L188">
            <v>8.11840078</v>
          </cell>
        </row>
        <row r="189">
          <cell r="L189">
            <v>3.4050619800000002</v>
          </cell>
        </row>
        <row r="190">
          <cell r="L190">
            <v>8.3441942500000028</v>
          </cell>
        </row>
        <row r="191">
          <cell r="L191">
            <v>0.70519911000000013</v>
          </cell>
        </row>
        <row r="192">
          <cell r="L192">
            <v>17.337772959999999</v>
          </cell>
        </row>
        <row r="193">
          <cell r="L193">
            <v>11.416254150000004</v>
          </cell>
        </row>
        <row r="194">
          <cell r="L194">
            <v>9.0115172499999936</v>
          </cell>
        </row>
        <row r="195">
          <cell r="L195">
            <v>36.144231850000004</v>
          </cell>
        </row>
        <row r="196">
          <cell r="L196">
            <v>30.468727979999997</v>
          </cell>
        </row>
        <row r="197">
          <cell r="L197">
            <v>0.74255605000000002</v>
          </cell>
        </row>
        <row r="198">
          <cell r="L198">
            <v>3.3456680999999997</v>
          </cell>
        </row>
        <row r="199">
          <cell r="L199">
            <v>101.73773927000001</v>
          </cell>
        </row>
        <row r="200">
          <cell r="L200">
            <v>0.11107682999999999</v>
          </cell>
        </row>
        <row r="201">
          <cell r="L201">
            <v>6.6630809999999999E-2</v>
          </cell>
        </row>
        <row r="202">
          <cell r="L202">
            <v>6.1315929000000002</v>
          </cell>
        </row>
        <row r="203">
          <cell r="L203">
            <v>26.492429880000003</v>
          </cell>
        </row>
        <row r="204">
          <cell r="L204">
            <v>5.1672396699999998</v>
          </cell>
        </row>
        <row r="205">
          <cell r="L205">
            <v>21.818607870000005</v>
          </cell>
        </row>
        <row r="206">
          <cell r="L206">
            <v>0.32308865000000003</v>
          </cell>
        </row>
        <row r="207">
          <cell r="L207">
            <v>0.43168226999999998</v>
          </cell>
        </row>
        <row r="208">
          <cell r="L208">
            <v>1.6216115899999999</v>
          </cell>
        </row>
        <row r="209">
          <cell r="L209">
            <v>12.444386829999997</v>
          </cell>
        </row>
        <row r="210">
          <cell r="L210">
            <v>6.60918793</v>
          </cell>
        </row>
        <row r="211">
          <cell r="L211">
            <v>6.0803160099999998</v>
          </cell>
        </row>
        <row r="212">
          <cell r="L212">
            <v>0.30213003999999999</v>
          </cell>
        </row>
        <row r="213">
          <cell r="L213">
            <v>24.489365460000005</v>
          </cell>
        </row>
        <row r="214">
          <cell r="L214">
            <v>12.363687280000004</v>
          </cell>
        </row>
        <row r="215">
          <cell r="L215">
            <v>7.3660354400000045</v>
          </cell>
        </row>
        <row r="216">
          <cell r="L216">
            <v>1.9735152500000002</v>
          </cell>
        </row>
        <row r="217">
          <cell r="L217">
            <v>6.4969219999999996</v>
          </cell>
        </row>
        <row r="218">
          <cell r="L218">
            <v>9.7370815199999985</v>
          </cell>
        </row>
        <row r="219">
          <cell r="L219">
            <v>2.2839147099999995</v>
          </cell>
        </row>
        <row r="220">
          <cell r="L220">
            <v>4.5951465800000006</v>
          </cell>
        </row>
        <row r="221">
          <cell r="L221">
            <v>0.15683274999999997</v>
          </cell>
        </row>
        <row r="222">
          <cell r="L222">
            <v>11.736009620000001</v>
          </cell>
        </row>
        <row r="223">
          <cell r="L223">
            <v>0</v>
          </cell>
        </row>
        <row r="224">
          <cell r="L224">
            <v>7.7555101600000018</v>
          </cell>
        </row>
        <row r="225">
          <cell r="L225">
            <v>0.21510446000000003</v>
          </cell>
        </row>
        <row r="226">
          <cell r="L226">
            <v>84.75213998000001</v>
          </cell>
        </row>
        <row r="227">
          <cell r="L227">
            <v>4.983188880000001</v>
          </cell>
        </row>
        <row r="228">
          <cell r="L228">
            <v>4.8980455299999992</v>
          </cell>
        </row>
        <row r="229">
          <cell r="L229">
            <v>0</v>
          </cell>
        </row>
        <row r="230">
          <cell r="L230">
            <v>5.3119894199999997</v>
          </cell>
        </row>
        <row r="231">
          <cell r="L231">
            <v>0</v>
          </cell>
        </row>
        <row r="232">
          <cell r="L232">
            <v>0.64281591000000005</v>
          </cell>
        </row>
        <row r="233">
          <cell r="L233">
            <v>6.4720578799999986</v>
          </cell>
        </row>
        <row r="234">
          <cell r="L234">
            <v>27.815263949999995</v>
          </cell>
        </row>
        <row r="235">
          <cell r="L235">
            <v>15.680515710000002</v>
          </cell>
        </row>
        <row r="236">
          <cell r="L236">
            <v>0</v>
          </cell>
        </row>
        <row r="237">
          <cell r="L237">
            <v>2.9796637100000001</v>
          </cell>
        </row>
        <row r="239">
          <cell r="L239">
            <v>0</v>
          </cell>
        </row>
        <row r="240">
          <cell r="L240">
            <v>0</v>
          </cell>
        </row>
        <row r="241">
          <cell r="L241">
            <v>0</v>
          </cell>
        </row>
        <row r="242">
          <cell r="L242">
            <v>25.669858600000005</v>
          </cell>
        </row>
        <row r="243">
          <cell r="L243">
            <v>3.1070279100000002</v>
          </cell>
        </row>
        <row r="244">
          <cell r="L244">
            <v>0</v>
          </cell>
        </row>
        <row r="245">
          <cell r="L245">
            <v>9.7701060400000017</v>
          </cell>
        </row>
        <row r="246">
          <cell r="L246">
            <v>15.451054050000002</v>
          </cell>
        </row>
        <row r="247">
          <cell r="L247">
            <v>11.745702280000001</v>
          </cell>
        </row>
        <row r="248">
          <cell r="L248">
            <v>4.1674714499999999</v>
          </cell>
        </row>
        <row r="249">
          <cell r="L249">
            <v>0</v>
          </cell>
        </row>
        <row r="250">
          <cell r="L250">
            <v>2.1158362000000004</v>
          </cell>
        </row>
        <row r="251">
          <cell r="L251">
            <v>0</v>
          </cell>
        </row>
        <row r="252">
          <cell r="L252">
            <v>0</v>
          </cell>
        </row>
        <row r="253">
          <cell r="L253">
            <v>1.7879731600000002</v>
          </cell>
        </row>
        <row r="254">
          <cell r="L254">
            <v>20.112756589999996</v>
          </cell>
        </row>
        <row r="255">
          <cell r="L255">
            <v>21.175780020000001</v>
          </cell>
        </row>
        <row r="256">
          <cell r="L256">
            <v>27.453272170000002</v>
          </cell>
        </row>
        <row r="257">
          <cell r="L257">
            <v>0</v>
          </cell>
        </row>
        <row r="258">
          <cell r="L258">
            <v>1.5108652</v>
          </cell>
        </row>
        <row r="259">
          <cell r="L259">
            <v>0</v>
          </cell>
        </row>
        <row r="261">
          <cell r="L261">
            <v>0</v>
          </cell>
        </row>
        <row r="262">
          <cell r="L262">
            <v>1.4842098799999999</v>
          </cell>
        </row>
        <row r="263">
          <cell r="L263">
            <v>2.5503612800000002</v>
          </cell>
        </row>
        <row r="264">
          <cell r="L264">
            <v>8.7144024499999997</v>
          </cell>
        </row>
        <row r="265">
          <cell r="L265">
            <v>7.4273489600000007</v>
          </cell>
        </row>
        <row r="266">
          <cell r="L266">
            <v>15.943062779999998</v>
          </cell>
        </row>
        <row r="267">
          <cell r="L267">
            <v>6.9948906299999996</v>
          </cell>
        </row>
        <row r="268">
          <cell r="L268">
            <v>1.3471136600000002</v>
          </cell>
        </row>
        <row r="269">
          <cell r="L269">
            <v>28.651681879999998</v>
          </cell>
        </row>
        <row r="270">
          <cell r="L270">
            <v>0</v>
          </cell>
        </row>
        <row r="271">
          <cell r="L271">
            <v>0</v>
          </cell>
        </row>
        <row r="272">
          <cell r="L272">
            <v>0</v>
          </cell>
        </row>
        <row r="273">
          <cell r="L273">
            <v>0.58640857999999996</v>
          </cell>
        </row>
        <row r="274">
          <cell r="L274">
            <v>0</v>
          </cell>
        </row>
        <row r="275">
          <cell r="L275">
            <v>0</v>
          </cell>
        </row>
        <row r="276">
          <cell r="L276">
            <v>11.850408530000001</v>
          </cell>
        </row>
        <row r="277">
          <cell r="L277">
            <v>0</v>
          </cell>
        </row>
      </sheetData>
      <sheetData sheetId="4" refreshError="1">
        <row r="18">
          <cell r="L18">
            <v>0</v>
          </cell>
        </row>
        <row r="19">
          <cell r="L19">
            <v>0</v>
          </cell>
        </row>
        <row r="20">
          <cell r="L20">
            <v>0</v>
          </cell>
        </row>
        <row r="21">
          <cell r="L21">
            <v>0</v>
          </cell>
        </row>
        <row r="22">
          <cell r="L22">
            <v>0</v>
          </cell>
        </row>
        <row r="23">
          <cell r="L23">
            <v>0</v>
          </cell>
        </row>
        <row r="24">
          <cell r="L24">
            <v>43.461564889999998</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0.46902134000000001</v>
          </cell>
        </row>
        <row r="42">
          <cell r="L42">
            <v>0.32504233999999999</v>
          </cell>
        </row>
        <row r="43">
          <cell r="L43">
            <v>0.23263014999999995</v>
          </cell>
        </row>
        <row r="44">
          <cell r="L44">
            <v>0.32884031000000002</v>
          </cell>
        </row>
        <row r="45">
          <cell r="L45">
            <v>0</v>
          </cell>
        </row>
        <row r="46">
          <cell r="L46">
            <v>0.28470456</v>
          </cell>
        </row>
        <row r="47">
          <cell r="L47">
            <v>0.86355045000000008</v>
          </cell>
        </row>
        <row r="48">
          <cell r="L48">
            <v>0</v>
          </cell>
        </row>
        <row r="49">
          <cell r="L49">
            <v>0</v>
          </cell>
        </row>
        <row r="50">
          <cell r="L50">
            <v>0</v>
          </cell>
        </row>
        <row r="51">
          <cell r="L51">
            <v>0</v>
          </cell>
        </row>
        <row r="52">
          <cell r="L52">
            <v>0</v>
          </cell>
        </row>
        <row r="53">
          <cell r="L53">
            <v>0</v>
          </cell>
        </row>
        <row r="54">
          <cell r="L54">
            <v>0.2359985</v>
          </cell>
        </row>
        <row r="55">
          <cell r="L55">
            <v>0.25081890999999995</v>
          </cell>
        </row>
        <row r="56">
          <cell r="L56">
            <v>0</v>
          </cell>
        </row>
        <row r="57">
          <cell r="L57">
            <v>1.0712035599999998</v>
          </cell>
        </row>
        <row r="58">
          <cell r="L58">
            <v>0.13524139000000002</v>
          </cell>
        </row>
        <row r="59">
          <cell r="L59">
            <v>0.13472365000000003</v>
          </cell>
        </row>
        <row r="60">
          <cell r="L60">
            <v>0</v>
          </cell>
        </row>
        <row r="61">
          <cell r="L61">
            <v>0.24828842999999998</v>
          </cell>
        </row>
        <row r="62">
          <cell r="L62">
            <v>0</v>
          </cell>
        </row>
        <row r="63">
          <cell r="L63">
            <v>0</v>
          </cell>
        </row>
        <row r="64">
          <cell r="L64">
            <v>0.24607396000000001</v>
          </cell>
        </row>
        <row r="65">
          <cell r="L65">
            <v>0.51021671000000002</v>
          </cell>
        </row>
        <row r="66">
          <cell r="L66">
            <v>0.64561325000000003</v>
          </cell>
        </row>
        <row r="67">
          <cell r="L67">
            <v>0</v>
          </cell>
        </row>
        <row r="68">
          <cell r="L68">
            <v>0.12002492999999997</v>
          </cell>
        </row>
        <row r="69">
          <cell r="L69">
            <v>0</v>
          </cell>
        </row>
        <row r="70">
          <cell r="L70">
            <v>0</v>
          </cell>
        </row>
        <row r="71">
          <cell r="L71">
            <v>0</v>
          </cell>
        </row>
        <row r="72">
          <cell r="L72">
            <v>0</v>
          </cell>
        </row>
        <row r="73">
          <cell r="L73">
            <v>6.7018650000000013E-2</v>
          </cell>
        </row>
        <row r="74">
          <cell r="L74">
            <v>0</v>
          </cell>
        </row>
        <row r="75">
          <cell r="L75">
            <v>0</v>
          </cell>
        </row>
        <row r="76">
          <cell r="L76">
            <v>0.31708797</v>
          </cell>
        </row>
        <row r="77">
          <cell r="L77">
            <v>4.4191696299999998</v>
          </cell>
        </row>
        <row r="78">
          <cell r="L78">
            <v>0</v>
          </cell>
        </row>
        <row r="79">
          <cell r="L79">
            <v>0</v>
          </cell>
        </row>
        <row r="80">
          <cell r="L80">
            <v>3.1612620000000001E-2</v>
          </cell>
        </row>
        <row r="81">
          <cell r="L81">
            <v>0.24617641999999998</v>
          </cell>
        </row>
        <row r="82">
          <cell r="L82">
            <v>0</v>
          </cell>
        </row>
        <row r="83">
          <cell r="L83">
            <v>1.5644597200000001</v>
          </cell>
        </row>
        <row r="84">
          <cell r="L84">
            <v>0</v>
          </cell>
        </row>
        <row r="85">
          <cell r="L85">
            <v>0.15622702999999999</v>
          </cell>
        </row>
        <row r="86">
          <cell r="L86">
            <v>0</v>
          </cell>
        </row>
        <row r="87">
          <cell r="L87">
            <v>0</v>
          </cell>
        </row>
        <row r="88">
          <cell r="L88">
            <v>0</v>
          </cell>
        </row>
        <row r="89">
          <cell r="L89">
            <v>3.0596189999999999E-2</v>
          </cell>
        </row>
        <row r="90">
          <cell r="L90">
            <v>5.3071819999999999E-2</v>
          </cell>
        </row>
        <row r="91">
          <cell r="L91">
            <v>0</v>
          </cell>
        </row>
        <row r="92">
          <cell r="L92">
            <v>6.9422429999999993E-2</v>
          </cell>
        </row>
        <row r="93">
          <cell r="L93">
            <v>0</v>
          </cell>
        </row>
        <row r="94">
          <cell r="L94">
            <v>0.38811406999999992</v>
          </cell>
        </row>
        <row r="95">
          <cell r="L95">
            <v>0</v>
          </cell>
        </row>
        <row r="96">
          <cell r="L96">
            <v>0</v>
          </cell>
        </row>
        <row r="97">
          <cell r="L97">
            <v>4.4115200000000004E-3</v>
          </cell>
        </row>
        <row r="98">
          <cell r="L98">
            <v>0</v>
          </cell>
        </row>
        <row r="99">
          <cell r="L99">
            <v>0</v>
          </cell>
        </row>
        <row r="100">
          <cell r="L100">
            <v>0</v>
          </cell>
        </row>
        <row r="101">
          <cell r="L101">
            <v>2.4421390000000001E-2</v>
          </cell>
        </row>
        <row r="102">
          <cell r="L102">
            <v>0</v>
          </cell>
        </row>
        <row r="103">
          <cell r="L103">
            <v>7.4116100000000004E-2</v>
          </cell>
        </row>
        <row r="104">
          <cell r="L104">
            <v>0</v>
          </cell>
        </row>
        <row r="105">
          <cell r="L105">
            <v>0</v>
          </cell>
        </row>
        <row r="106">
          <cell r="L106">
            <v>0</v>
          </cell>
        </row>
        <row r="107">
          <cell r="L107">
            <v>0.17845484</v>
          </cell>
        </row>
        <row r="108">
          <cell r="L108">
            <v>0.13606491000000001</v>
          </cell>
        </row>
        <row r="109">
          <cell r="L109">
            <v>0</v>
          </cell>
        </row>
        <row r="110">
          <cell r="L110">
            <v>0</v>
          </cell>
        </row>
        <row r="111">
          <cell r="L111">
            <v>0</v>
          </cell>
        </row>
        <row r="112">
          <cell r="L112">
            <v>0.62642708999999996</v>
          </cell>
        </row>
        <row r="113">
          <cell r="L113">
            <v>0.41875296999999995</v>
          </cell>
        </row>
        <row r="114">
          <cell r="L114">
            <v>0.16217187</v>
          </cell>
        </row>
        <row r="115">
          <cell r="L115">
            <v>0</v>
          </cell>
        </row>
        <row r="116">
          <cell r="L116">
            <v>0</v>
          </cell>
        </row>
        <row r="117">
          <cell r="L117">
            <v>0</v>
          </cell>
        </row>
        <row r="118">
          <cell r="L118">
            <v>0.15296996000000002</v>
          </cell>
        </row>
        <row r="119">
          <cell r="L119">
            <v>5.9100889999999996E-2</v>
          </cell>
        </row>
        <row r="120">
          <cell r="L120">
            <v>0</v>
          </cell>
        </row>
        <row r="121">
          <cell r="L121">
            <v>0.12774651000000001</v>
          </cell>
        </row>
        <row r="122">
          <cell r="L122">
            <v>0</v>
          </cell>
        </row>
        <row r="123">
          <cell r="L123">
            <v>0</v>
          </cell>
        </row>
        <row r="124">
          <cell r="L124">
            <v>0</v>
          </cell>
        </row>
        <row r="125">
          <cell r="L125">
            <v>0</v>
          </cell>
        </row>
        <row r="126">
          <cell r="L126">
            <v>0</v>
          </cell>
        </row>
        <row r="127">
          <cell r="L127">
            <v>5.6158889999999996E-2</v>
          </cell>
        </row>
        <row r="128">
          <cell r="L128">
            <v>8.6508229999999992E-2</v>
          </cell>
        </row>
        <row r="129">
          <cell r="L129">
            <v>0</v>
          </cell>
        </row>
        <row r="130">
          <cell r="L130">
            <v>0.88826070000000035</v>
          </cell>
        </row>
        <row r="131">
          <cell r="L131">
            <v>0.29068968000000001</v>
          </cell>
        </row>
        <row r="132">
          <cell r="L132">
            <v>0</v>
          </cell>
        </row>
        <row r="133">
          <cell r="L133">
            <v>0</v>
          </cell>
        </row>
        <row r="134">
          <cell r="L134">
            <v>0</v>
          </cell>
        </row>
        <row r="135">
          <cell r="L135">
            <v>4.6110249999999998E-2</v>
          </cell>
        </row>
        <row r="136">
          <cell r="L136">
            <v>0</v>
          </cell>
        </row>
        <row r="137">
          <cell r="L137">
            <v>0.16523252000000002</v>
          </cell>
        </row>
        <row r="138">
          <cell r="L138">
            <v>0.23141948999999998</v>
          </cell>
        </row>
        <row r="139">
          <cell r="L139">
            <v>4.3811379999999997E-2</v>
          </cell>
        </row>
        <row r="140">
          <cell r="L140">
            <v>2.4038956300000001</v>
          </cell>
        </row>
        <row r="141">
          <cell r="L141">
            <v>0</v>
          </cell>
        </row>
        <row r="142">
          <cell r="L142">
            <v>0</v>
          </cell>
        </row>
        <row r="143">
          <cell r="L143">
            <v>0.19161320999999998</v>
          </cell>
        </row>
        <row r="144">
          <cell r="L144">
            <v>0.46409871000000003</v>
          </cell>
        </row>
        <row r="145">
          <cell r="L145">
            <v>0.51594886000000006</v>
          </cell>
        </row>
        <row r="146">
          <cell r="L146">
            <v>1.3622811799999996</v>
          </cell>
        </row>
        <row r="147">
          <cell r="L147">
            <v>0.16118789</v>
          </cell>
        </row>
        <row r="148">
          <cell r="L148">
            <v>2.30167514</v>
          </cell>
        </row>
        <row r="149">
          <cell r="L149">
            <v>0</v>
          </cell>
        </row>
        <row r="150">
          <cell r="L150">
            <v>0</v>
          </cell>
        </row>
        <row r="151">
          <cell r="L151">
            <v>0</v>
          </cell>
        </row>
        <row r="152">
          <cell r="L152">
            <v>1.7083949999999997E-2</v>
          </cell>
        </row>
        <row r="153">
          <cell r="L153">
            <v>7.27401E-3</v>
          </cell>
        </row>
        <row r="154">
          <cell r="L154">
            <v>0</v>
          </cell>
        </row>
        <row r="155">
          <cell r="L155">
            <v>0.71985718999999981</v>
          </cell>
        </row>
        <row r="156">
          <cell r="L156">
            <v>0</v>
          </cell>
        </row>
        <row r="157">
          <cell r="L157">
            <v>0.71183689999999999</v>
          </cell>
        </row>
        <row r="158">
          <cell r="L158">
            <v>0</v>
          </cell>
        </row>
        <row r="159">
          <cell r="L159">
            <v>0</v>
          </cell>
        </row>
        <row r="160">
          <cell r="L160">
            <v>2.8135362400000004</v>
          </cell>
        </row>
        <row r="161">
          <cell r="L161">
            <v>16.951285850000001</v>
          </cell>
        </row>
        <row r="162">
          <cell r="L162">
            <v>1.3440488599999998</v>
          </cell>
        </row>
        <row r="163">
          <cell r="L163">
            <v>2.52467E-2</v>
          </cell>
        </row>
        <row r="164">
          <cell r="L164">
            <v>0</v>
          </cell>
        </row>
        <row r="165">
          <cell r="L165">
            <v>0</v>
          </cell>
        </row>
        <row r="166">
          <cell r="L166">
            <v>2.2781129999999997E-2</v>
          </cell>
        </row>
        <row r="167">
          <cell r="L167">
            <v>0.16535959</v>
          </cell>
        </row>
        <row r="168">
          <cell r="L168">
            <v>9.7543798299999978</v>
          </cell>
        </row>
        <row r="169">
          <cell r="L169">
            <v>0.6006018099999999</v>
          </cell>
        </row>
        <row r="170">
          <cell r="L170">
            <v>3.2959418499999997</v>
          </cell>
        </row>
        <row r="171">
          <cell r="L171">
            <v>5.1797160000000002E-2</v>
          </cell>
        </row>
        <row r="172">
          <cell r="L172">
            <v>0.15539821999999998</v>
          </cell>
        </row>
        <row r="173">
          <cell r="L173">
            <v>7.9805429999999997E-2</v>
          </cell>
        </row>
        <row r="174">
          <cell r="L174">
            <v>0.83042983000000004</v>
          </cell>
        </row>
        <row r="175">
          <cell r="L175">
            <v>8.1438002400000009</v>
          </cell>
        </row>
        <row r="176">
          <cell r="L176">
            <v>0.98147403</v>
          </cell>
        </row>
        <row r="177">
          <cell r="L177">
            <v>0.19382173000000005</v>
          </cell>
        </row>
        <row r="178">
          <cell r="L178">
            <v>0.18131217999999999</v>
          </cell>
        </row>
        <row r="179">
          <cell r="L179">
            <v>2.1368893000000009</v>
          </cell>
        </row>
        <row r="180">
          <cell r="L180">
            <v>3.6064339400000001</v>
          </cell>
        </row>
        <row r="181">
          <cell r="L181">
            <v>2.3652624700000002</v>
          </cell>
        </row>
        <row r="182">
          <cell r="L182">
            <v>0</v>
          </cell>
        </row>
        <row r="183">
          <cell r="L183">
            <v>2.0219924900000001</v>
          </cell>
        </row>
        <row r="184">
          <cell r="L184">
            <v>2.0323091099999995</v>
          </cell>
        </row>
        <row r="185">
          <cell r="L185">
            <v>0</v>
          </cell>
        </row>
        <row r="186">
          <cell r="L186">
            <v>1.4033500199999993</v>
          </cell>
        </row>
        <row r="187">
          <cell r="L187">
            <v>0</v>
          </cell>
        </row>
        <row r="188">
          <cell r="L188">
            <v>2.7137603399999994</v>
          </cell>
        </row>
        <row r="189">
          <cell r="L189">
            <v>5.4432351899999993</v>
          </cell>
        </row>
        <row r="190">
          <cell r="L190">
            <v>10.909999700000004</v>
          </cell>
        </row>
        <row r="191">
          <cell r="L191">
            <v>0.53078137999999997</v>
          </cell>
        </row>
        <row r="192">
          <cell r="L192">
            <v>1.0565201799999999</v>
          </cell>
        </row>
        <row r="193">
          <cell r="L193">
            <v>3.2761237899999993</v>
          </cell>
        </row>
        <row r="194">
          <cell r="L194">
            <v>1.0115656399999999</v>
          </cell>
        </row>
        <row r="195">
          <cell r="L195">
            <v>15.597072599999999</v>
          </cell>
        </row>
        <row r="196">
          <cell r="L196">
            <v>4.2217287300000006</v>
          </cell>
        </row>
        <row r="197">
          <cell r="L197">
            <v>0.43702416999999993</v>
          </cell>
        </row>
        <row r="198">
          <cell r="L198">
            <v>1.48865932</v>
          </cell>
        </row>
        <row r="199">
          <cell r="L199">
            <v>111.61555358</v>
          </cell>
        </row>
        <row r="200">
          <cell r="L200">
            <v>0.11107682999999999</v>
          </cell>
        </row>
        <row r="201">
          <cell r="L201">
            <v>3.3861559999999999E-2</v>
          </cell>
        </row>
        <row r="202">
          <cell r="L202">
            <v>2.9345915699999998</v>
          </cell>
        </row>
        <row r="203">
          <cell r="L203">
            <v>0</v>
          </cell>
        </row>
        <row r="204">
          <cell r="L204">
            <v>0</v>
          </cell>
        </row>
        <row r="205">
          <cell r="L205">
            <v>2.9857419599999999</v>
          </cell>
        </row>
        <row r="206">
          <cell r="L206">
            <v>0.16428610000000002</v>
          </cell>
        </row>
        <row r="207">
          <cell r="L207">
            <v>0.21950444999999999</v>
          </cell>
        </row>
        <row r="208">
          <cell r="L208">
            <v>0.82139993999999994</v>
          </cell>
        </row>
        <row r="209">
          <cell r="L209">
            <v>5.8412865899999993</v>
          </cell>
        </row>
        <row r="210">
          <cell r="L210">
            <v>3.3587676399999999</v>
          </cell>
        </row>
        <row r="211">
          <cell r="L211">
            <v>0</v>
          </cell>
        </row>
        <row r="212">
          <cell r="L212">
            <v>0.30213003999999999</v>
          </cell>
        </row>
        <row r="213">
          <cell r="L213">
            <v>2.6613840099999995</v>
          </cell>
        </row>
        <row r="214">
          <cell r="L214">
            <v>1.84096031</v>
          </cell>
        </row>
        <row r="215">
          <cell r="L215">
            <v>0.77194972999999989</v>
          </cell>
        </row>
        <row r="216">
          <cell r="L216">
            <v>0.86876508000000008</v>
          </cell>
        </row>
        <row r="217">
          <cell r="L217">
            <v>2.1684348599999992</v>
          </cell>
        </row>
        <row r="218">
          <cell r="L218">
            <v>1.3139296300000003</v>
          </cell>
        </row>
        <row r="219">
          <cell r="L219">
            <v>1.4617665700000002</v>
          </cell>
        </row>
        <row r="220">
          <cell r="L220">
            <v>0.25638897999999999</v>
          </cell>
        </row>
        <row r="221">
          <cell r="L221">
            <v>0.15683274999999999</v>
          </cell>
        </row>
        <row r="222">
          <cell r="L222">
            <v>1.3425978599999999</v>
          </cell>
        </row>
        <row r="223">
          <cell r="L223">
            <v>0</v>
          </cell>
        </row>
        <row r="224">
          <cell r="L224">
            <v>0.25152066000000001</v>
          </cell>
        </row>
        <row r="225">
          <cell r="L225">
            <v>1.1766700000000001E-2</v>
          </cell>
        </row>
        <row r="226">
          <cell r="L226">
            <v>5.1004180600000009</v>
          </cell>
        </row>
        <row r="227">
          <cell r="L227">
            <v>1.6011069600000003</v>
          </cell>
        </row>
        <row r="228">
          <cell r="L228">
            <v>3.13397791</v>
          </cell>
        </row>
        <row r="229">
          <cell r="L229">
            <v>0</v>
          </cell>
        </row>
        <row r="230">
          <cell r="L230">
            <v>0</v>
          </cell>
        </row>
        <row r="231">
          <cell r="L231">
            <v>0</v>
          </cell>
        </row>
        <row r="232">
          <cell r="L232">
            <v>0</v>
          </cell>
        </row>
        <row r="233">
          <cell r="L233">
            <v>1.73477273</v>
          </cell>
        </row>
        <row r="234">
          <cell r="L234">
            <v>0.45838097999999999</v>
          </cell>
        </row>
        <row r="235">
          <cell r="L235">
            <v>0</v>
          </cell>
        </row>
        <row r="236">
          <cell r="L236">
            <v>0</v>
          </cell>
        </row>
        <row r="237">
          <cell r="L237">
            <v>1.3859873300000001</v>
          </cell>
        </row>
        <row r="239">
          <cell r="L239">
            <v>0</v>
          </cell>
        </row>
        <row r="240">
          <cell r="L240">
            <v>0</v>
          </cell>
        </row>
        <row r="241">
          <cell r="L241">
            <v>0</v>
          </cell>
        </row>
        <row r="242">
          <cell r="L242">
            <v>12.28564126</v>
          </cell>
        </row>
        <row r="243">
          <cell r="L243">
            <v>1.1119983100000002</v>
          </cell>
        </row>
        <row r="244">
          <cell r="L244">
            <v>0</v>
          </cell>
        </row>
        <row r="245">
          <cell r="L245">
            <v>0.11570828999999999</v>
          </cell>
        </row>
        <row r="246">
          <cell r="L246">
            <v>0</v>
          </cell>
        </row>
        <row r="247">
          <cell r="L247">
            <v>0.24630341</v>
          </cell>
        </row>
        <row r="248">
          <cell r="L248">
            <v>0.22098941</v>
          </cell>
        </row>
        <row r="249">
          <cell r="L249">
            <v>0</v>
          </cell>
        </row>
        <row r="250">
          <cell r="L250">
            <v>1.0758773199999998</v>
          </cell>
        </row>
        <row r="251">
          <cell r="L251">
            <v>0</v>
          </cell>
        </row>
        <row r="252">
          <cell r="L252">
            <v>0</v>
          </cell>
        </row>
        <row r="253">
          <cell r="L253">
            <v>0</v>
          </cell>
        </row>
        <row r="254">
          <cell r="L254">
            <v>0.78535211999999999</v>
          </cell>
        </row>
        <row r="255">
          <cell r="L255">
            <v>1.65521896</v>
          </cell>
        </row>
        <row r="256">
          <cell r="L256">
            <v>0.89989324999999998</v>
          </cell>
        </row>
        <row r="257">
          <cell r="L257">
            <v>0</v>
          </cell>
        </row>
        <row r="258">
          <cell r="L258">
            <v>3.0975900000000003E-3</v>
          </cell>
        </row>
        <row r="259">
          <cell r="L259">
            <v>0</v>
          </cell>
        </row>
        <row r="261">
          <cell r="L261">
            <v>0</v>
          </cell>
        </row>
        <row r="262">
          <cell r="L262">
            <v>0.75470645000000003</v>
          </cell>
        </row>
        <row r="263">
          <cell r="L263">
            <v>7.552797E-2</v>
          </cell>
        </row>
        <row r="264">
          <cell r="L264">
            <v>2.98574786</v>
          </cell>
        </row>
        <row r="265">
          <cell r="L265">
            <v>0.53664280000000009</v>
          </cell>
        </row>
        <row r="266">
          <cell r="L266">
            <v>0</v>
          </cell>
        </row>
        <row r="267">
          <cell r="L267">
            <v>0.91552014999999998</v>
          </cell>
        </row>
        <row r="268">
          <cell r="L268">
            <v>0.68364603999999984</v>
          </cell>
        </row>
        <row r="269">
          <cell r="L269">
            <v>30.977733079999997</v>
          </cell>
        </row>
        <row r="270">
          <cell r="L270">
            <v>0</v>
          </cell>
        </row>
        <row r="271">
          <cell r="L271">
            <v>0</v>
          </cell>
        </row>
        <row r="272">
          <cell r="L272">
            <v>5.8553999999999993E-3</v>
          </cell>
        </row>
        <row r="273">
          <cell r="L273">
            <v>0.29867235000000003</v>
          </cell>
        </row>
        <row r="274">
          <cell r="L274">
            <v>0</v>
          </cell>
        </row>
        <row r="275">
          <cell r="L275">
            <v>0</v>
          </cell>
        </row>
        <row r="276">
          <cell r="L276">
            <v>8.4212574999999994</v>
          </cell>
        </row>
        <row r="277">
          <cell r="L277">
            <v>0</v>
          </cell>
        </row>
      </sheetData>
      <sheetData sheetId="5" refreshError="1">
        <row r="18">
          <cell r="L18">
            <v>0</v>
          </cell>
        </row>
        <row r="19">
          <cell r="L19">
            <v>0</v>
          </cell>
        </row>
        <row r="20">
          <cell r="L20">
            <v>0</v>
          </cell>
        </row>
        <row r="21">
          <cell r="L21">
            <v>0</v>
          </cell>
        </row>
        <row r="22">
          <cell r="L22">
            <v>0</v>
          </cell>
        </row>
        <row r="23">
          <cell r="L23">
            <v>0</v>
          </cell>
        </row>
        <row r="24">
          <cell r="L24">
            <v>24.535414710000001</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0.13355811000000001</v>
          </cell>
        </row>
        <row r="42">
          <cell r="L42">
            <v>0.16648201999999998</v>
          </cell>
        </row>
        <row r="43">
          <cell r="L43">
            <v>0.21047201000000001</v>
          </cell>
        </row>
        <row r="44">
          <cell r="L44">
            <v>0.16159495999999998</v>
          </cell>
        </row>
        <row r="45">
          <cell r="L45">
            <v>0</v>
          </cell>
        </row>
        <row r="46">
          <cell r="L46">
            <v>8.5281049999999997E-2</v>
          </cell>
        </row>
        <row r="47">
          <cell r="L47">
            <v>0.4583779999999999</v>
          </cell>
        </row>
        <row r="48">
          <cell r="L48">
            <v>0</v>
          </cell>
        </row>
        <row r="49">
          <cell r="L49">
            <v>0</v>
          </cell>
        </row>
        <row r="50">
          <cell r="L50">
            <v>0</v>
          </cell>
        </row>
        <row r="51">
          <cell r="L51">
            <v>0</v>
          </cell>
        </row>
        <row r="52">
          <cell r="L52">
            <v>0</v>
          </cell>
        </row>
        <row r="53">
          <cell r="L53">
            <v>0</v>
          </cell>
        </row>
        <row r="54">
          <cell r="L54">
            <v>0</v>
          </cell>
        </row>
        <row r="55">
          <cell r="L55">
            <v>0.22692828000000001</v>
          </cell>
        </row>
        <row r="56">
          <cell r="L56">
            <v>0</v>
          </cell>
        </row>
        <row r="57">
          <cell r="L57">
            <v>0.26000055</v>
          </cell>
        </row>
        <row r="58">
          <cell r="L58">
            <v>0.12235958</v>
          </cell>
        </row>
        <row r="59">
          <cell r="L59">
            <v>2.34807E-2</v>
          </cell>
        </row>
        <row r="60">
          <cell r="L60">
            <v>0</v>
          </cell>
        </row>
        <row r="61">
          <cell r="L61">
            <v>0.22463885</v>
          </cell>
        </row>
        <row r="62">
          <cell r="L62">
            <v>0</v>
          </cell>
        </row>
        <row r="63">
          <cell r="L63">
            <v>0</v>
          </cell>
        </row>
        <row r="64">
          <cell r="L64">
            <v>0.22263528000000002</v>
          </cell>
        </row>
        <row r="65">
          <cell r="L65">
            <v>0.46161830000000004</v>
          </cell>
        </row>
        <row r="66">
          <cell r="L66">
            <v>0.19611109999999998</v>
          </cell>
        </row>
        <row r="67">
          <cell r="L67">
            <v>0</v>
          </cell>
        </row>
        <row r="68">
          <cell r="L68">
            <v>3.4322439999999996E-2</v>
          </cell>
        </row>
        <row r="69">
          <cell r="L69">
            <v>0</v>
          </cell>
        </row>
        <row r="70">
          <cell r="L70">
            <v>0</v>
          </cell>
        </row>
        <row r="71">
          <cell r="L71">
            <v>0</v>
          </cell>
        </row>
        <row r="72">
          <cell r="L72">
            <v>0</v>
          </cell>
        </row>
        <row r="73">
          <cell r="L73">
            <v>1.8024309999999998E-2</v>
          </cell>
        </row>
        <row r="74">
          <cell r="L74">
            <v>0</v>
          </cell>
        </row>
        <row r="75">
          <cell r="L75">
            <v>0</v>
          </cell>
        </row>
        <row r="76">
          <cell r="L76">
            <v>0.28688518000000002</v>
          </cell>
        </row>
        <row r="77">
          <cell r="L77">
            <v>1.8199492300000004</v>
          </cell>
        </row>
        <row r="78">
          <cell r="L78">
            <v>114.55299549999999</v>
          </cell>
        </row>
        <row r="79">
          <cell r="L79">
            <v>0</v>
          </cell>
        </row>
        <row r="80">
          <cell r="L80">
            <v>2.8601479999999999E-2</v>
          </cell>
        </row>
        <row r="81">
          <cell r="L81">
            <v>0.22272800000000001</v>
          </cell>
        </row>
        <row r="82">
          <cell r="L82">
            <v>0</v>
          </cell>
        </row>
        <row r="83">
          <cell r="L83">
            <v>1.3439886200000002</v>
          </cell>
        </row>
        <row r="84">
          <cell r="L84">
            <v>0</v>
          </cell>
        </row>
        <row r="85">
          <cell r="L85">
            <v>0</v>
          </cell>
        </row>
        <row r="86">
          <cell r="L86">
            <v>0</v>
          </cell>
        </row>
        <row r="87">
          <cell r="L87">
            <v>0</v>
          </cell>
        </row>
        <row r="88">
          <cell r="L88">
            <v>0</v>
          </cell>
        </row>
        <row r="89">
          <cell r="L89">
            <v>2.7681880000000002E-2</v>
          </cell>
        </row>
        <row r="90">
          <cell r="L90">
            <v>3.3939340000000005E-2</v>
          </cell>
        </row>
        <row r="91">
          <cell r="L91">
            <v>0</v>
          </cell>
        </row>
        <row r="92">
          <cell r="L92">
            <v>6.2809909999999997E-2</v>
          </cell>
        </row>
        <row r="93">
          <cell r="L93">
            <v>0</v>
          </cell>
        </row>
        <row r="94">
          <cell r="L94">
            <v>0.35114600999999995</v>
          </cell>
        </row>
        <row r="95">
          <cell r="L95">
            <v>0</v>
          </cell>
        </row>
        <row r="96">
          <cell r="L96">
            <v>0</v>
          </cell>
        </row>
        <row r="97">
          <cell r="L97">
            <v>3.9913200000000005E-3</v>
          </cell>
        </row>
        <row r="98">
          <cell r="L98">
            <v>0</v>
          </cell>
        </row>
        <row r="99">
          <cell r="L99">
            <v>0</v>
          </cell>
        </row>
        <row r="100">
          <cell r="L100">
            <v>0</v>
          </cell>
        </row>
        <row r="101">
          <cell r="L101">
            <v>2.2095240000000002E-2</v>
          </cell>
        </row>
        <row r="102">
          <cell r="L102">
            <v>0</v>
          </cell>
        </row>
        <row r="103">
          <cell r="L103">
            <v>6.705651E-2</v>
          </cell>
        </row>
        <row r="104">
          <cell r="L104">
            <v>0</v>
          </cell>
        </row>
        <row r="105">
          <cell r="L105">
            <v>0</v>
          </cell>
        </row>
        <row r="106">
          <cell r="L106">
            <v>0</v>
          </cell>
        </row>
        <row r="107">
          <cell r="L107">
            <v>0.16145691999999998</v>
          </cell>
        </row>
        <row r="108">
          <cell r="L108">
            <v>0.12310467000000001</v>
          </cell>
        </row>
        <row r="109">
          <cell r="L109">
            <v>0</v>
          </cell>
        </row>
        <row r="110">
          <cell r="L110">
            <v>0</v>
          </cell>
        </row>
        <row r="111">
          <cell r="L111">
            <v>0</v>
          </cell>
        </row>
        <row r="112">
          <cell r="L112">
            <v>0.48578557000000022</v>
          </cell>
        </row>
        <row r="113">
          <cell r="L113">
            <v>0.37886653999999997</v>
          </cell>
        </row>
        <row r="114">
          <cell r="L114">
            <v>0.14672491999999998</v>
          </cell>
        </row>
        <row r="115">
          <cell r="L115">
            <v>0</v>
          </cell>
        </row>
        <row r="116">
          <cell r="L116">
            <v>0</v>
          </cell>
        </row>
        <row r="117">
          <cell r="L117">
            <v>0</v>
          </cell>
        </row>
        <row r="118">
          <cell r="L118">
            <v>0.13839950000000001</v>
          </cell>
        </row>
        <row r="119">
          <cell r="L119">
            <v>5.3471489999999997E-2</v>
          </cell>
        </row>
        <row r="120">
          <cell r="L120">
            <v>0</v>
          </cell>
        </row>
        <row r="121">
          <cell r="L121">
            <v>0.11557858999999999</v>
          </cell>
        </row>
        <row r="122">
          <cell r="L122">
            <v>0</v>
          </cell>
        </row>
        <row r="123">
          <cell r="L123">
            <v>0</v>
          </cell>
        </row>
        <row r="124">
          <cell r="L124">
            <v>0</v>
          </cell>
        </row>
        <row r="125">
          <cell r="L125">
            <v>0</v>
          </cell>
        </row>
        <row r="126">
          <cell r="L126">
            <v>0</v>
          </cell>
        </row>
        <row r="127">
          <cell r="L127">
            <v>5.0809740000000006E-2</v>
          </cell>
        </row>
        <row r="128">
          <cell r="L128">
            <v>7.826828999999999E-2</v>
          </cell>
        </row>
        <row r="129">
          <cell r="L129">
            <v>0</v>
          </cell>
        </row>
        <row r="130">
          <cell r="L130">
            <v>0.17368424000000002</v>
          </cell>
        </row>
        <row r="131">
          <cell r="L131">
            <v>0.26300134000000003</v>
          </cell>
        </row>
        <row r="132">
          <cell r="L132">
            <v>0</v>
          </cell>
        </row>
        <row r="133">
          <cell r="L133">
            <v>0</v>
          </cell>
        </row>
        <row r="134">
          <cell r="L134">
            <v>0</v>
          </cell>
        </row>
        <row r="135">
          <cell r="L135">
            <v>0</v>
          </cell>
        </row>
        <row r="136">
          <cell r="L136">
            <v>0</v>
          </cell>
        </row>
        <row r="137">
          <cell r="L137">
            <v>0.14949405000000002</v>
          </cell>
        </row>
        <row r="138">
          <cell r="L138">
            <v>0.20937667000000001</v>
          </cell>
        </row>
        <row r="139">
          <cell r="L139">
            <v>3.9638289999999993E-2</v>
          </cell>
        </row>
        <row r="140">
          <cell r="L140">
            <v>0</v>
          </cell>
        </row>
        <row r="141">
          <cell r="L141">
            <v>0</v>
          </cell>
        </row>
        <row r="142">
          <cell r="L142">
            <v>0</v>
          </cell>
        </row>
        <row r="143">
          <cell r="L143">
            <v>6.7751480000000003E-2</v>
          </cell>
        </row>
        <row r="144">
          <cell r="L144">
            <v>0.16503323</v>
          </cell>
        </row>
        <row r="145">
          <cell r="L145">
            <v>0</v>
          </cell>
        </row>
        <row r="146">
          <cell r="L146">
            <v>0.19702844000000003</v>
          </cell>
        </row>
        <row r="147">
          <cell r="L147">
            <v>8.0046630000000007E-2</v>
          </cell>
        </row>
        <row r="148">
          <cell r="L148">
            <v>0.67951795999999998</v>
          </cell>
        </row>
        <row r="149">
          <cell r="L149">
            <v>0</v>
          </cell>
        </row>
        <row r="150">
          <cell r="L150">
            <v>0</v>
          </cell>
        </row>
        <row r="151">
          <cell r="L151">
            <v>0</v>
          </cell>
        </row>
        <row r="152">
          <cell r="L152">
            <v>1.545669E-2</v>
          </cell>
        </row>
        <row r="153">
          <cell r="L153">
            <v>6.58116E-3</v>
          </cell>
        </row>
        <row r="154">
          <cell r="L154">
            <v>0</v>
          </cell>
        </row>
        <row r="155">
          <cell r="L155">
            <v>0.7077606099999999</v>
          </cell>
        </row>
        <row r="156">
          <cell r="L156">
            <v>0</v>
          </cell>
        </row>
        <row r="157">
          <cell r="L157">
            <v>0.22504031999999999</v>
          </cell>
        </row>
        <row r="158">
          <cell r="L158">
            <v>0</v>
          </cell>
        </row>
        <row r="159">
          <cell r="L159">
            <v>0</v>
          </cell>
        </row>
        <row r="160">
          <cell r="L160">
            <v>1.9440458899999999</v>
          </cell>
        </row>
        <row r="161">
          <cell r="L161">
            <v>0</v>
          </cell>
        </row>
        <row r="162">
          <cell r="L162">
            <v>0</v>
          </cell>
        </row>
        <row r="163">
          <cell r="L163">
            <v>0</v>
          </cell>
        </row>
        <row r="164">
          <cell r="L164">
            <v>0</v>
          </cell>
        </row>
        <row r="165">
          <cell r="L165">
            <v>0</v>
          </cell>
        </row>
        <row r="166">
          <cell r="L166">
            <v>2.0611209999999998E-2</v>
          </cell>
        </row>
        <row r="167">
          <cell r="L167">
            <v>0.13958579999999998</v>
          </cell>
        </row>
        <row r="168">
          <cell r="L168">
            <v>0.88104614000000003</v>
          </cell>
        </row>
        <row r="169">
          <cell r="L169">
            <v>0.56749273999999994</v>
          </cell>
        </row>
        <row r="170">
          <cell r="L170">
            <v>0.51181777000000006</v>
          </cell>
        </row>
        <row r="171">
          <cell r="L171">
            <v>5.1859639999999999E-2</v>
          </cell>
        </row>
        <row r="172">
          <cell r="L172">
            <v>0.12573853000000002</v>
          </cell>
        </row>
        <row r="173">
          <cell r="L173">
            <v>7.9901680000000003E-2</v>
          </cell>
        </row>
        <row r="174">
          <cell r="L174">
            <v>0.62502871000000015</v>
          </cell>
        </row>
        <row r="175">
          <cell r="L175">
            <v>7.8510649999999987E-2</v>
          </cell>
        </row>
        <row r="176">
          <cell r="L176">
            <v>2.7144300000000003E-3</v>
          </cell>
        </row>
        <row r="177">
          <cell r="L177">
            <v>8.4694230000000009E-2</v>
          </cell>
        </row>
        <row r="178">
          <cell r="L178">
            <v>0</v>
          </cell>
        </row>
        <row r="179">
          <cell r="L179">
            <v>0.28757073000000005</v>
          </cell>
        </row>
        <row r="180">
          <cell r="L180">
            <v>0.16082048999999998</v>
          </cell>
        </row>
        <row r="181">
          <cell r="L181">
            <v>0</v>
          </cell>
        </row>
        <row r="182">
          <cell r="L182">
            <v>0</v>
          </cell>
        </row>
        <row r="183">
          <cell r="L183">
            <v>0.70914571999999998</v>
          </cell>
        </row>
        <row r="184">
          <cell r="L184">
            <v>0.73167087999999991</v>
          </cell>
        </row>
        <row r="185">
          <cell r="L185">
            <v>0</v>
          </cell>
        </row>
        <row r="186">
          <cell r="L186">
            <v>0.36217209000000006</v>
          </cell>
        </row>
        <row r="187">
          <cell r="L187">
            <v>0</v>
          </cell>
        </row>
        <row r="188">
          <cell r="L188">
            <v>0.29245975000000002</v>
          </cell>
        </row>
        <row r="189">
          <cell r="L189">
            <v>1.8455975499999999</v>
          </cell>
        </row>
        <row r="190">
          <cell r="L190">
            <v>1.9217274199999992</v>
          </cell>
        </row>
        <row r="191">
          <cell r="L191">
            <v>0.51401344000000004</v>
          </cell>
        </row>
        <row r="192">
          <cell r="L192">
            <v>1.7293350000000002E-2</v>
          </cell>
        </row>
        <row r="193">
          <cell r="L193">
            <v>1.48414263</v>
          </cell>
        </row>
        <row r="194">
          <cell r="L194">
            <v>0.18964086999999999</v>
          </cell>
        </row>
        <row r="195">
          <cell r="L195">
            <v>0</v>
          </cell>
        </row>
        <row r="196">
          <cell r="L196">
            <v>0</v>
          </cell>
        </row>
        <row r="197">
          <cell r="L197">
            <v>0.29789005000000007</v>
          </cell>
        </row>
        <row r="198">
          <cell r="L198">
            <v>0</v>
          </cell>
        </row>
        <row r="199">
          <cell r="L199">
            <v>0.13257586999999998</v>
          </cell>
        </row>
        <row r="200">
          <cell r="L200">
            <v>0.11121082</v>
          </cell>
        </row>
        <row r="201">
          <cell r="L201">
            <v>0</v>
          </cell>
        </row>
        <row r="202">
          <cell r="L202">
            <v>0</v>
          </cell>
        </row>
        <row r="203">
          <cell r="L203">
            <v>0</v>
          </cell>
        </row>
        <row r="204">
          <cell r="L204">
            <v>0</v>
          </cell>
        </row>
        <row r="205">
          <cell r="L205">
            <v>0</v>
          </cell>
        </row>
        <row r="206">
          <cell r="L206">
            <v>0</v>
          </cell>
        </row>
        <row r="207">
          <cell r="L207">
            <v>0</v>
          </cell>
        </row>
        <row r="208">
          <cell r="L208">
            <v>0</v>
          </cell>
        </row>
        <row r="209">
          <cell r="L209">
            <v>0</v>
          </cell>
        </row>
        <row r="210">
          <cell r="L210">
            <v>0</v>
          </cell>
        </row>
        <row r="211">
          <cell r="L211">
            <v>0</v>
          </cell>
        </row>
        <row r="212">
          <cell r="L212">
            <v>0.30249448999999995</v>
          </cell>
        </row>
        <row r="213">
          <cell r="L213">
            <v>0.10971934</v>
          </cell>
        </row>
        <row r="214">
          <cell r="L214">
            <v>0.51900003999999988</v>
          </cell>
        </row>
        <row r="215">
          <cell r="L215">
            <v>0.14951855</v>
          </cell>
        </row>
        <row r="216">
          <cell r="L216">
            <v>0</v>
          </cell>
        </row>
        <row r="217">
          <cell r="L217">
            <v>0.30916666999999998</v>
          </cell>
        </row>
        <row r="218">
          <cell r="L218">
            <v>0</v>
          </cell>
        </row>
        <row r="219">
          <cell r="L219">
            <v>0.92268101999999985</v>
          </cell>
        </row>
        <row r="220">
          <cell r="L220">
            <v>0</v>
          </cell>
        </row>
        <row r="221">
          <cell r="L221">
            <v>0.15702191000000001</v>
          </cell>
        </row>
        <row r="222">
          <cell r="L222">
            <v>0</v>
          </cell>
        </row>
        <row r="223">
          <cell r="L223">
            <v>0</v>
          </cell>
        </row>
        <row r="224">
          <cell r="L224">
            <v>0</v>
          </cell>
        </row>
        <row r="225">
          <cell r="L225">
            <v>0</v>
          </cell>
        </row>
        <row r="226">
          <cell r="L226">
            <v>0</v>
          </cell>
        </row>
        <row r="227">
          <cell r="L227">
            <v>0</v>
          </cell>
        </row>
        <row r="228">
          <cell r="L228">
            <v>133.02761205000002</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9">
          <cell r="L239">
            <v>0</v>
          </cell>
        </row>
        <row r="240">
          <cell r="L240">
            <v>0</v>
          </cell>
        </row>
        <row r="241">
          <cell r="L241">
            <v>16.969398619999996</v>
          </cell>
        </row>
        <row r="242">
          <cell r="L242">
            <v>0</v>
          </cell>
        </row>
        <row r="243">
          <cell r="L243">
            <v>0</v>
          </cell>
        </row>
        <row r="244">
          <cell r="L244">
            <v>0</v>
          </cell>
        </row>
        <row r="245">
          <cell r="L245">
            <v>0</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0</v>
          </cell>
        </row>
        <row r="255">
          <cell r="L255">
            <v>0</v>
          </cell>
        </row>
        <row r="256">
          <cell r="L256">
            <v>0</v>
          </cell>
        </row>
        <row r="257">
          <cell r="L257">
            <v>0</v>
          </cell>
        </row>
        <row r="258">
          <cell r="L258">
            <v>0</v>
          </cell>
        </row>
        <row r="259">
          <cell r="L259">
            <v>0</v>
          </cell>
        </row>
        <row r="261">
          <cell r="L261">
            <v>0</v>
          </cell>
        </row>
        <row r="262">
          <cell r="L262">
            <v>0</v>
          </cell>
        </row>
        <row r="263">
          <cell r="L263">
            <v>0</v>
          </cell>
        </row>
        <row r="264">
          <cell r="L264">
            <v>0</v>
          </cell>
        </row>
        <row r="265">
          <cell r="L265">
            <v>0</v>
          </cell>
        </row>
        <row r="266">
          <cell r="L266">
            <v>0</v>
          </cell>
        </row>
        <row r="267">
          <cell r="L267">
            <v>0</v>
          </cell>
        </row>
        <row r="268">
          <cell r="L268">
            <v>0</v>
          </cell>
        </row>
        <row r="269">
          <cell r="L269">
            <v>0</v>
          </cell>
        </row>
        <row r="270">
          <cell r="L270">
            <v>0</v>
          </cell>
        </row>
        <row r="271">
          <cell r="L271">
            <v>0</v>
          </cell>
        </row>
        <row r="272">
          <cell r="L272">
            <v>0</v>
          </cell>
        </row>
        <row r="273">
          <cell r="L273">
            <v>0</v>
          </cell>
        </row>
        <row r="274">
          <cell r="L274">
            <v>0</v>
          </cell>
        </row>
        <row r="275">
          <cell r="L275">
            <v>0</v>
          </cell>
        </row>
        <row r="276">
          <cell r="L276">
            <v>0</v>
          </cell>
        </row>
        <row r="277">
          <cell r="L277">
            <v>0</v>
          </cell>
        </row>
      </sheetData>
      <sheetData sheetId="6" refreshError="1">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v>
          </cell>
        </row>
        <row r="42">
          <cell r="L42">
            <v>0</v>
          </cell>
        </row>
        <row r="43">
          <cell r="L43">
            <v>0</v>
          </cell>
        </row>
        <row r="44">
          <cell r="L44">
            <v>0</v>
          </cell>
        </row>
        <row r="45">
          <cell r="L45">
            <v>0</v>
          </cell>
        </row>
        <row r="46">
          <cell r="L46">
            <v>0</v>
          </cell>
        </row>
        <row r="47">
          <cell r="L47">
            <v>0</v>
          </cell>
        </row>
        <row r="48">
          <cell r="L48">
            <v>0</v>
          </cell>
        </row>
        <row r="49">
          <cell r="L49">
            <v>0</v>
          </cell>
        </row>
        <row r="50">
          <cell r="L50">
            <v>0</v>
          </cell>
        </row>
        <row r="51">
          <cell r="L51">
            <v>0</v>
          </cell>
        </row>
        <row r="52">
          <cell r="L52">
            <v>0</v>
          </cell>
        </row>
        <row r="53">
          <cell r="L53">
            <v>0</v>
          </cell>
        </row>
        <row r="54">
          <cell r="L54">
            <v>0</v>
          </cell>
        </row>
        <row r="55">
          <cell r="L55">
            <v>0</v>
          </cell>
        </row>
        <row r="56">
          <cell r="L56">
            <v>0</v>
          </cell>
        </row>
        <row r="57">
          <cell r="L57">
            <v>0</v>
          </cell>
        </row>
        <row r="58">
          <cell r="L58">
            <v>0</v>
          </cell>
        </row>
        <row r="59">
          <cell r="L59">
            <v>0</v>
          </cell>
        </row>
        <row r="60">
          <cell r="L60">
            <v>0</v>
          </cell>
        </row>
        <row r="61">
          <cell r="L61">
            <v>0</v>
          </cell>
        </row>
        <row r="62">
          <cell r="L62">
            <v>0</v>
          </cell>
        </row>
        <row r="63">
          <cell r="L63">
            <v>0</v>
          </cell>
        </row>
        <row r="64">
          <cell r="L64">
            <v>0</v>
          </cell>
        </row>
        <row r="65">
          <cell r="L65">
            <v>0</v>
          </cell>
        </row>
        <row r="66">
          <cell r="L66">
            <v>0</v>
          </cell>
        </row>
        <row r="67">
          <cell r="L67">
            <v>0</v>
          </cell>
        </row>
        <row r="68">
          <cell r="L68">
            <v>0</v>
          </cell>
        </row>
        <row r="69">
          <cell r="L69">
            <v>0</v>
          </cell>
        </row>
        <row r="70">
          <cell r="L70">
            <v>0</v>
          </cell>
        </row>
        <row r="71">
          <cell r="L71">
            <v>0</v>
          </cell>
        </row>
        <row r="72">
          <cell r="L72">
            <v>0</v>
          </cell>
        </row>
        <row r="73">
          <cell r="L73">
            <v>0</v>
          </cell>
        </row>
        <row r="74">
          <cell r="L74">
            <v>0</v>
          </cell>
        </row>
        <row r="75">
          <cell r="L75">
            <v>0</v>
          </cell>
        </row>
        <row r="76">
          <cell r="L76">
            <v>0</v>
          </cell>
        </row>
        <row r="77">
          <cell r="L77">
            <v>0</v>
          </cell>
        </row>
        <row r="78">
          <cell r="L78">
            <v>0</v>
          </cell>
        </row>
        <row r="79">
          <cell r="L79">
            <v>0</v>
          </cell>
        </row>
        <row r="80">
          <cell r="L80">
            <v>0</v>
          </cell>
        </row>
        <row r="81">
          <cell r="L81">
            <v>0</v>
          </cell>
        </row>
        <row r="82">
          <cell r="L82">
            <v>0</v>
          </cell>
        </row>
        <row r="83">
          <cell r="L83">
            <v>0</v>
          </cell>
        </row>
        <row r="84">
          <cell r="L84">
            <v>0</v>
          </cell>
        </row>
        <row r="85">
          <cell r="L85">
            <v>0</v>
          </cell>
        </row>
        <row r="86">
          <cell r="L86">
            <v>0</v>
          </cell>
        </row>
        <row r="87">
          <cell r="L87">
            <v>0</v>
          </cell>
        </row>
        <row r="88">
          <cell r="L88">
            <v>0</v>
          </cell>
        </row>
        <row r="89">
          <cell r="L89">
            <v>0</v>
          </cell>
        </row>
        <row r="90">
          <cell r="L90">
            <v>0</v>
          </cell>
        </row>
        <row r="91">
          <cell r="L91">
            <v>0</v>
          </cell>
        </row>
        <row r="92">
          <cell r="L92">
            <v>0</v>
          </cell>
        </row>
        <row r="93">
          <cell r="L93">
            <v>0</v>
          </cell>
        </row>
        <row r="94">
          <cell r="L94">
            <v>0</v>
          </cell>
        </row>
        <row r="95">
          <cell r="L95">
            <v>0</v>
          </cell>
        </row>
        <row r="96">
          <cell r="L96">
            <v>0</v>
          </cell>
        </row>
        <row r="97">
          <cell r="L97">
            <v>0</v>
          </cell>
        </row>
        <row r="98">
          <cell r="L98">
            <v>0</v>
          </cell>
        </row>
        <row r="99">
          <cell r="L99">
            <v>0</v>
          </cell>
        </row>
        <row r="100">
          <cell r="L100">
            <v>0</v>
          </cell>
        </row>
        <row r="101">
          <cell r="L101">
            <v>0</v>
          </cell>
        </row>
        <row r="102">
          <cell r="L102">
            <v>0</v>
          </cell>
        </row>
        <row r="103">
          <cell r="L103">
            <v>0</v>
          </cell>
        </row>
        <row r="104">
          <cell r="L104">
            <v>0</v>
          </cell>
        </row>
        <row r="105">
          <cell r="L105">
            <v>0</v>
          </cell>
        </row>
        <row r="106">
          <cell r="L106">
            <v>0</v>
          </cell>
        </row>
        <row r="107">
          <cell r="L107">
            <v>0</v>
          </cell>
        </row>
        <row r="108">
          <cell r="L108">
            <v>0</v>
          </cell>
        </row>
        <row r="109">
          <cell r="L109">
            <v>0</v>
          </cell>
        </row>
        <row r="110">
          <cell r="L110">
            <v>0</v>
          </cell>
        </row>
        <row r="111">
          <cell r="L111">
            <v>0</v>
          </cell>
        </row>
        <row r="112">
          <cell r="L112">
            <v>0</v>
          </cell>
        </row>
        <row r="113">
          <cell r="L113">
            <v>0</v>
          </cell>
        </row>
        <row r="114">
          <cell r="L114">
            <v>0</v>
          </cell>
        </row>
        <row r="115">
          <cell r="L115">
            <v>0</v>
          </cell>
        </row>
        <row r="116">
          <cell r="L116">
            <v>0</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row r="201">
          <cell r="L201">
            <v>0</v>
          </cell>
        </row>
        <row r="202">
          <cell r="L202">
            <v>0</v>
          </cell>
        </row>
        <row r="203">
          <cell r="L203">
            <v>0</v>
          </cell>
        </row>
        <row r="204">
          <cell r="L204">
            <v>0</v>
          </cell>
        </row>
        <row r="205">
          <cell r="L205">
            <v>0</v>
          </cell>
        </row>
        <row r="206">
          <cell r="L206">
            <v>0</v>
          </cell>
        </row>
        <row r="207">
          <cell r="L207">
            <v>0</v>
          </cell>
        </row>
        <row r="208">
          <cell r="L208">
            <v>0</v>
          </cell>
        </row>
        <row r="209">
          <cell r="L209">
            <v>0</v>
          </cell>
        </row>
        <row r="210">
          <cell r="L210">
            <v>0</v>
          </cell>
        </row>
        <row r="211">
          <cell r="L211">
            <v>0</v>
          </cell>
        </row>
        <row r="212">
          <cell r="L212">
            <v>0</v>
          </cell>
        </row>
        <row r="213">
          <cell r="L213">
            <v>0</v>
          </cell>
        </row>
        <row r="214">
          <cell r="L214">
            <v>0</v>
          </cell>
        </row>
        <row r="215">
          <cell r="L215">
            <v>0</v>
          </cell>
        </row>
        <row r="216">
          <cell r="L216">
            <v>0</v>
          </cell>
        </row>
        <row r="217">
          <cell r="L217">
            <v>0</v>
          </cell>
        </row>
        <row r="218">
          <cell r="L218">
            <v>0</v>
          </cell>
        </row>
        <row r="219">
          <cell r="L219">
            <v>0</v>
          </cell>
        </row>
        <row r="220">
          <cell r="L220">
            <v>0</v>
          </cell>
        </row>
        <row r="221">
          <cell r="L221">
            <v>0</v>
          </cell>
        </row>
        <row r="222">
          <cell r="L222">
            <v>0</v>
          </cell>
        </row>
        <row r="223">
          <cell r="L223">
            <v>0</v>
          </cell>
        </row>
        <row r="224">
          <cell r="L224">
            <v>0</v>
          </cell>
        </row>
        <row r="225">
          <cell r="L225">
            <v>0</v>
          </cell>
        </row>
        <row r="226">
          <cell r="L226">
            <v>0</v>
          </cell>
        </row>
        <row r="227">
          <cell r="L227">
            <v>0</v>
          </cell>
        </row>
        <row r="228">
          <cell r="L228">
            <v>0</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9">
          <cell r="L239">
            <v>0</v>
          </cell>
        </row>
        <row r="240">
          <cell r="L240">
            <v>0</v>
          </cell>
        </row>
        <row r="241">
          <cell r="L241">
            <v>0</v>
          </cell>
        </row>
        <row r="242">
          <cell r="L242">
            <v>0</v>
          </cell>
        </row>
        <row r="243">
          <cell r="L243">
            <v>0</v>
          </cell>
        </row>
        <row r="244">
          <cell r="L244">
            <v>0</v>
          </cell>
        </row>
        <row r="245">
          <cell r="L245">
            <v>0</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0</v>
          </cell>
        </row>
        <row r="255">
          <cell r="L255">
            <v>0</v>
          </cell>
        </row>
        <row r="256">
          <cell r="L256">
            <v>0</v>
          </cell>
        </row>
        <row r="257">
          <cell r="L257">
            <v>0</v>
          </cell>
        </row>
        <row r="258">
          <cell r="L258">
            <v>0</v>
          </cell>
        </row>
        <row r="259">
          <cell r="L259">
            <v>0</v>
          </cell>
        </row>
        <row r="261">
          <cell r="L261">
            <v>0</v>
          </cell>
        </row>
        <row r="262">
          <cell r="L262">
            <v>0</v>
          </cell>
        </row>
        <row r="263">
          <cell r="L263">
            <v>0</v>
          </cell>
        </row>
        <row r="264">
          <cell r="L264">
            <v>0</v>
          </cell>
        </row>
        <row r="265">
          <cell r="L265">
            <v>0</v>
          </cell>
        </row>
        <row r="266">
          <cell r="L266">
            <v>0</v>
          </cell>
        </row>
        <row r="267">
          <cell r="L267">
            <v>0</v>
          </cell>
        </row>
        <row r="268">
          <cell r="L268">
            <v>0</v>
          </cell>
        </row>
        <row r="269">
          <cell r="L269">
            <v>0</v>
          </cell>
        </row>
        <row r="270">
          <cell r="L270">
            <v>0</v>
          </cell>
        </row>
        <row r="271">
          <cell r="L271">
            <v>0</v>
          </cell>
        </row>
        <row r="272">
          <cell r="L272">
            <v>0</v>
          </cell>
        </row>
        <row r="273">
          <cell r="L273">
            <v>0</v>
          </cell>
        </row>
        <row r="274">
          <cell r="L274">
            <v>0</v>
          </cell>
        </row>
        <row r="275">
          <cell r="L275">
            <v>0</v>
          </cell>
        </row>
        <row r="276">
          <cell r="L276">
            <v>0</v>
          </cell>
        </row>
        <row r="277">
          <cell r="L277">
            <v>0</v>
          </cell>
        </row>
      </sheetData>
      <sheetData sheetId="7" refreshError="1">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v>
          </cell>
        </row>
        <row r="42">
          <cell r="L42">
            <v>0</v>
          </cell>
        </row>
        <row r="43">
          <cell r="L43">
            <v>0</v>
          </cell>
        </row>
        <row r="44">
          <cell r="L44">
            <v>0</v>
          </cell>
        </row>
        <row r="45">
          <cell r="L45">
            <v>0</v>
          </cell>
        </row>
        <row r="46">
          <cell r="L46">
            <v>0</v>
          </cell>
        </row>
        <row r="47">
          <cell r="L47">
            <v>0</v>
          </cell>
        </row>
        <row r="48">
          <cell r="L48">
            <v>0</v>
          </cell>
        </row>
        <row r="49">
          <cell r="L49">
            <v>0</v>
          </cell>
        </row>
        <row r="50">
          <cell r="L50">
            <v>0</v>
          </cell>
        </row>
        <row r="51">
          <cell r="L51">
            <v>0</v>
          </cell>
        </row>
        <row r="52">
          <cell r="L52">
            <v>0</v>
          </cell>
        </row>
        <row r="53">
          <cell r="L53">
            <v>0</v>
          </cell>
        </row>
        <row r="54">
          <cell r="L54">
            <v>0</v>
          </cell>
        </row>
        <row r="55">
          <cell r="L55">
            <v>0</v>
          </cell>
        </row>
        <row r="56">
          <cell r="L56">
            <v>0</v>
          </cell>
        </row>
        <row r="57">
          <cell r="L57">
            <v>0</v>
          </cell>
        </row>
        <row r="58">
          <cell r="L58">
            <v>0</v>
          </cell>
        </row>
        <row r="59">
          <cell r="L59">
            <v>0</v>
          </cell>
        </row>
        <row r="60">
          <cell r="L60">
            <v>0</v>
          </cell>
        </row>
        <row r="61">
          <cell r="L61">
            <v>0</v>
          </cell>
        </row>
        <row r="62">
          <cell r="L62">
            <v>0</v>
          </cell>
        </row>
        <row r="63">
          <cell r="L63">
            <v>0</v>
          </cell>
        </row>
        <row r="64">
          <cell r="L64">
            <v>0</v>
          </cell>
        </row>
        <row r="65">
          <cell r="L65">
            <v>0</v>
          </cell>
        </row>
        <row r="66">
          <cell r="L66">
            <v>0</v>
          </cell>
        </row>
        <row r="67">
          <cell r="L67">
            <v>0</v>
          </cell>
        </row>
        <row r="68">
          <cell r="L68">
            <v>0</v>
          </cell>
        </row>
        <row r="69">
          <cell r="L69">
            <v>0</v>
          </cell>
        </row>
        <row r="70">
          <cell r="L70">
            <v>0</v>
          </cell>
        </row>
        <row r="71">
          <cell r="L71">
            <v>0</v>
          </cell>
        </row>
        <row r="72">
          <cell r="L72">
            <v>0</v>
          </cell>
        </row>
        <row r="73">
          <cell r="L73">
            <v>0</v>
          </cell>
        </row>
        <row r="74">
          <cell r="L74">
            <v>0</v>
          </cell>
        </row>
        <row r="75">
          <cell r="L75">
            <v>0</v>
          </cell>
        </row>
        <row r="76">
          <cell r="L76">
            <v>0</v>
          </cell>
        </row>
        <row r="77">
          <cell r="L77">
            <v>0</v>
          </cell>
        </row>
        <row r="78">
          <cell r="L78">
            <v>0</v>
          </cell>
        </row>
        <row r="79">
          <cell r="L79">
            <v>0</v>
          </cell>
        </row>
        <row r="80">
          <cell r="L80">
            <v>0</v>
          </cell>
        </row>
        <row r="81">
          <cell r="L81">
            <v>0</v>
          </cell>
        </row>
        <row r="82">
          <cell r="L82">
            <v>0</v>
          </cell>
        </row>
        <row r="83">
          <cell r="L83">
            <v>0</v>
          </cell>
        </row>
        <row r="84">
          <cell r="L84">
            <v>0</v>
          </cell>
        </row>
        <row r="85">
          <cell r="L85">
            <v>0</v>
          </cell>
        </row>
        <row r="86">
          <cell r="L86">
            <v>0</v>
          </cell>
        </row>
        <row r="87">
          <cell r="L87">
            <v>0</v>
          </cell>
        </row>
        <row r="88">
          <cell r="L88">
            <v>0</v>
          </cell>
        </row>
        <row r="89">
          <cell r="L89">
            <v>0</v>
          </cell>
        </row>
        <row r="90">
          <cell r="L90">
            <v>0</v>
          </cell>
        </row>
        <row r="91">
          <cell r="L91">
            <v>0</v>
          </cell>
        </row>
        <row r="92">
          <cell r="L92">
            <v>0</v>
          </cell>
        </row>
        <row r="93">
          <cell r="L93">
            <v>0</v>
          </cell>
        </row>
        <row r="94">
          <cell r="L94">
            <v>0</v>
          </cell>
        </row>
        <row r="95">
          <cell r="L95">
            <v>0</v>
          </cell>
        </row>
        <row r="96">
          <cell r="L96">
            <v>0</v>
          </cell>
        </row>
        <row r="97">
          <cell r="L97">
            <v>0</v>
          </cell>
        </row>
        <row r="98">
          <cell r="L98">
            <v>0</v>
          </cell>
        </row>
        <row r="99">
          <cell r="L99">
            <v>0</v>
          </cell>
        </row>
        <row r="100">
          <cell r="L100">
            <v>0</v>
          </cell>
        </row>
        <row r="101">
          <cell r="L101">
            <v>0</v>
          </cell>
        </row>
        <row r="102">
          <cell r="L102">
            <v>0</v>
          </cell>
        </row>
        <row r="103">
          <cell r="L103">
            <v>0</v>
          </cell>
        </row>
        <row r="104">
          <cell r="L104">
            <v>0</v>
          </cell>
        </row>
        <row r="105">
          <cell r="L105">
            <v>0</v>
          </cell>
        </row>
        <row r="106">
          <cell r="L106">
            <v>0</v>
          </cell>
        </row>
        <row r="107">
          <cell r="L107">
            <v>0</v>
          </cell>
        </row>
        <row r="108">
          <cell r="L108">
            <v>0</v>
          </cell>
        </row>
        <row r="109">
          <cell r="L109">
            <v>0</v>
          </cell>
        </row>
        <row r="110">
          <cell r="L110">
            <v>0</v>
          </cell>
        </row>
        <row r="111">
          <cell r="L111">
            <v>0</v>
          </cell>
        </row>
        <row r="112">
          <cell r="L112">
            <v>0</v>
          </cell>
        </row>
        <row r="113">
          <cell r="L113">
            <v>0</v>
          </cell>
        </row>
        <row r="114">
          <cell r="L114">
            <v>0</v>
          </cell>
        </row>
        <row r="115">
          <cell r="L115">
            <v>0</v>
          </cell>
        </row>
        <row r="116">
          <cell r="L116">
            <v>0</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row r="201">
          <cell r="L201">
            <v>0</v>
          </cell>
        </row>
        <row r="202">
          <cell r="L202">
            <v>0</v>
          </cell>
        </row>
        <row r="203">
          <cell r="L203">
            <v>0</v>
          </cell>
        </row>
        <row r="204">
          <cell r="L204">
            <v>0</v>
          </cell>
        </row>
        <row r="205">
          <cell r="L205">
            <v>0</v>
          </cell>
        </row>
        <row r="206">
          <cell r="L206">
            <v>0</v>
          </cell>
        </row>
        <row r="207">
          <cell r="L207">
            <v>0</v>
          </cell>
        </row>
        <row r="208">
          <cell r="L208">
            <v>0</v>
          </cell>
        </row>
        <row r="209">
          <cell r="L209">
            <v>0</v>
          </cell>
        </row>
        <row r="210">
          <cell r="L210">
            <v>0</v>
          </cell>
        </row>
        <row r="211">
          <cell r="L211">
            <v>0</v>
          </cell>
        </row>
        <row r="212">
          <cell r="L212">
            <v>0</v>
          </cell>
        </row>
        <row r="213">
          <cell r="L213">
            <v>0</v>
          </cell>
        </row>
        <row r="214">
          <cell r="L214">
            <v>0</v>
          </cell>
        </row>
        <row r="215">
          <cell r="L215">
            <v>0</v>
          </cell>
        </row>
        <row r="216">
          <cell r="L216">
            <v>0</v>
          </cell>
        </row>
        <row r="217">
          <cell r="L217">
            <v>0</v>
          </cell>
        </row>
        <row r="218">
          <cell r="L218">
            <v>0</v>
          </cell>
        </row>
        <row r="219">
          <cell r="L219">
            <v>0</v>
          </cell>
        </row>
        <row r="220">
          <cell r="L220">
            <v>0</v>
          </cell>
        </row>
        <row r="221">
          <cell r="L221">
            <v>0</v>
          </cell>
        </row>
        <row r="222">
          <cell r="L222">
            <v>0</v>
          </cell>
        </row>
        <row r="223">
          <cell r="L223">
            <v>0</v>
          </cell>
        </row>
        <row r="224">
          <cell r="L224">
            <v>0</v>
          </cell>
        </row>
        <row r="225">
          <cell r="L225">
            <v>0</v>
          </cell>
        </row>
        <row r="226">
          <cell r="L226">
            <v>0</v>
          </cell>
        </row>
        <row r="227">
          <cell r="L227">
            <v>0</v>
          </cell>
        </row>
        <row r="228">
          <cell r="L228">
            <v>0</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9">
          <cell r="L239">
            <v>0</v>
          </cell>
        </row>
        <row r="240">
          <cell r="L240">
            <v>0</v>
          </cell>
        </row>
        <row r="241">
          <cell r="L241">
            <v>0</v>
          </cell>
        </row>
        <row r="242">
          <cell r="L242">
            <v>0</v>
          </cell>
        </row>
        <row r="243">
          <cell r="L243">
            <v>0</v>
          </cell>
        </row>
        <row r="244">
          <cell r="L244">
            <v>0</v>
          </cell>
        </row>
        <row r="245">
          <cell r="L245">
            <v>0</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0</v>
          </cell>
        </row>
        <row r="255">
          <cell r="L255">
            <v>0</v>
          </cell>
        </row>
        <row r="256">
          <cell r="L256">
            <v>0</v>
          </cell>
        </row>
        <row r="257">
          <cell r="L257">
            <v>0</v>
          </cell>
        </row>
        <row r="258">
          <cell r="L258">
            <v>0</v>
          </cell>
        </row>
        <row r="259">
          <cell r="L259">
            <v>0</v>
          </cell>
        </row>
        <row r="261">
          <cell r="L261">
            <v>0</v>
          </cell>
        </row>
        <row r="262">
          <cell r="L262">
            <v>0</v>
          </cell>
        </row>
        <row r="263">
          <cell r="L263">
            <v>0</v>
          </cell>
        </row>
        <row r="264">
          <cell r="L264">
            <v>0</v>
          </cell>
        </row>
        <row r="265">
          <cell r="L265">
            <v>0</v>
          </cell>
        </row>
        <row r="266">
          <cell r="L266">
            <v>0</v>
          </cell>
        </row>
        <row r="267">
          <cell r="L267">
            <v>0</v>
          </cell>
        </row>
        <row r="268">
          <cell r="L268">
            <v>0</v>
          </cell>
        </row>
        <row r="269">
          <cell r="L269">
            <v>0</v>
          </cell>
        </row>
        <row r="270">
          <cell r="L270">
            <v>0</v>
          </cell>
        </row>
        <row r="271">
          <cell r="L271">
            <v>0</v>
          </cell>
        </row>
        <row r="272">
          <cell r="L272">
            <v>0</v>
          </cell>
        </row>
        <row r="273">
          <cell r="L273">
            <v>0</v>
          </cell>
        </row>
        <row r="274">
          <cell r="L274">
            <v>0</v>
          </cell>
        </row>
        <row r="275">
          <cell r="L275">
            <v>0</v>
          </cell>
        </row>
        <row r="276">
          <cell r="L276">
            <v>0</v>
          </cell>
        </row>
        <row r="277">
          <cell r="L277">
            <v>0</v>
          </cell>
        </row>
      </sheetData>
      <sheetData sheetId="8" refreshError="1">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v>
          </cell>
        </row>
        <row r="42">
          <cell r="L42">
            <v>0</v>
          </cell>
        </row>
        <row r="43">
          <cell r="L43">
            <v>0</v>
          </cell>
        </row>
        <row r="44">
          <cell r="L44">
            <v>0</v>
          </cell>
        </row>
        <row r="45">
          <cell r="L45">
            <v>0</v>
          </cell>
        </row>
        <row r="46">
          <cell r="L46">
            <v>0</v>
          </cell>
        </row>
        <row r="47">
          <cell r="L47">
            <v>0</v>
          </cell>
        </row>
        <row r="48">
          <cell r="L48">
            <v>0</v>
          </cell>
        </row>
        <row r="49">
          <cell r="L49">
            <v>0</v>
          </cell>
        </row>
        <row r="50">
          <cell r="L50">
            <v>0</v>
          </cell>
        </row>
        <row r="51">
          <cell r="L51">
            <v>0</v>
          </cell>
        </row>
        <row r="52">
          <cell r="L52">
            <v>0</v>
          </cell>
        </row>
        <row r="53">
          <cell r="L53">
            <v>0</v>
          </cell>
        </row>
        <row r="54">
          <cell r="L54">
            <v>0</v>
          </cell>
        </row>
        <row r="55">
          <cell r="L55">
            <v>0</v>
          </cell>
        </row>
        <row r="56">
          <cell r="L56">
            <v>0</v>
          </cell>
        </row>
        <row r="57">
          <cell r="L57">
            <v>0</v>
          </cell>
        </row>
        <row r="58">
          <cell r="L58">
            <v>0</v>
          </cell>
        </row>
        <row r="59">
          <cell r="L59">
            <v>0</v>
          </cell>
        </row>
        <row r="60">
          <cell r="L60">
            <v>0</v>
          </cell>
        </row>
        <row r="61">
          <cell r="L61">
            <v>0</v>
          </cell>
        </row>
        <row r="62">
          <cell r="L62">
            <v>0</v>
          </cell>
        </row>
        <row r="63">
          <cell r="L63">
            <v>0</v>
          </cell>
        </row>
        <row r="64">
          <cell r="L64">
            <v>0</v>
          </cell>
        </row>
        <row r="65">
          <cell r="L65">
            <v>0</v>
          </cell>
        </row>
        <row r="66">
          <cell r="L66">
            <v>0</v>
          </cell>
        </row>
        <row r="67">
          <cell r="L67">
            <v>0</v>
          </cell>
        </row>
        <row r="68">
          <cell r="L68">
            <v>0</v>
          </cell>
        </row>
        <row r="69">
          <cell r="L69">
            <v>0</v>
          </cell>
        </row>
        <row r="70">
          <cell r="L70">
            <v>0</v>
          </cell>
        </row>
        <row r="71">
          <cell r="L71">
            <v>0</v>
          </cell>
        </row>
        <row r="72">
          <cell r="L72">
            <v>0</v>
          </cell>
        </row>
        <row r="73">
          <cell r="L73">
            <v>0</v>
          </cell>
        </row>
        <row r="74">
          <cell r="L74">
            <v>0</v>
          </cell>
        </row>
        <row r="75">
          <cell r="L75">
            <v>0</v>
          </cell>
        </row>
        <row r="76">
          <cell r="L76">
            <v>0</v>
          </cell>
        </row>
        <row r="77">
          <cell r="L77">
            <v>0</v>
          </cell>
        </row>
        <row r="78">
          <cell r="L78">
            <v>0</v>
          </cell>
        </row>
        <row r="79">
          <cell r="L79">
            <v>0</v>
          </cell>
        </row>
        <row r="80">
          <cell r="L80">
            <v>0</v>
          </cell>
        </row>
        <row r="81">
          <cell r="L81">
            <v>0</v>
          </cell>
        </row>
        <row r="82">
          <cell r="L82">
            <v>0</v>
          </cell>
        </row>
        <row r="83">
          <cell r="L83">
            <v>0</v>
          </cell>
        </row>
        <row r="84">
          <cell r="L84">
            <v>0</v>
          </cell>
        </row>
        <row r="85">
          <cell r="L85">
            <v>0</v>
          </cell>
        </row>
        <row r="86">
          <cell r="L86">
            <v>0</v>
          </cell>
        </row>
        <row r="87">
          <cell r="L87">
            <v>0</v>
          </cell>
        </row>
        <row r="88">
          <cell r="L88">
            <v>0</v>
          </cell>
        </row>
        <row r="89">
          <cell r="L89">
            <v>0</v>
          </cell>
        </row>
        <row r="90">
          <cell r="L90">
            <v>0</v>
          </cell>
        </row>
        <row r="91">
          <cell r="L91">
            <v>0</v>
          </cell>
        </row>
        <row r="92">
          <cell r="L92">
            <v>0</v>
          </cell>
        </row>
        <row r="93">
          <cell r="L93">
            <v>0</v>
          </cell>
        </row>
        <row r="94">
          <cell r="L94">
            <v>0</v>
          </cell>
        </row>
        <row r="95">
          <cell r="L95">
            <v>0</v>
          </cell>
        </row>
        <row r="96">
          <cell r="L96">
            <v>0</v>
          </cell>
        </row>
        <row r="97">
          <cell r="L97">
            <v>0</v>
          </cell>
        </row>
        <row r="98">
          <cell r="L98">
            <v>0</v>
          </cell>
        </row>
        <row r="99">
          <cell r="L99">
            <v>0</v>
          </cell>
        </row>
        <row r="100">
          <cell r="L100">
            <v>0</v>
          </cell>
        </row>
        <row r="101">
          <cell r="L101">
            <v>0</v>
          </cell>
        </row>
        <row r="102">
          <cell r="L102">
            <v>0</v>
          </cell>
        </row>
        <row r="103">
          <cell r="L103">
            <v>0</v>
          </cell>
        </row>
        <row r="104">
          <cell r="L104">
            <v>0</v>
          </cell>
        </row>
        <row r="105">
          <cell r="L105">
            <v>0</v>
          </cell>
        </row>
        <row r="106">
          <cell r="L106">
            <v>0</v>
          </cell>
        </row>
        <row r="107">
          <cell r="L107">
            <v>0</v>
          </cell>
        </row>
        <row r="108">
          <cell r="L108">
            <v>0</v>
          </cell>
        </row>
        <row r="109">
          <cell r="L109">
            <v>0</v>
          </cell>
        </row>
        <row r="110">
          <cell r="L110">
            <v>0</v>
          </cell>
        </row>
        <row r="111">
          <cell r="L111">
            <v>0</v>
          </cell>
        </row>
        <row r="112">
          <cell r="L112">
            <v>0</v>
          </cell>
        </row>
        <row r="113">
          <cell r="L113">
            <v>0</v>
          </cell>
        </row>
        <row r="114">
          <cell r="L114">
            <v>0</v>
          </cell>
        </row>
        <row r="115">
          <cell r="L115">
            <v>0</v>
          </cell>
        </row>
        <row r="116">
          <cell r="L116">
            <v>0</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row r="201">
          <cell r="L201">
            <v>0</v>
          </cell>
        </row>
        <row r="202">
          <cell r="L202">
            <v>0</v>
          </cell>
        </row>
        <row r="203">
          <cell r="L203">
            <v>0</v>
          </cell>
        </row>
        <row r="204">
          <cell r="L204">
            <v>0</v>
          </cell>
        </row>
        <row r="205">
          <cell r="L205">
            <v>0</v>
          </cell>
        </row>
        <row r="206">
          <cell r="L206">
            <v>0</v>
          </cell>
        </row>
        <row r="207">
          <cell r="L207">
            <v>0</v>
          </cell>
        </row>
        <row r="208">
          <cell r="L208">
            <v>0</v>
          </cell>
        </row>
        <row r="209">
          <cell r="L209">
            <v>0</v>
          </cell>
        </row>
        <row r="210">
          <cell r="L210">
            <v>0</v>
          </cell>
        </row>
        <row r="211">
          <cell r="L211">
            <v>0</v>
          </cell>
        </row>
        <row r="212">
          <cell r="L212">
            <v>0</v>
          </cell>
        </row>
        <row r="213">
          <cell r="L213">
            <v>0</v>
          </cell>
        </row>
        <row r="214">
          <cell r="L214">
            <v>0</v>
          </cell>
        </row>
        <row r="215">
          <cell r="L215">
            <v>0</v>
          </cell>
        </row>
        <row r="216">
          <cell r="L216">
            <v>0</v>
          </cell>
        </row>
        <row r="217">
          <cell r="L217">
            <v>0</v>
          </cell>
        </row>
        <row r="218">
          <cell r="L218">
            <v>0</v>
          </cell>
        </row>
        <row r="219">
          <cell r="L219">
            <v>0</v>
          </cell>
        </row>
        <row r="220">
          <cell r="L220">
            <v>0</v>
          </cell>
        </row>
        <row r="221">
          <cell r="L221">
            <v>0</v>
          </cell>
        </row>
        <row r="222">
          <cell r="L222">
            <v>0</v>
          </cell>
        </row>
        <row r="223">
          <cell r="L223">
            <v>0</v>
          </cell>
        </row>
        <row r="224">
          <cell r="L224">
            <v>0</v>
          </cell>
        </row>
        <row r="225">
          <cell r="L225">
            <v>0</v>
          </cell>
        </row>
        <row r="226">
          <cell r="L226">
            <v>0</v>
          </cell>
        </row>
        <row r="227">
          <cell r="L227">
            <v>0</v>
          </cell>
        </row>
        <row r="228">
          <cell r="L228">
            <v>0</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9">
          <cell r="L239">
            <v>0</v>
          </cell>
        </row>
        <row r="240">
          <cell r="L240">
            <v>0</v>
          </cell>
        </row>
        <row r="241">
          <cell r="L241">
            <v>0</v>
          </cell>
        </row>
        <row r="242">
          <cell r="L242">
            <v>0</v>
          </cell>
        </row>
        <row r="243">
          <cell r="L243">
            <v>0</v>
          </cell>
        </row>
        <row r="244">
          <cell r="L244">
            <v>0</v>
          </cell>
        </row>
        <row r="245">
          <cell r="L245">
            <v>0</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0</v>
          </cell>
        </row>
        <row r="255">
          <cell r="L255">
            <v>0</v>
          </cell>
        </row>
        <row r="256">
          <cell r="L256">
            <v>0</v>
          </cell>
        </row>
        <row r="257">
          <cell r="L257">
            <v>0</v>
          </cell>
        </row>
        <row r="258">
          <cell r="L258">
            <v>0</v>
          </cell>
        </row>
        <row r="259">
          <cell r="L259">
            <v>0</v>
          </cell>
        </row>
        <row r="261">
          <cell r="L261">
            <v>0</v>
          </cell>
        </row>
        <row r="262">
          <cell r="L262">
            <v>0</v>
          </cell>
        </row>
        <row r="263">
          <cell r="L263">
            <v>0</v>
          </cell>
        </row>
        <row r="264">
          <cell r="L264">
            <v>0</v>
          </cell>
        </row>
        <row r="265">
          <cell r="L265">
            <v>0</v>
          </cell>
        </row>
        <row r="266">
          <cell r="L266">
            <v>0</v>
          </cell>
        </row>
        <row r="267">
          <cell r="L267">
            <v>0</v>
          </cell>
        </row>
        <row r="268">
          <cell r="L268">
            <v>0</v>
          </cell>
        </row>
        <row r="269">
          <cell r="L269">
            <v>0</v>
          </cell>
        </row>
        <row r="270">
          <cell r="L270">
            <v>0</v>
          </cell>
        </row>
        <row r="271">
          <cell r="L271">
            <v>0</v>
          </cell>
        </row>
        <row r="272">
          <cell r="L272">
            <v>0</v>
          </cell>
        </row>
        <row r="273">
          <cell r="L273">
            <v>0</v>
          </cell>
        </row>
        <row r="274">
          <cell r="L274">
            <v>0</v>
          </cell>
        </row>
        <row r="275">
          <cell r="L275">
            <v>0</v>
          </cell>
        </row>
        <row r="276">
          <cell r="L276">
            <v>0</v>
          </cell>
        </row>
        <row r="277">
          <cell r="L277">
            <v>0</v>
          </cell>
        </row>
      </sheetData>
      <sheetData sheetId="9" refreshError="1">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v>
          </cell>
        </row>
        <row r="42">
          <cell r="L42">
            <v>0</v>
          </cell>
        </row>
        <row r="43">
          <cell r="L43">
            <v>0</v>
          </cell>
        </row>
        <row r="44">
          <cell r="L44">
            <v>0</v>
          </cell>
        </row>
        <row r="45">
          <cell r="L45">
            <v>0</v>
          </cell>
        </row>
        <row r="46">
          <cell r="L46">
            <v>0</v>
          </cell>
        </row>
        <row r="47">
          <cell r="L47">
            <v>0</v>
          </cell>
        </row>
        <row r="48">
          <cell r="L48">
            <v>0</v>
          </cell>
        </row>
        <row r="49">
          <cell r="L49">
            <v>0</v>
          </cell>
        </row>
        <row r="50">
          <cell r="L50">
            <v>0</v>
          </cell>
        </row>
        <row r="51">
          <cell r="L51">
            <v>0</v>
          </cell>
        </row>
        <row r="52">
          <cell r="L52">
            <v>0</v>
          </cell>
        </row>
        <row r="53">
          <cell r="L53">
            <v>0</v>
          </cell>
        </row>
        <row r="54">
          <cell r="L54">
            <v>0</v>
          </cell>
        </row>
        <row r="55">
          <cell r="L55">
            <v>0</v>
          </cell>
        </row>
        <row r="56">
          <cell r="L56">
            <v>0</v>
          </cell>
        </row>
        <row r="57">
          <cell r="L57">
            <v>0</v>
          </cell>
        </row>
        <row r="58">
          <cell r="L58">
            <v>0</v>
          </cell>
        </row>
        <row r="59">
          <cell r="L59">
            <v>0</v>
          </cell>
        </row>
        <row r="60">
          <cell r="L60">
            <v>0</v>
          </cell>
        </row>
        <row r="61">
          <cell r="L61">
            <v>0</v>
          </cell>
        </row>
        <row r="62">
          <cell r="L62">
            <v>0</v>
          </cell>
        </row>
        <row r="63">
          <cell r="L63">
            <v>0</v>
          </cell>
        </row>
        <row r="64">
          <cell r="L64">
            <v>0</v>
          </cell>
        </row>
        <row r="65">
          <cell r="L65">
            <v>0</v>
          </cell>
        </row>
        <row r="66">
          <cell r="L66">
            <v>0</v>
          </cell>
        </row>
        <row r="67">
          <cell r="L67">
            <v>0</v>
          </cell>
        </row>
        <row r="68">
          <cell r="L68">
            <v>0</v>
          </cell>
        </row>
        <row r="69">
          <cell r="L69">
            <v>0</v>
          </cell>
        </row>
        <row r="70">
          <cell r="L70">
            <v>0</v>
          </cell>
        </row>
        <row r="71">
          <cell r="L71">
            <v>0</v>
          </cell>
        </row>
        <row r="72">
          <cell r="L72">
            <v>0</v>
          </cell>
        </row>
        <row r="73">
          <cell r="L73">
            <v>0</v>
          </cell>
        </row>
        <row r="74">
          <cell r="L74">
            <v>0</v>
          </cell>
        </row>
        <row r="75">
          <cell r="L75">
            <v>0</v>
          </cell>
        </row>
        <row r="76">
          <cell r="L76">
            <v>0</v>
          </cell>
        </row>
        <row r="77">
          <cell r="L77">
            <v>0</v>
          </cell>
        </row>
        <row r="78">
          <cell r="L78">
            <v>0</v>
          </cell>
        </row>
        <row r="79">
          <cell r="L79">
            <v>0</v>
          </cell>
        </row>
        <row r="80">
          <cell r="L80">
            <v>0</v>
          </cell>
        </row>
        <row r="81">
          <cell r="L81">
            <v>0</v>
          </cell>
        </row>
        <row r="82">
          <cell r="L82">
            <v>0</v>
          </cell>
        </row>
        <row r="83">
          <cell r="L83">
            <v>0</v>
          </cell>
        </row>
        <row r="84">
          <cell r="L84">
            <v>0</v>
          </cell>
        </row>
        <row r="85">
          <cell r="L85">
            <v>0</v>
          </cell>
        </row>
        <row r="86">
          <cell r="L86">
            <v>0</v>
          </cell>
        </row>
        <row r="87">
          <cell r="L87">
            <v>0</v>
          </cell>
        </row>
        <row r="88">
          <cell r="L88">
            <v>0</v>
          </cell>
        </row>
        <row r="89">
          <cell r="L89">
            <v>0</v>
          </cell>
        </row>
        <row r="90">
          <cell r="L90">
            <v>0</v>
          </cell>
        </row>
        <row r="91">
          <cell r="L91">
            <v>0</v>
          </cell>
        </row>
        <row r="92">
          <cell r="L92">
            <v>0</v>
          </cell>
        </row>
        <row r="93">
          <cell r="L93">
            <v>0</v>
          </cell>
        </row>
        <row r="94">
          <cell r="L94">
            <v>0</v>
          </cell>
        </row>
        <row r="95">
          <cell r="L95">
            <v>0</v>
          </cell>
        </row>
        <row r="96">
          <cell r="L96">
            <v>0</v>
          </cell>
        </row>
        <row r="97">
          <cell r="L97">
            <v>0</v>
          </cell>
        </row>
        <row r="98">
          <cell r="L98">
            <v>0</v>
          </cell>
        </row>
        <row r="99">
          <cell r="L99">
            <v>0</v>
          </cell>
        </row>
        <row r="100">
          <cell r="L100">
            <v>0</v>
          </cell>
        </row>
        <row r="101">
          <cell r="L101">
            <v>0</v>
          </cell>
        </row>
        <row r="102">
          <cell r="L102">
            <v>0</v>
          </cell>
        </row>
        <row r="103">
          <cell r="L103">
            <v>0</v>
          </cell>
        </row>
        <row r="104">
          <cell r="L104">
            <v>0</v>
          </cell>
        </row>
        <row r="105">
          <cell r="L105">
            <v>0</v>
          </cell>
        </row>
        <row r="106">
          <cell r="L106">
            <v>0</v>
          </cell>
        </row>
        <row r="107">
          <cell r="L107">
            <v>0</v>
          </cell>
        </row>
        <row r="108">
          <cell r="L108">
            <v>0</v>
          </cell>
        </row>
        <row r="109">
          <cell r="L109">
            <v>0</v>
          </cell>
        </row>
        <row r="110">
          <cell r="L110">
            <v>0</v>
          </cell>
        </row>
        <row r="111">
          <cell r="L111">
            <v>0</v>
          </cell>
        </row>
        <row r="112">
          <cell r="L112">
            <v>0</v>
          </cell>
        </row>
        <row r="113">
          <cell r="L113">
            <v>0</v>
          </cell>
        </row>
        <row r="114">
          <cell r="L114">
            <v>0</v>
          </cell>
        </row>
        <row r="115">
          <cell r="L115">
            <v>0</v>
          </cell>
        </row>
        <row r="116">
          <cell r="L116">
            <v>0</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row r="201">
          <cell r="L201">
            <v>0</v>
          </cell>
        </row>
        <row r="202">
          <cell r="L202">
            <v>0</v>
          </cell>
        </row>
        <row r="203">
          <cell r="L203">
            <v>0</v>
          </cell>
        </row>
        <row r="204">
          <cell r="L204">
            <v>0</v>
          </cell>
        </row>
        <row r="205">
          <cell r="L205">
            <v>0</v>
          </cell>
        </row>
        <row r="206">
          <cell r="L206">
            <v>0</v>
          </cell>
        </row>
        <row r="207">
          <cell r="L207">
            <v>0</v>
          </cell>
        </row>
        <row r="208">
          <cell r="L208">
            <v>0</v>
          </cell>
        </row>
        <row r="209">
          <cell r="L209">
            <v>0</v>
          </cell>
        </row>
        <row r="210">
          <cell r="L210">
            <v>0</v>
          </cell>
        </row>
        <row r="211">
          <cell r="L211">
            <v>0</v>
          </cell>
        </row>
        <row r="212">
          <cell r="L212">
            <v>0</v>
          </cell>
        </row>
        <row r="213">
          <cell r="L213">
            <v>0</v>
          </cell>
        </row>
        <row r="214">
          <cell r="L214">
            <v>0</v>
          </cell>
        </row>
        <row r="215">
          <cell r="L215">
            <v>0</v>
          </cell>
        </row>
        <row r="216">
          <cell r="L216">
            <v>0</v>
          </cell>
        </row>
        <row r="217">
          <cell r="L217">
            <v>0</v>
          </cell>
        </row>
        <row r="218">
          <cell r="L218">
            <v>0</v>
          </cell>
        </row>
        <row r="219">
          <cell r="L219">
            <v>0</v>
          </cell>
        </row>
        <row r="220">
          <cell r="L220">
            <v>0</v>
          </cell>
        </row>
        <row r="221">
          <cell r="L221">
            <v>0</v>
          </cell>
        </row>
        <row r="222">
          <cell r="L222">
            <v>0</v>
          </cell>
        </row>
        <row r="223">
          <cell r="L223">
            <v>0</v>
          </cell>
        </row>
        <row r="224">
          <cell r="L224">
            <v>0</v>
          </cell>
        </row>
        <row r="225">
          <cell r="L225">
            <v>0</v>
          </cell>
        </row>
        <row r="226">
          <cell r="L226">
            <v>0</v>
          </cell>
        </row>
        <row r="227">
          <cell r="L227">
            <v>0</v>
          </cell>
        </row>
        <row r="228">
          <cell r="L228">
            <v>0</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9">
          <cell r="L239">
            <v>0</v>
          </cell>
        </row>
        <row r="240">
          <cell r="L240">
            <v>0</v>
          </cell>
        </row>
        <row r="241">
          <cell r="L241">
            <v>0</v>
          </cell>
        </row>
        <row r="242">
          <cell r="L242">
            <v>0</v>
          </cell>
        </row>
        <row r="243">
          <cell r="L243">
            <v>0</v>
          </cell>
        </row>
        <row r="244">
          <cell r="L244">
            <v>0</v>
          </cell>
        </row>
        <row r="245">
          <cell r="L245">
            <v>0</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0</v>
          </cell>
        </row>
        <row r="255">
          <cell r="L255">
            <v>0</v>
          </cell>
        </row>
        <row r="256">
          <cell r="L256">
            <v>0</v>
          </cell>
        </row>
        <row r="257">
          <cell r="L257">
            <v>0</v>
          </cell>
        </row>
        <row r="258">
          <cell r="L258">
            <v>0</v>
          </cell>
        </row>
        <row r="259">
          <cell r="L259">
            <v>0</v>
          </cell>
        </row>
        <row r="261">
          <cell r="L261">
            <v>0</v>
          </cell>
        </row>
        <row r="262">
          <cell r="L262">
            <v>0</v>
          </cell>
        </row>
        <row r="263">
          <cell r="L263">
            <v>0</v>
          </cell>
        </row>
        <row r="264">
          <cell r="L264">
            <v>0</v>
          </cell>
        </row>
        <row r="265">
          <cell r="L265">
            <v>0</v>
          </cell>
        </row>
        <row r="266">
          <cell r="L266">
            <v>0</v>
          </cell>
        </row>
        <row r="267">
          <cell r="L267">
            <v>0</v>
          </cell>
        </row>
        <row r="268">
          <cell r="L268">
            <v>0</v>
          </cell>
        </row>
        <row r="269">
          <cell r="L269">
            <v>0</v>
          </cell>
        </row>
        <row r="270">
          <cell r="L270">
            <v>0</v>
          </cell>
        </row>
        <row r="271">
          <cell r="L271">
            <v>0</v>
          </cell>
        </row>
        <row r="272">
          <cell r="L272">
            <v>0</v>
          </cell>
        </row>
        <row r="273">
          <cell r="L273">
            <v>0</v>
          </cell>
        </row>
        <row r="274">
          <cell r="L274">
            <v>0</v>
          </cell>
        </row>
        <row r="275">
          <cell r="L275">
            <v>0</v>
          </cell>
        </row>
        <row r="276">
          <cell r="L276">
            <v>0</v>
          </cell>
        </row>
        <row r="277">
          <cell r="L277">
            <v>0</v>
          </cell>
        </row>
      </sheetData>
      <sheetData sheetId="10" refreshError="1">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v>
          </cell>
        </row>
        <row r="42">
          <cell r="L42">
            <v>0</v>
          </cell>
        </row>
        <row r="43">
          <cell r="L43">
            <v>0</v>
          </cell>
        </row>
        <row r="44">
          <cell r="L44">
            <v>0</v>
          </cell>
        </row>
        <row r="45">
          <cell r="L45">
            <v>0</v>
          </cell>
        </row>
        <row r="46">
          <cell r="L46">
            <v>0</v>
          </cell>
        </row>
        <row r="47">
          <cell r="L47">
            <v>0</v>
          </cell>
        </row>
        <row r="48">
          <cell r="L48">
            <v>0</v>
          </cell>
        </row>
        <row r="49">
          <cell r="L49">
            <v>0</v>
          </cell>
        </row>
        <row r="50">
          <cell r="L50">
            <v>0</v>
          </cell>
        </row>
        <row r="51">
          <cell r="L51">
            <v>0</v>
          </cell>
        </row>
        <row r="52">
          <cell r="L52">
            <v>0</v>
          </cell>
        </row>
        <row r="53">
          <cell r="L53">
            <v>0</v>
          </cell>
        </row>
        <row r="54">
          <cell r="L54">
            <v>0</v>
          </cell>
        </row>
        <row r="55">
          <cell r="L55">
            <v>0</v>
          </cell>
        </row>
        <row r="56">
          <cell r="L56">
            <v>0</v>
          </cell>
        </row>
        <row r="57">
          <cell r="L57">
            <v>0</v>
          </cell>
        </row>
        <row r="58">
          <cell r="L58">
            <v>0</v>
          </cell>
        </row>
        <row r="59">
          <cell r="L59">
            <v>0</v>
          </cell>
        </row>
        <row r="60">
          <cell r="L60">
            <v>0</v>
          </cell>
        </row>
        <row r="61">
          <cell r="L61">
            <v>0</v>
          </cell>
        </row>
        <row r="62">
          <cell r="L62">
            <v>0</v>
          </cell>
        </row>
        <row r="63">
          <cell r="L63">
            <v>0</v>
          </cell>
        </row>
        <row r="64">
          <cell r="L64">
            <v>0</v>
          </cell>
        </row>
        <row r="65">
          <cell r="L65">
            <v>0</v>
          </cell>
        </row>
        <row r="66">
          <cell r="L66">
            <v>0</v>
          </cell>
        </row>
        <row r="67">
          <cell r="L67">
            <v>0</v>
          </cell>
        </row>
        <row r="68">
          <cell r="L68">
            <v>0</v>
          </cell>
        </row>
        <row r="69">
          <cell r="L69">
            <v>0</v>
          </cell>
        </row>
        <row r="70">
          <cell r="L70">
            <v>0</v>
          </cell>
        </row>
        <row r="71">
          <cell r="L71">
            <v>0</v>
          </cell>
        </row>
        <row r="72">
          <cell r="L72">
            <v>0</v>
          </cell>
        </row>
        <row r="73">
          <cell r="L73">
            <v>0</v>
          </cell>
        </row>
        <row r="74">
          <cell r="L74">
            <v>0</v>
          </cell>
        </row>
        <row r="75">
          <cell r="L75">
            <v>0</v>
          </cell>
        </row>
        <row r="76">
          <cell r="L76">
            <v>0</v>
          </cell>
        </row>
        <row r="77">
          <cell r="L77">
            <v>0</v>
          </cell>
        </row>
        <row r="78">
          <cell r="L78">
            <v>0</v>
          </cell>
        </row>
        <row r="79">
          <cell r="L79">
            <v>0</v>
          </cell>
        </row>
        <row r="80">
          <cell r="L80">
            <v>0</v>
          </cell>
        </row>
        <row r="81">
          <cell r="L81">
            <v>0</v>
          </cell>
        </row>
        <row r="82">
          <cell r="L82">
            <v>0</v>
          </cell>
        </row>
        <row r="83">
          <cell r="L83">
            <v>0</v>
          </cell>
        </row>
        <row r="84">
          <cell r="L84">
            <v>0</v>
          </cell>
        </row>
        <row r="85">
          <cell r="L85">
            <v>0</v>
          </cell>
        </row>
        <row r="86">
          <cell r="L86">
            <v>0</v>
          </cell>
        </row>
        <row r="87">
          <cell r="L87">
            <v>0</v>
          </cell>
        </row>
        <row r="88">
          <cell r="L88">
            <v>0</v>
          </cell>
        </row>
        <row r="89">
          <cell r="L89">
            <v>0</v>
          </cell>
        </row>
        <row r="90">
          <cell r="L90">
            <v>0</v>
          </cell>
        </row>
        <row r="91">
          <cell r="L91">
            <v>0</v>
          </cell>
        </row>
        <row r="92">
          <cell r="L92">
            <v>0</v>
          </cell>
        </row>
        <row r="93">
          <cell r="L93">
            <v>0</v>
          </cell>
        </row>
        <row r="94">
          <cell r="L94">
            <v>0</v>
          </cell>
        </row>
        <row r="95">
          <cell r="L95">
            <v>0</v>
          </cell>
        </row>
        <row r="96">
          <cell r="L96">
            <v>0</v>
          </cell>
        </row>
        <row r="97">
          <cell r="L97">
            <v>0</v>
          </cell>
        </row>
        <row r="98">
          <cell r="L98">
            <v>0</v>
          </cell>
        </row>
        <row r="99">
          <cell r="L99">
            <v>0</v>
          </cell>
        </row>
        <row r="100">
          <cell r="L100">
            <v>0</v>
          </cell>
        </row>
        <row r="101">
          <cell r="L101">
            <v>0</v>
          </cell>
        </row>
        <row r="102">
          <cell r="L102">
            <v>0</v>
          </cell>
        </row>
        <row r="103">
          <cell r="L103">
            <v>0</v>
          </cell>
        </row>
        <row r="104">
          <cell r="L104">
            <v>0</v>
          </cell>
        </row>
        <row r="105">
          <cell r="L105">
            <v>0</v>
          </cell>
        </row>
        <row r="106">
          <cell r="L106">
            <v>0</v>
          </cell>
        </row>
        <row r="107">
          <cell r="L107">
            <v>0</v>
          </cell>
        </row>
        <row r="108">
          <cell r="L108">
            <v>0</v>
          </cell>
        </row>
        <row r="109">
          <cell r="L109">
            <v>0</v>
          </cell>
        </row>
        <row r="110">
          <cell r="L110">
            <v>0</v>
          </cell>
        </row>
        <row r="111">
          <cell r="L111">
            <v>0</v>
          </cell>
        </row>
        <row r="112">
          <cell r="L112">
            <v>0</v>
          </cell>
        </row>
        <row r="113">
          <cell r="L113">
            <v>0</v>
          </cell>
        </row>
        <row r="114">
          <cell r="L114">
            <v>0</v>
          </cell>
        </row>
        <row r="115">
          <cell r="L115">
            <v>0</v>
          </cell>
        </row>
        <row r="116">
          <cell r="L116">
            <v>0</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row r="201">
          <cell r="L201">
            <v>0</v>
          </cell>
        </row>
        <row r="202">
          <cell r="L202">
            <v>0</v>
          </cell>
        </row>
        <row r="203">
          <cell r="L203">
            <v>0</v>
          </cell>
        </row>
        <row r="204">
          <cell r="L204">
            <v>0</v>
          </cell>
        </row>
        <row r="205">
          <cell r="L205">
            <v>0</v>
          </cell>
        </row>
        <row r="206">
          <cell r="L206">
            <v>0</v>
          </cell>
        </row>
        <row r="207">
          <cell r="L207">
            <v>0</v>
          </cell>
        </row>
        <row r="208">
          <cell r="L208">
            <v>0</v>
          </cell>
        </row>
        <row r="209">
          <cell r="L209">
            <v>0</v>
          </cell>
        </row>
        <row r="210">
          <cell r="L210">
            <v>0</v>
          </cell>
        </row>
        <row r="211">
          <cell r="L211">
            <v>0</v>
          </cell>
        </row>
        <row r="212">
          <cell r="L212">
            <v>0</v>
          </cell>
        </row>
        <row r="213">
          <cell r="L213">
            <v>0</v>
          </cell>
        </row>
        <row r="214">
          <cell r="L214">
            <v>0</v>
          </cell>
        </row>
        <row r="215">
          <cell r="L215">
            <v>0</v>
          </cell>
        </row>
        <row r="216">
          <cell r="L216">
            <v>0</v>
          </cell>
        </row>
        <row r="217">
          <cell r="L217">
            <v>0</v>
          </cell>
        </row>
        <row r="218">
          <cell r="L218">
            <v>0</v>
          </cell>
        </row>
        <row r="219">
          <cell r="L219">
            <v>0</v>
          </cell>
        </row>
        <row r="220">
          <cell r="L220">
            <v>0</v>
          </cell>
        </row>
        <row r="221">
          <cell r="L221">
            <v>0</v>
          </cell>
        </row>
        <row r="222">
          <cell r="L222">
            <v>0</v>
          </cell>
        </row>
        <row r="223">
          <cell r="L223">
            <v>0</v>
          </cell>
        </row>
        <row r="224">
          <cell r="L224">
            <v>0</v>
          </cell>
        </row>
        <row r="225">
          <cell r="L225">
            <v>0</v>
          </cell>
        </row>
        <row r="226">
          <cell r="L226">
            <v>0</v>
          </cell>
        </row>
        <row r="227">
          <cell r="L227">
            <v>0</v>
          </cell>
        </row>
        <row r="228">
          <cell r="L228">
            <v>0</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9">
          <cell r="L239">
            <v>0</v>
          </cell>
        </row>
        <row r="240">
          <cell r="L240">
            <v>0</v>
          </cell>
        </row>
        <row r="241">
          <cell r="L241">
            <v>0</v>
          </cell>
        </row>
        <row r="242">
          <cell r="L242">
            <v>0</v>
          </cell>
        </row>
        <row r="243">
          <cell r="L243">
            <v>0</v>
          </cell>
        </row>
        <row r="244">
          <cell r="L244">
            <v>0</v>
          </cell>
        </row>
        <row r="245">
          <cell r="L245">
            <v>0</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0</v>
          </cell>
        </row>
        <row r="255">
          <cell r="L255">
            <v>0</v>
          </cell>
        </row>
        <row r="256">
          <cell r="L256">
            <v>0</v>
          </cell>
        </row>
        <row r="257">
          <cell r="L257">
            <v>0</v>
          </cell>
        </row>
        <row r="258">
          <cell r="L258">
            <v>0</v>
          </cell>
        </row>
        <row r="259">
          <cell r="L259">
            <v>0</v>
          </cell>
        </row>
        <row r="261">
          <cell r="L261">
            <v>0</v>
          </cell>
        </row>
        <row r="262">
          <cell r="L262">
            <v>0</v>
          </cell>
        </row>
        <row r="263">
          <cell r="L263">
            <v>0</v>
          </cell>
        </row>
        <row r="264">
          <cell r="L264">
            <v>0</v>
          </cell>
        </row>
        <row r="265">
          <cell r="L265">
            <v>0</v>
          </cell>
        </row>
        <row r="266">
          <cell r="L266">
            <v>0</v>
          </cell>
        </row>
        <row r="267">
          <cell r="L267">
            <v>0</v>
          </cell>
        </row>
        <row r="268">
          <cell r="L268">
            <v>0</v>
          </cell>
        </row>
        <row r="269">
          <cell r="L269">
            <v>0</v>
          </cell>
        </row>
        <row r="270">
          <cell r="L270">
            <v>0</v>
          </cell>
        </row>
        <row r="271">
          <cell r="L271">
            <v>0</v>
          </cell>
        </row>
        <row r="272">
          <cell r="L272">
            <v>0</v>
          </cell>
        </row>
        <row r="273">
          <cell r="L273">
            <v>0</v>
          </cell>
        </row>
        <row r="274">
          <cell r="L274">
            <v>0</v>
          </cell>
        </row>
        <row r="275">
          <cell r="L275">
            <v>0</v>
          </cell>
        </row>
        <row r="276">
          <cell r="L276">
            <v>0</v>
          </cell>
        </row>
        <row r="277">
          <cell r="L277">
            <v>0</v>
          </cell>
        </row>
      </sheetData>
      <sheetData sheetId="11" refreshError="1">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v>
          </cell>
        </row>
        <row r="42">
          <cell r="L42">
            <v>0</v>
          </cell>
        </row>
        <row r="43">
          <cell r="L43">
            <v>0</v>
          </cell>
        </row>
        <row r="44">
          <cell r="L44">
            <v>0</v>
          </cell>
        </row>
        <row r="45">
          <cell r="L45">
            <v>0</v>
          </cell>
        </row>
        <row r="46">
          <cell r="L46">
            <v>0</v>
          </cell>
        </row>
        <row r="47">
          <cell r="L47">
            <v>0</v>
          </cell>
        </row>
        <row r="48">
          <cell r="L48">
            <v>0</v>
          </cell>
        </row>
        <row r="49">
          <cell r="L49">
            <v>0</v>
          </cell>
        </row>
        <row r="50">
          <cell r="L50">
            <v>0</v>
          </cell>
        </row>
        <row r="51">
          <cell r="L51">
            <v>0</v>
          </cell>
        </row>
        <row r="52">
          <cell r="L52">
            <v>0</v>
          </cell>
        </row>
        <row r="53">
          <cell r="L53">
            <v>0</v>
          </cell>
        </row>
        <row r="54">
          <cell r="L54">
            <v>0</v>
          </cell>
        </row>
        <row r="55">
          <cell r="L55">
            <v>0</v>
          </cell>
        </row>
        <row r="56">
          <cell r="L56">
            <v>0</v>
          </cell>
        </row>
        <row r="57">
          <cell r="L57">
            <v>0</v>
          </cell>
        </row>
        <row r="58">
          <cell r="L58">
            <v>0</v>
          </cell>
        </row>
        <row r="59">
          <cell r="L59">
            <v>0</v>
          </cell>
        </row>
        <row r="60">
          <cell r="L60">
            <v>0</v>
          </cell>
        </row>
        <row r="61">
          <cell r="L61">
            <v>0</v>
          </cell>
        </row>
        <row r="62">
          <cell r="L62">
            <v>0</v>
          </cell>
        </row>
        <row r="63">
          <cell r="L63">
            <v>0</v>
          </cell>
        </row>
        <row r="64">
          <cell r="L64">
            <v>0</v>
          </cell>
        </row>
        <row r="65">
          <cell r="L65">
            <v>0</v>
          </cell>
        </row>
        <row r="66">
          <cell r="L66">
            <v>0</v>
          </cell>
        </row>
        <row r="67">
          <cell r="L67">
            <v>0</v>
          </cell>
        </row>
        <row r="68">
          <cell r="L68">
            <v>0</v>
          </cell>
        </row>
        <row r="69">
          <cell r="L69">
            <v>0</v>
          </cell>
        </row>
        <row r="70">
          <cell r="L70">
            <v>0</v>
          </cell>
        </row>
        <row r="71">
          <cell r="L71">
            <v>0</v>
          </cell>
        </row>
        <row r="72">
          <cell r="L72">
            <v>0</v>
          </cell>
        </row>
        <row r="73">
          <cell r="L73">
            <v>0</v>
          </cell>
        </row>
        <row r="74">
          <cell r="L74">
            <v>0</v>
          </cell>
        </row>
        <row r="75">
          <cell r="L75">
            <v>0</v>
          </cell>
        </row>
        <row r="76">
          <cell r="L76">
            <v>0</v>
          </cell>
        </row>
        <row r="77">
          <cell r="L77">
            <v>0</v>
          </cell>
        </row>
        <row r="78">
          <cell r="L78">
            <v>0</v>
          </cell>
        </row>
        <row r="79">
          <cell r="L79">
            <v>0</v>
          </cell>
        </row>
        <row r="80">
          <cell r="L80">
            <v>0</v>
          </cell>
        </row>
        <row r="81">
          <cell r="L81">
            <v>0</v>
          </cell>
        </row>
        <row r="82">
          <cell r="L82">
            <v>0</v>
          </cell>
        </row>
        <row r="83">
          <cell r="L83">
            <v>0</v>
          </cell>
        </row>
        <row r="84">
          <cell r="L84">
            <v>0</v>
          </cell>
        </row>
        <row r="85">
          <cell r="L85">
            <v>0</v>
          </cell>
        </row>
        <row r="86">
          <cell r="L86">
            <v>0</v>
          </cell>
        </row>
        <row r="87">
          <cell r="L87">
            <v>0</v>
          </cell>
        </row>
        <row r="88">
          <cell r="L88">
            <v>0</v>
          </cell>
        </row>
        <row r="89">
          <cell r="L89">
            <v>0</v>
          </cell>
        </row>
        <row r="90">
          <cell r="L90">
            <v>0</v>
          </cell>
        </row>
        <row r="91">
          <cell r="L91">
            <v>0</v>
          </cell>
        </row>
        <row r="92">
          <cell r="L92">
            <v>0</v>
          </cell>
        </row>
        <row r="93">
          <cell r="L93">
            <v>0</v>
          </cell>
        </row>
        <row r="94">
          <cell r="L94">
            <v>0</v>
          </cell>
        </row>
        <row r="95">
          <cell r="L95">
            <v>0</v>
          </cell>
        </row>
        <row r="96">
          <cell r="L96">
            <v>0</v>
          </cell>
        </row>
        <row r="97">
          <cell r="L97">
            <v>0</v>
          </cell>
        </row>
        <row r="98">
          <cell r="L98">
            <v>0</v>
          </cell>
        </row>
        <row r="99">
          <cell r="L99">
            <v>0</v>
          </cell>
        </row>
        <row r="100">
          <cell r="L100">
            <v>0</v>
          </cell>
        </row>
        <row r="101">
          <cell r="L101">
            <v>0</v>
          </cell>
        </row>
        <row r="102">
          <cell r="L102">
            <v>0</v>
          </cell>
        </row>
        <row r="103">
          <cell r="L103">
            <v>0</v>
          </cell>
        </row>
        <row r="104">
          <cell r="L104">
            <v>0</v>
          </cell>
        </row>
        <row r="105">
          <cell r="L105">
            <v>0</v>
          </cell>
        </row>
        <row r="106">
          <cell r="L106">
            <v>0</v>
          </cell>
        </row>
        <row r="107">
          <cell r="L107">
            <v>0</v>
          </cell>
        </row>
        <row r="108">
          <cell r="L108">
            <v>0</v>
          </cell>
        </row>
        <row r="109">
          <cell r="L109">
            <v>0</v>
          </cell>
        </row>
        <row r="110">
          <cell r="L110">
            <v>0</v>
          </cell>
        </row>
        <row r="111">
          <cell r="L111">
            <v>0</v>
          </cell>
        </row>
        <row r="112">
          <cell r="L112">
            <v>0</v>
          </cell>
        </row>
        <row r="113">
          <cell r="L113">
            <v>0</v>
          </cell>
        </row>
        <row r="114">
          <cell r="L114">
            <v>0</v>
          </cell>
        </row>
        <row r="115">
          <cell r="L115">
            <v>0</v>
          </cell>
        </row>
        <row r="116">
          <cell r="L116">
            <v>0</v>
          </cell>
        </row>
        <row r="117">
          <cell r="L117">
            <v>0</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row r="201">
          <cell r="L201">
            <v>0</v>
          </cell>
        </row>
        <row r="202">
          <cell r="L202">
            <v>0</v>
          </cell>
        </row>
        <row r="203">
          <cell r="L203">
            <v>0</v>
          </cell>
        </row>
        <row r="204">
          <cell r="L204">
            <v>0</v>
          </cell>
        </row>
        <row r="205">
          <cell r="L205">
            <v>0</v>
          </cell>
        </row>
        <row r="206">
          <cell r="L206">
            <v>0</v>
          </cell>
        </row>
        <row r="207">
          <cell r="L207">
            <v>0</v>
          </cell>
        </row>
        <row r="208">
          <cell r="L208">
            <v>0</v>
          </cell>
        </row>
        <row r="209">
          <cell r="L209">
            <v>0</v>
          </cell>
        </row>
        <row r="210">
          <cell r="L210">
            <v>0</v>
          </cell>
        </row>
        <row r="211">
          <cell r="L211">
            <v>0</v>
          </cell>
        </row>
        <row r="212">
          <cell r="L212">
            <v>0</v>
          </cell>
        </row>
        <row r="213">
          <cell r="L213">
            <v>0</v>
          </cell>
        </row>
        <row r="214">
          <cell r="L214">
            <v>0</v>
          </cell>
        </row>
        <row r="215">
          <cell r="L215">
            <v>0</v>
          </cell>
        </row>
        <row r="216">
          <cell r="L216">
            <v>0</v>
          </cell>
        </row>
        <row r="217">
          <cell r="L217">
            <v>0</v>
          </cell>
        </row>
        <row r="218">
          <cell r="L218">
            <v>0</v>
          </cell>
        </row>
        <row r="219">
          <cell r="L219">
            <v>0</v>
          </cell>
        </row>
        <row r="220">
          <cell r="L220">
            <v>0</v>
          </cell>
        </row>
        <row r="221">
          <cell r="L221">
            <v>0</v>
          </cell>
        </row>
        <row r="222">
          <cell r="L222">
            <v>0</v>
          </cell>
        </row>
        <row r="223">
          <cell r="L223">
            <v>0</v>
          </cell>
        </row>
        <row r="224">
          <cell r="L224">
            <v>0</v>
          </cell>
        </row>
        <row r="225">
          <cell r="L225">
            <v>0</v>
          </cell>
        </row>
        <row r="226">
          <cell r="L226">
            <v>0</v>
          </cell>
        </row>
        <row r="227">
          <cell r="L227">
            <v>0</v>
          </cell>
        </row>
        <row r="228">
          <cell r="L228">
            <v>0</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9">
          <cell r="L239">
            <v>0</v>
          </cell>
        </row>
        <row r="240">
          <cell r="L240">
            <v>0</v>
          </cell>
        </row>
        <row r="241">
          <cell r="L241">
            <v>0</v>
          </cell>
        </row>
        <row r="242">
          <cell r="L242">
            <v>0</v>
          </cell>
        </row>
        <row r="243">
          <cell r="L243">
            <v>0</v>
          </cell>
        </row>
        <row r="244">
          <cell r="L244">
            <v>0</v>
          </cell>
        </row>
        <row r="245">
          <cell r="L245">
            <v>0</v>
          </cell>
        </row>
        <row r="246">
          <cell r="L246">
            <v>0</v>
          </cell>
        </row>
        <row r="247">
          <cell r="L247">
            <v>0</v>
          </cell>
        </row>
        <row r="248">
          <cell r="L248">
            <v>0</v>
          </cell>
        </row>
        <row r="249">
          <cell r="L249">
            <v>0</v>
          </cell>
        </row>
        <row r="250">
          <cell r="L250">
            <v>0</v>
          </cell>
        </row>
        <row r="251">
          <cell r="L251">
            <v>0</v>
          </cell>
        </row>
        <row r="252">
          <cell r="L252">
            <v>0</v>
          </cell>
        </row>
        <row r="253">
          <cell r="L253">
            <v>0</v>
          </cell>
        </row>
        <row r="254">
          <cell r="L254">
            <v>0</v>
          </cell>
        </row>
        <row r="255">
          <cell r="L255">
            <v>0</v>
          </cell>
        </row>
        <row r="256">
          <cell r="L256">
            <v>0</v>
          </cell>
        </row>
        <row r="257">
          <cell r="L257">
            <v>0</v>
          </cell>
        </row>
        <row r="258">
          <cell r="L258">
            <v>0</v>
          </cell>
        </row>
        <row r="259">
          <cell r="L259">
            <v>0</v>
          </cell>
        </row>
        <row r="261">
          <cell r="L261">
            <v>0</v>
          </cell>
        </row>
        <row r="262">
          <cell r="L262">
            <v>0</v>
          </cell>
        </row>
        <row r="263">
          <cell r="L263">
            <v>0</v>
          </cell>
        </row>
        <row r="264">
          <cell r="L264">
            <v>0</v>
          </cell>
        </row>
        <row r="265">
          <cell r="L265">
            <v>0</v>
          </cell>
        </row>
        <row r="266">
          <cell r="L266">
            <v>0</v>
          </cell>
        </row>
        <row r="267">
          <cell r="L267">
            <v>0</v>
          </cell>
        </row>
        <row r="268">
          <cell r="L268">
            <v>0</v>
          </cell>
        </row>
        <row r="269">
          <cell r="L269">
            <v>0</v>
          </cell>
        </row>
        <row r="270">
          <cell r="L270">
            <v>0</v>
          </cell>
        </row>
        <row r="271">
          <cell r="L271">
            <v>0</v>
          </cell>
        </row>
        <row r="272">
          <cell r="L272">
            <v>0</v>
          </cell>
        </row>
        <row r="273">
          <cell r="L273">
            <v>0</v>
          </cell>
        </row>
        <row r="274">
          <cell r="L274">
            <v>0</v>
          </cell>
        </row>
        <row r="275">
          <cell r="L275">
            <v>0</v>
          </cell>
        </row>
        <row r="276">
          <cell r="L276">
            <v>0</v>
          </cell>
        </row>
        <row r="277">
          <cell r="L277">
            <v>0</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99"/>
  <sheetViews>
    <sheetView showGridLines="0" tabSelected="1" zoomScale="90" zoomScaleNormal="90" workbookViewId="0">
      <selection sqref="A1:D1"/>
    </sheetView>
  </sheetViews>
  <sheetFormatPr baseColWidth="10" defaultColWidth="0" defaultRowHeight="12.75" customHeight="1" x14ac:dyDescent="0.2"/>
  <cols>
    <col min="1" max="2" width="4.5703125" style="11" customWidth="1"/>
    <col min="3" max="3" width="49.28515625" style="1" customWidth="1"/>
    <col min="4" max="4" width="24.5703125" style="1" customWidth="1"/>
    <col min="5" max="5" width="11.42578125" style="1" customWidth="1"/>
    <col min="6" max="6" width="11.85546875" style="1" customWidth="1"/>
    <col min="7" max="7" width="12.5703125" style="1" customWidth="1"/>
    <col min="8" max="8" width="13.140625" style="1" customWidth="1"/>
    <col min="9" max="9" width="10.85546875" style="1" bestFit="1" customWidth="1"/>
    <col min="10" max="10" width="10.28515625" style="1" customWidth="1"/>
    <col min="11" max="11" width="2" style="5" customWidth="1"/>
    <col min="12" max="15" width="9.7109375" style="1" customWidth="1"/>
    <col min="16" max="16" width="12.140625" style="1" customWidth="1"/>
    <col min="17" max="18" width="10.42578125" style="1" customWidth="1"/>
    <col min="19" max="19" width="16.28515625" style="1" customWidth="1"/>
    <col min="20" max="254" width="0.85546875" style="1" customWidth="1"/>
    <col min="255" max="256" width="49.42578125" style="1" customWidth="1"/>
    <col min="257" max="16384" width="0" style="1" hidden="1"/>
  </cols>
  <sheetData>
    <row r="1" spans="1:255" ht="54.75" customHeight="1" x14ac:dyDescent="0.2">
      <c r="A1" s="362" t="s">
        <v>1041</v>
      </c>
      <c r="B1" s="362"/>
      <c r="C1" s="362"/>
      <c r="D1" s="362"/>
      <c r="E1" s="105" t="s">
        <v>1042</v>
      </c>
      <c r="F1" s="105"/>
      <c r="G1" s="106"/>
      <c r="H1" s="106"/>
      <c r="I1" s="106"/>
      <c r="J1" s="107"/>
      <c r="K1" s="106"/>
    </row>
    <row r="2" spans="1:255" ht="36" customHeight="1" x14ac:dyDescent="0.3">
      <c r="A2" s="360" t="s">
        <v>1043</v>
      </c>
      <c r="B2" s="360"/>
      <c r="C2" s="360"/>
      <c r="D2" s="360"/>
      <c r="E2" s="360"/>
      <c r="F2" s="360"/>
      <c r="G2" s="360"/>
      <c r="H2" s="360"/>
      <c r="I2" s="360"/>
      <c r="J2" s="360"/>
      <c r="K2" s="360"/>
      <c r="L2" s="360"/>
      <c r="M2" s="360"/>
    </row>
    <row r="3" spans="1:255" ht="18" x14ac:dyDescent="0.3">
      <c r="A3" s="108" t="s">
        <v>1044</v>
      </c>
      <c r="B3" s="108"/>
      <c r="C3" s="109"/>
      <c r="D3" s="109"/>
      <c r="E3" s="109"/>
      <c r="F3" s="109"/>
      <c r="G3" s="109"/>
      <c r="H3" s="109"/>
      <c r="I3" s="109"/>
      <c r="J3" s="109"/>
      <c r="K3" s="109"/>
      <c r="L3" s="109"/>
      <c r="M3" s="110"/>
      <c r="N3" s="110"/>
      <c r="O3" s="111"/>
    </row>
    <row r="4" spans="1:255" s="2" customFormat="1" ht="16.5" x14ac:dyDescent="0.3">
      <c r="A4" s="108" t="s">
        <v>0</v>
      </c>
      <c r="B4" s="108"/>
      <c r="C4" s="112"/>
      <c r="D4" s="112"/>
      <c r="E4" s="112"/>
      <c r="F4" s="112"/>
      <c r="G4" s="112"/>
      <c r="H4" s="112"/>
      <c r="I4" s="112"/>
      <c r="J4" s="112"/>
      <c r="K4" s="112"/>
      <c r="L4" s="112"/>
      <c r="M4" s="113"/>
      <c r="N4" s="113"/>
      <c r="O4" s="114"/>
    </row>
    <row r="5" spans="1:255" s="2" customFormat="1" ht="16.5" x14ac:dyDescent="0.3">
      <c r="A5" s="108" t="s">
        <v>1</v>
      </c>
      <c r="B5" s="108"/>
      <c r="C5" s="109"/>
      <c r="D5" s="109"/>
      <c r="E5" s="109"/>
      <c r="F5" s="109"/>
      <c r="G5" s="109"/>
      <c r="H5" s="109"/>
      <c r="I5" s="109"/>
      <c r="J5" s="109"/>
      <c r="K5" s="109"/>
      <c r="L5" s="109"/>
      <c r="M5" s="114"/>
      <c r="N5" s="114"/>
      <c r="O5" s="114"/>
    </row>
    <row r="6" spans="1:255" s="2" customFormat="1" ht="16.5" x14ac:dyDescent="0.3">
      <c r="A6" s="108" t="s">
        <v>45</v>
      </c>
      <c r="B6" s="108"/>
      <c r="C6" s="115"/>
      <c r="D6" s="115"/>
      <c r="E6" s="115"/>
      <c r="F6" s="115"/>
      <c r="G6" s="115"/>
      <c r="H6" s="115"/>
      <c r="I6" s="115"/>
      <c r="J6" s="115"/>
      <c r="K6" s="115"/>
      <c r="L6" s="115"/>
      <c r="M6" s="113"/>
      <c r="N6" s="113"/>
      <c r="O6" s="114"/>
    </row>
    <row r="7" spans="1:255" s="2" customFormat="1" ht="16.5" x14ac:dyDescent="0.3">
      <c r="A7" s="108" t="s">
        <v>44</v>
      </c>
      <c r="B7" s="108"/>
      <c r="C7" s="109"/>
      <c r="D7" s="109"/>
      <c r="E7" s="109"/>
      <c r="F7" s="109"/>
      <c r="G7" s="109"/>
      <c r="H7" s="109"/>
      <c r="I7" s="109"/>
      <c r="J7" s="109"/>
      <c r="K7" s="109"/>
      <c r="L7" s="109"/>
      <c r="M7" s="114"/>
      <c r="N7" s="114"/>
      <c r="O7" s="114"/>
      <c r="P7" s="17">
        <v>20.055299999999999</v>
      </c>
    </row>
    <row r="8" spans="1:255" ht="17.25" customHeight="1" x14ac:dyDescent="0.25">
      <c r="A8" s="368" t="s">
        <v>2</v>
      </c>
      <c r="B8" s="345"/>
      <c r="C8" s="368" t="s">
        <v>36</v>
      </c>
      <c r="D8" s="369" t="s">
        <v>3</v>
      </c>
      <c r="E8" s="365" t="s">
        <v>1060</v>
      </c>
      <c r="F8" s="365" t="s">
        <v>1061</v>
      </c>
      <c r="G8" s="370" t="s">
        <v>4</v>
      </c>
      <c r="H8" s="370"/>
      <c r="I8" s="370"/>
      <c r="J8" s="370"/>
      <c r="K8" s="346"/>
      <c r="L8" s="365" t="s">
        <v>35</v>
      </c>
      <c r="M8" s="366" t="s">
        <v>5</v>
      </c>
      <c r="N8" s="366"/>
      <c r="O8" s="366"/>
    </row>
    <row r="9" spans="1:255" s="3" customFormat="1" ht="18" customHeight="1" x14ac:dyDescent="0.25">
      <c r="A9" s="368"/>
      <c r="B9" s="345"/>
      <c r="C9" s="368"/>
      <c r="D9" s="369"/>
      <c r="E9" s="365"/>
      <c r="F9" s="365"/>
      <c r="G9" s="367">
        <v>2018</v>
      </c>
      <c r="H9" s="367"/>
      <c r="I9" s="367"/>
      <c r="J9" s="367"/>
      <c r="K9" s="346"/>
      <c r="L9" s="365"/>
      <c r="M9" s="366">
        <v>2018</v>
      </c>
      <c r="N9" s="366"/>
      <c r="O9" s="366"/>
    </row>
    <row r="10" spans="1:255" s="4" customFormat="1" ht="29.25" customHeight="1" x14ac:dyDescent="0.25">
      <c r="A10" s="368"/>
      <c r="B10" s="345"/>
      <c r="C10" s="368"/>
      <c r="D10" s="369"/>
      <c r="E10" s="365"/>
      <c r="F10" s="365"/>
      <c r="G10" s="345" t="s">
        <v>1062</v>
      </c>
      <c r="H10" s="289" t="s">
        <v>1063</v>
      </c>
      <c r="I10" s="345" t="s">
        <v>7</v>
      </c>
      <c r="J10" s="345" t="s">
        <v>8</v>
      </c>
      <c r="K10" s="345"/>
      <c r="L10" s="365"/>
      <c r="M10" s="347" t="s">
        <v>9</v>
      </c>
      <c r="N10" s="345" t="s">
        <v>6</v>
      </c>
      <c r="O10" s="345" t="s">
        <v>7</v>
      </c>
    </row>
    <row r="11" spans="1:255" s="3" customFormat="1" ht="17.25" customHeight="1" x14ac:dyDescent="0.25">
      <c r="A11" s="348"/>
      <c r="B11" s="348"/>
      <c r="C11" s="348"/>
      <c r="D11" s="349" t="s">
        <v>10</v>
      </c>
      <c r="E11" s="348" t="s">
        <v>11</v>
      </c>
      <c r="F11" s="348" t="s">
        <v>12</v>
      </c>
      <c r="G11" s="348" t="s">
        <v>13</v>
      </c>
      <c r="H11" s="349" t="s">
        <v>14</v>
      </c>
      <c r="I11" s="348" t="s">
        <v>15</v>
      </c>
      <c r="J11" s="350" t="s">
        <v>16</v>
      </c>
      <c r="K11" s="348"/>
      <c r="L11" s="348" t="s">
        <v>17</v>
      </c>
      <c r="M11" s="348" t="s">
        <v>18</v>
      </c>
      <c r="N11" s="348" t="s">
        <v>19</v>
      </c>
      <c r="O11" s="348" t="s">
        <v>20</v>
      </c>
    </row>
    <row r="12" spans="1:255" s="5" customFormat="1" ht="13.5" x14ac:dyDescent="0.25">
      <c r="A12" s="119"/>
      <c r="B12" s="119"/>
      <c r="C12" s="120" t="s">
        <v>21</v>
      </c>
      <c r="D12" s="120"/>
      <c r="E12" s="121">
        <f>+E14+E82</f>
        <v>456162.30763337511</v>
      </c>
      <c r="F12" s="121">
        <f>+F14+F82</f>
        <v>122041.79027071949</v>
      </c>
      <c r="G12" s="121">
        <f>+G14+G82</f>
        <v>61700.2226642694</v>
      </c>
      <c r="H12" s="121">
        <f>+H14+H82</f>
        <v>10340.21050197928</v>
      </c>
      <c r="I12" s="121">
        <f>+I14+I82</f>
        <v>132382.00077269878</v>
      </c>
      <c r="J12" s="121">
        <f>IF(I12&lt;&gt;0,(I12/E12))*100</f>
        <v>29.020810916954652</v>
      </c>
      <c r="K12" s="121"/>
      <c r="L12" s="121"/>
      <c r="M12" s="121"/>
      <c r="N12" s="121"/>
      <c r="O12" s="122"/>
      <c r="P12" s="14"/>
    </row>
    <row r="13" spans="1:255" s="5" customFormat="1" ht="13.5" x14ac:dyDescent="0.25">
      <c r="A13" s="123"/>
      <c r="B13" s="123"/>
      <c r="C13" s="124" t="s">
        <v>22</v>
      </c>
      <c r="D13" s="125"/>
      <c r="E13" s="121">
        <f>+E15+E18+E21+E25+E28+E34+E42+E52+E57+E70+E83+E85+E88+E91</f>
        <v>456162.30763337517</v>
      </c>
      <c r="F13" s="121">
        <f>+F15+F18+F21+F25+F28+F34+F42+F52+F57+F70+F83+F85+F88+F91</f>
        <v>122041.79027071947</v>
      </c>
      <c r="G13" s="121">
        <f>+G15+G18+G21+G25+G28+G34+G42+G52+G57+G70+G83+G85+G88+G91</f>
        <v>61700.222664269393</v>
      </c>
      <c r="H13" s="121">
        <f>+H15+H18+H21+H25+H28+H34+H42+H52+H57+H70+H83+H85+H88+H91</f>
        <v>10340.21050197928</v>
      </c>
      <c r="I13" s="121">
        <f>+I15+I18+I21+I25+I28+I34+I42+I52+I57+I70+I83+I85+I88+I91</f>
        <v>132382.00077269878</v>
      </c>
      <c r="J13" s="121">
        <f>IF(I13&lt;&gt;0,(I13/E13))*100</f>
        <v>29.020810916954648</v>
      </c>
      <c r="K13" s="121"/>
      <c r="L13" s="121"/>
      <c r="M13" s="121"/>
      <c r="N13" s="121"/>
      <c r="O13" s="122"/>
      <c r="P13" s="14"/>
      <c r="Q13" s="6"/>
      <c r="R13" s="7"/>
    </row>
    <row r="14" spans="1:255" s="5" customFormat="1" ht="13.5" x14ac:dyDescent="0.25">
      <c r="A14" s="123"/>
      <c r="B14" s="123"/>
      <c r="C14" s="126" t="s">
        <v>23</v>
      </c>
      <c r="D14" s="127"/>
      <c r="E14" s="121">
        <f>+E15+E18+E21+E25+E28+E34+E42+E52+E57+E70</f>
        <v>326147.52023858158</v>
      </c>
      <c r="F14" s="121">
        <f>+F15+F18+F21+F25+F28+F34+F42+F52+F57+F70</f>
        <v>104381.84720260539</v>
      </c>
      <c r="G14" s="121">
        <f>+G15+G18+G21+G25+G28+G34+G42+G52+G57+G70</f>
        <v>42051.435492928198</v>
      </c>
      <c r="H14" s="121">
        <f>+H15+H18+H21+H25+H28+H34+H42+H52+H57+H70</f>
        <v>6309.5978359256333</v>
      </c>
      <c r="I14" s="121">
        <f>+I15+I18+I21+I25+I28+I34+I42+I52+I57+I70</f>
        <v>110691.44503853105</v>
      </c>
      <c r="J14" s="121">
        <f>IF(I14&lt;&gt;0,(I14/E14))*100</f>
        <v>33.939073017497932</v>
      </c>
      <c r="K14" s="121"/>
      <c r="L14" s="121"/>
      <c r="M14" s="121"/>
      <c r="N14" s="121"/>
      <c r="O14" s="121"/>
      <c r="P14" s="14"/>
      <c r="Q14" s="6"/>
      <c r="R14" s="8"/>
    </row>
    <row r="15" spans="1:255" s="5" customFormat="1" ht="13.5" x14ac:dyDescent="0.25">
      <c r="A15" s="128"/>
      <c r="B15" s="128"/>
      <c r="C15" s="126" t="s">
        <v>24</v>
      </c>
      <c r="D15" s="120"/>
      <c r="E15" s="121">
        <f>SUM(E16:E17)</f>
        <v>17093.919080182066</v>
      </c>
      <c r="F15" s="121">
        <f>SUM(F16:F17)</f>
        <v>13148.789672908206</v>
      </c>
      <c r="G15" s="121">
        <f>SUM(G16:G17)</f>
        <v>840.08505023429996</v>
      </c>
      <c r="H15" s="121">
        <f>SUM(H16:H17)</f>
        <v>405.50794910062257</v>
      </c>
      <c r="I15" s="121">
        <f>SUM(I16:I17)</f>
        <v>13554.297622008828</v>
      </c>
      <c r="J15" s="121">
        <f t="shared" ref="J15:J78" si="0">IF(I15&lt;&gt;0,(I15/E15))*100</f>
        <v>79.29309574024532</v>
      </c>
      <c r="K15" s="121"/>
      <c r="L15" s="121"/>
      <c r="M15" s="122"/>
      <c r="N15" s="121"/>
      <c r="O15" s="122"/>
      <c r="P15" s="15"/>
      <c r="Q15" s="12"/>
      <c r="R15" s="8"/>
    </row>
    <row r="16" spans="1:255" s="10" customFormat="1" ht="13.5" x14ac:dyDescent="0.25">
      <c r="A16" s="129">
        <v>171</v>
      </c>
      <c r="B16" s="129" t="s">
        <v>48</v>
      </c>
      <c r="C16" s="129" t="s">
        <v>49</v>
      </c>
      <c r="D16" s="130" t="s">
        <v>38</v>
      </c>
      <c r="E16" s="122">
        <v>11451.598521488033</v>
      </c>
      <c r="F16" s="122">
        <v>9002.2594552460105</v>
      </c>
      <c r="G16" s="122">
        <v>609.68111999999996</v>
      </c>
      <c r="H16" s="122">
        <v>405.50794910062257</v>
      </c>
      <c r="I16" s="122">
        <f>+F16+H16</f>
        <v>9407.7674043466322</v>
      </c>
      <c r="J16" s="122">
        <f t="shared" si="0"/>
        <v>82.152438252997513</v>
      </c>
      <c r="K16" s="121"/>
      <c r="L16" s="122">
        <v>99.87299999999999</v>
      </c>
      <c r="M16" s="122">
        <v>0.2</v>
      </c>
      <c r="N16" s="122">
        <v>0</v>
      </c>
      <c r="O16" s="122">
        <f>+L16+N16</f>
        <v>99.87299999999999</v>
      </c>
      <c r="Q16" s="1"/>
      <c r="R16" s="1"/>
      <c r="S16" s="1"/>
      <c r="T16" s="1"/>
      <c r="IU16" s="9"/>
    </row>
    <row r="17" spans="1:255" s="10" customFormat="1" ht="13.5" x14ac:dyDescent="0.25">
      <c r="A17" s="129">
        <v>188</v>
      </c>
      <c r="B17" s="129" t="s">
        <v>50</v>
      </c>
      <c r="C17" s="129" t="s">
        <v>51</v>
      </c>
      <c r="D17" s="130" t="s">
        <v>38</v>
      </c>
      <c r="E17" s="122">
        <v>5642.3205586940348</v>
      </c>
      <c r="F17" s="122">
        <v>4146.5302176621954</v>
      </c>
      <c r="G17" s="131">
        <v>230.40393023429999</v>
      </c>
      <c r="H17" s="122">
        <v>0</v>
      </c>
      <c r="I17" s="122">
        <f>+F17+H17</f>
        <v>4146.5302176621954</v>
      </c>
      <c r="J17" s="122">
        <f t="shared" si="0"/>
        <v>73.489802192698292</v>
      </c>
      <c r="K17" s="121"/>
      <c r="L17" s="122">
        <v>85.8</v>
      </c>
      <c r="M17" s="132">
        <v>8.6</v>
      </c>
      <c r="N17" s="122">
        <v>0</v>
      </c>
      <c r="O17" s="122">
        <f>+L17+N17</f>
        <v>85.8</v>
      </c>
      <c r="Q17" s="1"/>
      <c r="R17" s="1"/>
      <c r="S17" s="1"/>
      <c r="T17" s="1"/>
      <c r="IU17" s="9"/>
    </row>
    <row r="18" spans="1:255" s="5" customFormat="1" ht="13.5" x14ac:dyDescent="0.25">
      <c r="A18" s="128"/>
      <c r="B18" s="128"/>
      <c r="C18" s="126" t="s">
        <v>25</v>
      </c>
      <c r="D18" s="130"/>
      <c r="E18" s="121">
        <f>SUM(E19:E20)</f>
        <v>2773.4745914449027</v>
      </c>
      <c r="F18" s="121">
        <f>SUM(F19:F20)</f>
        <v>1274.6983622875471</v>
      </c>
      <c r="G18" s="121">
        <f>SUM(G19:G20)</f>
        <v>1001.21673084</v>
      </c>
      <c r="H18" s="121">
        <f>SUM(H19:H20)</f>
        <v>66.930425993499938</v>
      </c>
      <c r="I18" s="121">
        <f>SUM(I19:I20)</f>
        <v>1341.628788281047</v>
      </c>
      <c r="J18" s="121">
        <f t="shared" si="0"/>
        <v>48.373574159267704</v>
      </c>
      <c r="K18" s="121"/>
      <c r="L18" s="121"/>
      <c r="M18" s="122"/>
      <c r="N18" s="121"/>
      <c r="O18" s="122"/>
      <c r="P18" s="10"/>
      <c r="Q18" s="1"/>
      <c r="R18" s="1"/>
      <c r="S18" s="1"/>
      <c r="T18" s="1"/>
    </row>
    <row r="19" spans="1:255" s="10" customFormat="1" ht="13.5" x14ac:dyDescent="0.25">
      <c r="A19" s="129">
        <v>242</v>
      </c>
      <c r="B19" s="129" t="s">
        <v>50</v>
      </c>
      <c r="C19" s="129" t="s">
        <v>52</v>
      </c>
      <c r="D19" s="130" t="s">
        <v>38</v>
      </c>
      <c r="E19" s="122">
        <v>900.7035783</v>
      </c>
      <c r="F19" s="122">
        <v>413.24801991254702</v>
      </c>
      <c r="G19" s="131">
        <v>195.92676372779999</v>
      </c>
      <c r="H19" s="122">
        <v>66.930425993499938</v>
      </c>
      <c r="I19" s="122">
        <f>+F19+H19</f>
        <v>480.17844590604693</v>
      </c>
      <c r="J19" s="122">
        <f t="shared" si="0"/>
        <v>53.311484207972413</v>
      </c>
      <c r="K19" s="121"/>
      <c r="L19" s="122">
        <v>38.589903341394233</v>
      </c>
      <c r="M19" s="132">
        <v>22</v>
      </c>
      <c r="N19" s="122">
        <v>15.216392822074386</v>
      </c>
      <c r="O19" s="122">
        <f>+L19+N19</f>
        <v>53.806296163468616</v>
      </c>
      <c r="Q19" s="1"/>
      <c r="R19" s="1"/>
      <c r="S19" s="1"/>
      <c r="T19" s="1"/>
      <c r="IU19" s="9"/>
    </row>
    <row r="20" spans="1:255" s="10" customFormat="1" ht="13.5" x14ac:dyDescent="0.25">
      <c r="A20" s="129">
        <v>245</v>
      </c>
      <c r="B20" s="129" t="s">
        <v>50</v>
      </c>
      <c r="C20" s="129" t="s">
        <v>53</v>
      </c>
      <c r="D20" s="130" t="s">
        <v>43</v>
      </c>
      <c r="E20" s="122">
        <v>1872.7710131449026</v>
      </c>
      <c r="F20" s="122">
        <v>861.45034237499999</v>
      </c>
      <c r="G20" s="131">
        <v>805.28996711219997</v>
      </c>
      <c r="H20" s="122">
        <v>0</v>
      </c>
      <c r="I20" s="122">
        <f>+F20+H20</f>
        <v>861.45034237499999</v>
      </c>
      <c r="J20" s="122">
        <f t="shared" si="0"/>
        <v>45.998701193499663</v>
      </c>
      <c r="K20" s="121"/>
      <c r="L20" s="122">
        <v>96.5</v>
      </c>
      <c r="M20" s="132">
        <v>43</v>
      </c>
      <c r="N20" s="122">
        <v>0</v>
      </c>
      <c r="O20" s="122">
        <f>+L20+N20</f>
        <v>96.5</v>
      </c>
      <c r="Q20" s="1"/>
      <c r="R20" s="1"/>
      <c r="S20" s="1"/>
      <c r="T20" s="1"/>
      <c r="IU20" s="9"/>
    </row>
    <row r="21" spans="1:255" s="5" customFormat="1" ht="13.5" x14ac:dyDescent="0.25">
      <c r="A21" s="128"/>
      <c r="B21" s="128"/>
      <c r="C21" s="126" t="s">
        <v>26</v>
      </c>
      <c r="D21" s="130"/>
      <c r="E21" s="121">
        <f>SUM(E22:E24)</f>
        <v>11179.598515238045</v>
      </c>
      <c r="F21" s="121">
        <f>SUM(F22:F24)</f>
        <v>3763.2897719554139</v>
      </c>
      <c r="G21" s="121">
        <f>SUM(G22:G24)</f>
        <v>2661.4972281971995</v>
      </c>
      <c r="H21" s="121">
        <f>SUM(H22:H24)</f>
        <v>116.80620913301962</v>
      </c>
      <c r="I21" s="121">
        <f>SUM(I22:I24)</f>
        <v>3880.0959810884333</v>
      </c>
      <c r="J21" s="121">
        <f t="shared" si="0"/>
        <v>34.706934920782487</v>
      </c>
      <c r="K21" s="121"/>
      <c r="L21" s="121"/>
      <c r="M21" s="122"/>
      <c r="N21" s="121"/>
      <c r="O21" s="122"/>
      <c r="P21" s="10"/>
      <c r="Q21" s="1"/>
      <c r="R21" s="1"/>
      <c r="S21" s="1"/>
      <c r="T21" s="1"/>
    </row>
    <row r="22" spans="1:255" s="10" customFormat="1" ht="13.5" x14ac:dyDescent="0.25">
      <c r="A22" s="129">
        <v>253</v>
      </c>
      <c r="B22" s="129" t="s">
        <v>50</v>
      </c>
      <c r="C22" s="129" t="s">
        <v>54</v>
      </c>
      <c r="D22" s="130" t="s">
        <v>47</v>
      </c>
      <c r="E22" s="122">
        <v>1640.7763974380464</v>
      </c>
      <c r="F22" s="122">
        <v>622.62979195541402</v>
      </c>
      <c r="G22" s="131">
        <v>147.02464219859999</v>
      </c>
      <c r="H22" s="122">
        <v>116.80620913301962</v>
      </c>
      <c r="I22" s="122">
        <f>+F22+H22</f>
        <v>739.43600108843361</v>
      </c>
      <c r="J22" s="122">
        <f t="shared" si="0"/>
        <v>45.066226101436456</v>
      </c>
      <c r="K22" s="121"/>
      <c r="L22" s="122">
        <v>94.626859233977584</v>
      </c>
      <c r="M22" s="132">
        <v>9</v>
      </c>
      <c r="N22" s="122">
        <v>5.3731407660224164</v>
      </c>
      <c r="O22" s="122">
        <f>+L22+N22</f>
        <v>100</v>
      </c>
      <c r="Q22" s="1"/>
      <c r="R22" s="1"/>
      <c r="S22" s="1"/>
      <c r="T22" s="1"/>
      <c r="IU22" s="9"/>
    </row>
    <row r="23" spans="1:255" s="10" customFormat="1" ht="24.75" x14ac:dyDescent="0.25">
      <c r="A23" s="129">
        <v>257</v>
      </c>
      <c r="B23" s="129" t="s">
        <v>55</v>
      </c>
      <c r="C23" s="129" t="s">
        <v>56</v>
      </c>
      <c r="D23" s="130" t="s">
        <v>39</v>
      </c>
      <c r="E23" s="122">
        <v>901.88684099999989</v>
      </c>
      <c r="F23" s="122">
        <v>0</v>
      </c>
      <c r="G23" s="131">
        <v>631.62069565619993</v>
      </c>
      <c r="H23" s="122">
        <v>0</v>
      </c>
      <c r="I23" s="122">
        <f>+F23+H23</f>
        <v>0</v>
      </c>
      <c r="J23" s="122">
        <f t="shared" si="0"/>
        <v>0</v>
      </c>
      <c r="K23" s="121"/>
      <c r="L23" s="122">
        <v>0</v>
      </c>
      <c r="M23" s="132">
        <v>70.03</v>
      </c>
      <c r="N23" s="122">
        <v>0</v>
      </c>
      <c r="O23" s="122">
        <f>+L23+N23</f>
        <v>0</v>
      </c>
      <c r="Q23" s="1"/>
      <c r="R23" s="1"/>
      <c r="S23" s="1"/>
      <c r="T23" s="1"/>
      <c r="IU23" s="9"/>
    </row>
    <row r="24" spans="1:255" s="10" customFormat="1" ht="13.5" x14ac:dyDescent="0.25">
      <c r="A24" s="129">
        <v>258</v>
      </c>
      <c r="B24" s="129" t="s">
        <v>57</v>
      </c>
      <c r="C24" s="129" t="s">
        <v>58</v>
      </c>
      <c r="D24" s="130" t="s">
        <v>40</v>
      </c>
      <c r="E24" s="122">
        <v>8636.935276799999</v>
      </c>
      <c r="F24" s="122">
        <v>3140.6599799999999</v>
      </c>
      <c r="G24" s="131">
        <v>1882.8518903423999</v>
      </c>
      <c r="H24" s="122">
        <v>0</v>
      </c>
      <c r="I24" s="122">
        <f>+F24+H24</f>
        <v>3140.6599799999999</v>
      </c>
      <c r="J24" s="122">
        <f t="shared" si="0"/>
        <v>36.363129736959429</v>
      </c>
      <c r="K24" s="121"/>
      <c r="L24" s="122">
        <v>41.209600000000002</v>
      </c>
      <c r="M24" s="132">
        <v>21.8</v>
      </c>
      <c r="N24" s="122">
        <v>0</v>
      </c>
      <c r="O24" s="122">
        <f>+L24+N24</f>
        <v>41.209600000000002</v>
      </c>
      <c r="Q24" s="1"/>
      <c r="R24" s="1"/>
      <c r="S24" s="1"/>
      <c r="T24" s="1"/>
      <c r="IU24" s="9"/>
    </row>
    <row r="25" spans="1:255" s="5" customFormat="1" ht="13.5" x14ac:dyDescent="0.25">
      <c r="A25" s="128"/>
      <c r="B25" s="128"/>
      <c r="C25" s="126" t="s">
        <v>27</v>
      </c>
      <c r="D25" s="130"/>
      <c r="E25" s="121">
        <f>SUM(E26:E27)</f>
        <v>11859.903973082035</v>
      </c>
      <c r="F25" s="121">
        <f t="shared" ref="F25:I25" si="1">SUM(F26:F27)</f>
        <v>8217.6004170326196</v>
      </c>
      <c r="G25" s="121">
        <f t="shared" si="1"/>
        <v>503.25921480809996</v>
      </c>
      <c r="H25" s="121">
        <f t="shared" si="1"/>
        <v>4.9099696137126427</v>
      </c>
      <c r="I25" s="121">
        <f t="shared" si="1"/>
        <v>8222.5103866463323</v>
      </c>
      <c r="J25" s="121">
        <f t="shared" si="0"/>
        <v>69.330328519595483</v>
      </c>
      <c r="K25" s="121"/>
      <c r="L25" s="121"/>
      <c r="M25" s="122"/>
      <c r="N25" s="121"/>
      <c r="O25" s="122"/>
      <c r="P25" s="10"/>
      <c r="Q25" s="1"/>
      <c r="R25" s="1"/>
      <c r="S25" s="1"/>
      <c r="T25" s="1"/>
    </row>
    <row r="26" spans="1:255" s="10" customFormat="1" ht="13.5" x14ac:dyDescent="0.25">
      <c r="A26" s="129">
        <v>259</v>
      </c>
      <c r="B26" s="129" t="s">
        <v>50</v>
      </c>
      <c r="C26" s="129" t="s">
        <v>116</v>
      </c>
      <c r="D26" s="130" t="s">
        <v>38</v>
      </c>
      <c r="E26" s="122">
        <v>1726.7613299999998</v>
      </c>
      <c r="F26" s="122">
        <v>658.19528083825764</v>
      </c>
      <c r="G26" s="131">
        <v>0</v>
      </c>
      <c r="H26" s="122">
        <v>4.9099696137126427</v>
      </c>
      <c r="I26" s="122">
        <f>+F26+H26</f>
        <v>663.10525045197028</v>
      </c>
      <c r="J26" s="122">
        <f t="shared" si="0"/>
        <v>38.401673637894724</v>
      </c>
      <c r="K26" s="121"/>
      <c r="L26" s="122">
        <v>73.610672498864218</v>
      </c>
      <c r="M26" s="132">
        <v>0</v>
      </c>
      <c r="N26" s="122">
        <v>0</v>
      </c>
      <c r="O26" s="122">
        <f>+L26+N26</f>
        <v>73.610672498864218</v>
      </c>
      <c r="Q26" s="1"/>
      <c r="R26" s="1"/>
      <c r="S26" s="1"/>
      <c r="T26" s="1"/>
      <c r="IU26" s="9"/>
    </row>
    <row r="27" spans="1:255" s="10" customFormat="1" ht="13.5" x14ac:dyDescent="0.25">
      <c r="A27" s="129">
        <v>261</v>
      </c>
      <c r="B27" s="129" t="s">
        <v>59</v>
      </c>
      <c r="C27" s="129" t="s">
        <v>60</v>
      </c>
      <c r="D27" s="130" t="s">
        <v>38</v>
      </c>
      <c r="E27" s="122">
        <v>10133.142643082036</v>
      </c>
      <c r="F27" s="122">
        <v>7559.4051361943611</v>
      </c>
      <c r="G27" s="131">
        <v>503.25921480809996</v>
      </c>
      <c r="H27" s="122">
        <v>0</v>
      </c>
      <c r="I27" s="122">
        <f>+F27+H27</f>
        <v>7559.4051361943611</v>
      </c>
      <c r="J27" s="122">
        <f t="shared" si="0"/>
        <v>74.600796637904011</v>
      </c>
      <c r="K27" s="121"/>
      <c r="L27" s="122">
        <v>99.9</v>
      </c>
      <c r="M27" s="132">
        <v>0.2</v>
      </c>
      <c r="N27" s="122">
        <v>0.04</v>
      </c>
      <c r="O27" s="122">
        <f>+L27+N27</f>
        <v>99.940000000000012</v>
      </c>
      <c r="Q27" s="1"/>
      <c r="R27" s="1"/>
      <c r="S27" s="1"/>
      <c r="T27" s="1"/>
      <c r="IU27" s="9"/>
    </row>
    <row r="28" spans="1:255" s="5" customFormat="1" ht="13.5" x14ac:dyDescent="0.25">
      <c r="A28" s="128"/>
      <c r="B28" s="128"/>
      <c r="C28" s="126" t="s">
        <v>28</v>
      </c>
      <c r="D28" s="130"/>
      <c r="E28" s="121">
        <f>SUM(E29:E33)</f>
        <v>26637.677990143497</v>
      </c>
      <c r="F28" s="121">
        <f t="shared" ref="F28:I28" si="2">SUM(F29:F33)</f>
        <v>15327.233499435719</v>
      </c>
      <c r="G28" s="121">
        <f t="shared" si="2"/>
        <v>1527.3641369942998</v>
      </c>
      <c r="H28" s="121">
        <f t="shared" si="2"/>
        <v>700.53755957434623</v>
      </c>
      <c r="I28" s="121">
        <f t="shared" si="2"/>
        <v>16027.771059010065</v>
      </c>
      <c r="J28" s="121">
        <f t="shared" si="0"/>
        <v>60.16955030742799</v>
      </c>
      <c r="K28" s="121"/>
      <c r="L28" s="121"/>
      <c r="M28" s="122"/>
      <c r="N28" s="121"/>
      <c r="O28" s="122"/>
      <c r="P28" s="10"/>
      <c r="Q28" s="1"/>
      <c r="R28" s="1"/>
      <c r="S28" s="1"/>
      <c r="T28" s="1"/>
    </row>
    <row r="29" spans="1:255" s="10" customFormat="1" ht="13.5" x14ac:dyDescent="0.25">
      <c r="A29" s="129">
        <v>264</v>
      </c>
      <c r="B29" s="129" t="s">
        <v>48</v>
      </c>
      <c r="C29" s="129" t="s">
        <v>61</v>
      </c>
      <c r="D29" s="130" t="s">
        <v>38</v>
      </c>
      <c r="E29" s="122">
        <v>14762.729493871499</v>
      </c>
      <c r="F29" s="122">
        <v>11602.752046279365</v>
      </c>
      <c r="G29" s="131">
        <v>32.088479999999997</v>
      </c>
      <c r="H29" s="122">
        <v>136.05438871804864</v>
      </c>
      <c r="I29" s="122">
        <f>+F29+H29</f>
        <v>11738.806434997414</v>
      </c>
      <c r="J29" s="122">
        <f t="shared" si="0"/>
        <v>79.516504314941102</v>
      </c>
      <c r="K29" s="121"/>
      <c r="L29" s="122">
        <v>99.58</v>
      </c>
      <c r="M29" s="132">
        <v>0.7</v>
      </c>
      <c r="N29" s="122">
        <v>0.3</v>
      </c>
      <c r="O29" s="122">
        <f>+L29+N29</f>
        <v>99.88</v>
      </c>
      <c r="Q29" s="1"/>
      <c r="R29" s="1"/>
      <c r="S29" s="1"/>
      <c r="T29" s="1"/>
      <c r="IU29" s="9"/>
    </row>
    <row r="30" spans="1:255" s="10" customFormat="1" ht="13.5" x14ac:dyDescent="0.25">
      <c r="A30" s="129">
        <v>266</v>
      </c>
      <c r="B30" s="129" t="s">
        <v>62</v>
      </c>
      <c r="C30" s="129" t="s">
        <v>63</v>
      </c>
      <c r="D30" s="130" t="s">
        <v>40</v>
      </c>
      <c r="E30" s="122">
        <v>3565.3510127999998</v>
      </c>
      <c r="F30" s="122">
        <v>359.764962220575</v>
      </c>
      <c r="G30" s="131">
        <v>1280.3023548012</v>
      </c>
      <c r="H30" s="122">
        <v>440.17921262127032</v>
      </c>
      <c r="I30" s="122">
        <f>+F30+H30</f>
        <v>799.94417484184532</v>
      </c>
      <c r="J30" s="122">
        <f t="shared" si="0"/>
        <v>22.436617656156667</v>
      </c>
      <c r="K30" s="121"/>
      <c r="L30" s="122">
        <v>19.7</v>
      </c>
      <c r="M30" s="132">
        <v>70</v>
      </c>
      <c r="N30" s="122">
        <v>24.530000000000008</v>
      </c>
      <c r="O30" s="122">
        <f>+L30+N30</f>
        <v>44.230000000000004</v>
      </c>
      <c r="Q30" s="1"/>
      <c r="R30" s="1"/>
      <c r="S30" s="1"/>
      <c r="T30" s="1"/>
      <c r="IU30" s="9"/>
    </row>
    <row r="31" spans="1:255" s="10" customFormat="1" ht="13.5" x14ac:dyDescent="0.25">
      <c r="A31" s="129">
        <v>268</v>
      </c>
      <c r="B31" s="129" t="s">
        <v>55</v>
      </c>
      <c r="C31" s="129" t="s">
        <v>64</v>
      </c>
      <c r="D31" s="130" t="s">
        <v>40</v>
      </c>
      <c r="E31" s="122">
        <v>413.82587347199996</v>
      </c>
      <c r="F31" s="122">
        <v>318.86887553856297</v>
      </c>
      <c r="G31" s="131">
        <v>16.3849394364</v>
      </c>
      <c r="H31" s="122">
        <v>13.58251652440223</v>
      </c>
      <c r="I31" s="122">
        <f>+F31+H31</f>
        <v>332.45139206296523</v>
      </c>
      <c r="J31" s="122">
        <f t="shared" si="0"/>
        <v>80.33605759680934</v>
      </c>
      <c r="K31" s="121"/>
      <c r="L31" s="122">
        <v>76.929999999999993</v>
      </c>
      <c r="M31" s="132">
        <v>1</v>
      </c>
      <c r="N31" s="122">
        <v>3.1700000000000101</v>
      </c>
      <c r="O31" s="122">
        <f>+L31+N31</f>
        <v>80.100000000000009</v>
      </c>
      <c r="Q31" s="1"/>
      <c r="R31" s="1"/>
      <c r="S31" s="1"/>
      <c r="T31" s="1"/>
      <c r="IU31" s="9"/>
    </row>
    <row r="32" spans="1:255" s="10" customFormat="1" ht="13.5" x14ac:dyDescent="0.25">
      <c r="A32" s="129">
        <v>273</v>
      </c>
      <c r="B32" s="129" t="s">
        <v>50</v>
      </c>
      <c r="C32" s="129" t="s">
        <v>65</v>
      </c>
      <c r="D32" s="130" t="s">
        <v>38</v>
      </c>
      <c r="E32" s="122">
        <v>2069.70696</v>
      </c>
      <c r="F32" s="122">
        <v>537.65171626122606</v>
      </c>
      <c r="G32" s="131">
        <v>198.58836275670001</v>
      </c>
      <c r="H32" s="122">
        <v>57.263388645825103</v>
      </c>
      <c r="I32" s="122">
        <f>+F32+H32</f>
        <v>594.91510490705116</v>
      </c>
      <c r="J32" s="122">
        <f t="shared" si="0"/>
        <v>28.743929281034603</v>
      </c>
      <c r="K32" s="121"/>
      <c r="L32" s="122">
        <v>27.43177620578561</v>
      </c>
      <c r="M32" s="132">
        <v>10</v>
      </c>
      <c r="N32" s="122">
        <v>1.4712828425337663</v>
      </c>
      <c r="O32" s="122">
        <f>+L32+N32</f>
        <v>28.903059048319378</v>
      </c>
      <c r="Q32" s="1"/>
      <c r="R32" s="1"/>
      <c r="S32" s="1"/>
      <c r="T32" s="1"/>
      <c r="IU32" s="9"/>
    </row>
    <row r="33" spans="1:255" s="10" customFormat="1" ht="13.5" x14ac:dyDescent="0.25">
      <c r="A33" s="129">
        <v>274</v>
      </c>
      <c r="B33" s="129" t="s">
        <v>50</v>
      </c>
      <c r="C33" s="129" t="s">
        <v>66</v>
      </c>
      <c r="D33" s="130" t="s">
        <v>38</v>
      </c>
      <c r="E33" s="122">
        <v>5826.0646499999993</v>
      </c>
      <c r="F33" s="122">
        <v>2508.1958991359907</v>
      </c>
      <c r="G33" s="131">
        <v>0</v>
      </c>
      <c r="H33" s="122">
        <v>53.458053064799941</v>
      </c>
      <c r="I33" s="122">
        <f>+F33+H33</f>
        <v>2561.6539522007906</v>
      </c>
      <c r="J33" s="122">
        <f t="shared" si="0"/>
        <v>43.968855584202807</v>
      </c>
      <c r="K33" s="121"/>
      <c r="L33" s="122">
        <v>62.3</v>
      </c>
      <c r="M33" s="132">
        <v>0</v>
      </c>
      <c r="N33" s="122">
        <v>0</v>
      </c>
      <c r="O33" s="122">
        <f>+L33+N33</f>
        <v>62.3</v>
      </c>
      <c r="Q33" s="1"/>
      <c r="R33" s="1"/>
      <c r="S33" s="1"/>
      <c r="T33" s="1"/>
      <c r="IU33" s="9"/>
    </row>
    <row r="34" spans="1:255" s="5" customFormat="1" ht="13.5" x14ac:dyDescent="0.25">
      <c r="A34" s="128"/>
      <c r="B34" s="128"/>
      <c r="C34" s="126" t="s">
        <v>29</v>
      </c>
      <c r="D34" s="130"/>
      <c r="E34" s="121">
        <f>SUM(E35:E41)</f>
        <v>20203.01506617204</v>
      </c>
      <c r="F34" s="121">
        <f>SUM(F35:F41)</f>
        <v>6656.6225220698552</v>
      </c>
      <c r="G34" s="121">
        <f>SUM(G35:G41)</f>
        <v>4014.3656549330999</v>
      </c>
      <c r="H34" s="121">
        <f>SUM(H35:H41)</f>
        <v>943.49738590874438</v>
      </c>
      <c r="I34" s="121">
        <f>SUM(I35:I41)</f>
        <v>7600.1199079786011</v>
      </c>
      <c r="J34" s="121">
        <f t="shared" si="0"/>
        <v>37.618740980420561</v>
      </c>
      <c r="K34" s="121"/>
      <c r="L34" s="121"/>
      <c r="M34" s="122"/>
      <c r="N34" s="121"/>
      <c r="O34" s="122"/>
      <c r="P34" s="10"/>
      <c r="Q34" s="1"/>
      <c r="R34" s="1"/>
      <c r="S34" s="1"/>
      <c r="T34" s="1"/>
    </row>
    <row r="35" spans="1:255" s="10" customFormat="1" ht="13.5" x14ac:dyDescent="0.25">
      <c r="A35" s="129">
        <v>278</v>
      </c>
      <c r="B35" s="129" t="s">
        <v>57</v>
      </c>
      <c r="C35" s="129" t="s">
        <v>67</v>
      </c>
      <c r="D35" s="130" t="s">
        <v>38</v>
      </c>
      <c r="E35" s="122">
        <v>4863.1695863999994</v>
      </c>
      <c r="F35" s="122">
        <v>2879.8207481999998</v>
      </c>
      <c r="G35" s="131">
        <v>1187.63676093</v>
      </c>
      <c r="H35" s="122">
        <v>764.10165280000012</v>
      </c>
      <c r="I35" s="122">
        <f t="shared" ref="I35:I41" si="3">+F35+H35</f>
        <v>3643.9224009999998</v>
      </c>
      <c r="J35" s="122">
        <f t="shared" si="0"/>
        <v>74.928960141351823</v>
      </c>
      <c r="K35" s="121"/>
      <c r="L35" s="122">
        <v>67.099999999999994</v>
      </c>
      <c r="M35" s="132">
        <v>24.4</v>
      </c>
      <c r="N35" s="122">
        <v>18.890000000000004</v>
      </c>
      <c r="O35" s="122">
        <f t="shared" ref="O35:O41" si="4">+L35+N35</f>
        <v>85.99</v>
      </c>
      <c r="Q35" s="1"/>
      <c r="R35" s="1"/>
      <c r="S35" s="1"/>
      <c r="T35" s="1"/>
      <c r="IU35" s="9"/>
    </row>
    <row r="36" spans="1:255" s="10" customFormat="1" ht="13.5" x14ac:dyDescent="0.25">
      <c r="A36" s="129">
        <v>280</v>
      </c>
      <c r="B36" s="129" t="s">
        <v>62</v>
      </c>
      <c r="C36" s="129" t="s">
        <v>68</v>
      </c>
      <c r="D36" s="130" t="s">
        <v>38</v>
      </c>
      <c r="E36" s="122">
        <v>2037.6184799999999</v>
      </c>
      <c r="F36" s="122">
        <v>359.79208199999999</v>
      </c>
      <c r="G36" s="131">
        <v>130.12333895309999</v>
      </c>
      <c r="H36" s="122">
        <v>24.009772617227913</v>
      </c>
      <c r="I36" s="122">
        <f t="shared" si="3"/>
        <v>383.80185461722789</v>
      </c>
      <c r="J36" s="122">
        <f t="shared" si="0"/>
        <v>18.83580554379483</v>
      </c>
      <c r="K36" s="121"/>
      <c r="L36" s="122">
        <v>15.9</v>
      </c>
      <c r="M36" s="132">
        <v>6</v>
      </c>
      <c r="N36" s="122">
        <v>2.0946580118110267</v>
      </c>
      <c r="O36" s="122">
        <f t="shared" si="4"/>
        <v>17.994658011811026</v>
      </c>
      <c r="Q36" s="1"/>
      <c r="R36" s="1"/>
      <c r="S36" s="1"/>
      <c r="T36" s="1"/>
      <c r="IU36" s="9"/>
    </row>
    <row r="37" spans="1:255" s="10" customFormat="1" ht="13.5" x14ac:dyDescent="0.25">
      <c r="A37" s="129">
        <v>281</v>
      </c>
      <c r="B37" s="129" t="s">
        <v>69</v>
      </c>
      <c r="C37" s="129" t="s">
        <v>70</v>
      </c>
      <c r="D37" s="130" t="s">
        <v>38</v>
      </c>
      <c r="E37" s="122">
        <v>1736.1873209999999</v>
      </c>
      <c r="F37" s="122">
        <v>782.16474377972406</v>
      </c>
      <c r="G37" s="131">
        <v>20.055299999999999</v>
      </c>
      <c r="H37" s="122">
        <v>72.006665265361477</v>
      </c>
      <c r="I37" s="122">
        <f t="shared" si="3"/>
        <v>854.17140904508551</v>
      </c>
      <c r="J37" s="122">
        <f t="shared" si="0"/>
        <v>49.198113516524501</v>
      </c>
      <c r="K37" s="121"/>
      <c r="L37" s="122">
        <v>87.1</v>
      </c>
      <c r="M37" s="132">
        <v>1</v>
      </c>
      <c r="N37" s="122">
        <v>6.099999999999989</v>
      </c>
      <c r="O37" s="122">
        <f t="shared" si="4"/>
        <v>93.199999999999989</v>
      </c>
      <c r="Q37" s="1"/>
      <c r="R37" s="1"/>
      <c r="S37" s="1"/>
      <c r="T37" s="1"/>
      <c r="IU37" s="9"/>
    </row>
    <row r="38" spans="1:255" s="10" customFormat="1" ht="24.75" x14ac:dyDescent="0.25">
      <c r="A38" s="129">
        <v>282</v>
      </c>
      <c r="B38" s="129" t="s">
        <v>62</v>
      </c>
      <c r="C38" s="129" t="s">
        <v>71</v>
      </c>
      <c r="D38" s="130" t="s">
        <v>41</v>
      </c>
      <c r="E38" s="122">
        <v>1203.318</v>
      </c>
      <c r="F38" s="122">
        <v>230.44197914946</v>
      </c>
      <c r="G38" s="131">
        <v>0</v>
      </c>
      <c r="H38" s="122">
        <v>6.133911987499987</v>
      </c>
      <c r="I38" s="122">
        <f t="shared" si="3"/>
        <v>236.57589113696</v>
      </c>
      <c r="J38" s="122">
        <f t="shared" si="0"/>
        <v>19.66029687389036</v>
      </c>
      <c r="K38" s="121"/>
      <c r="L38" s="122">
        <v>24.711446129394801</v>
      </c>
      <c r="M38" s="132">
        <v>0</v>
      </c>
      <c r="N38" s="122">
        <v>0</v>
      </c>
      <c r="O38" s="122">
        <f t="shared" si="4"/>
        <v>24.711446129394801</v>
      </c>
      <c r="Q38" s="1"/>
      <c r="R38" s="1"/>
      <c r="S38" s="1"/>
      <c r="T38" s="1"/>
      <c r="IU38" s="9"/>
    </row>
    <row r="39" spans="1:255" s="10" customFormat="1" ht="13.5" x14ac:dyDescent="0.25">
      <c r="A39" s="129">
        <v>283</v>
      </c>
      <c r="B39" s="129" t="s">
        <v>69</v>
      </c>
      <c r="C39" s="129" t="s">
        <v>72</v>
      </c>
      <c r="D39" s="130" t="s">
        <v>40</v>
      </c>
      <c r="E39" s="122">
        <v>499.11037468145139</v>
      </c>
      <c r="F39" s="122">
        <v>61.851263292049687</v>
      </c>
      <c r="G39" s="131">
        <v>191.36001147539997</v>
      </c>
      <c r="H39" s="122">
        <v>32.469828875485604</v>
      </c>
      <c r="I39" s="122">
        <f t="shared" si="3"/>
        <v>94.321092167535284</v>
      </c>
      <c r="J39" s="122">
        <f t="shared" si="0"/>
        <v>18.897842431693409</v>
      </c>
      <c r="K39" s="121"/>
      <c r="L39" s="122">
        <v>17.339999999999996</v>
      </c>
      <c r="M39" s="132">
        <v>4.0999999999999996</v>
      </c>
      <c r="N39" s="122">
        <v>10.000000000000004</v>
      </c>
      <c r="O39" s="122">
        <f t="shared" si="4"/>
        <v>27.34</v>
      </c>
      <c r="Q39" s="1"/>
      <c r="R39" s="1"/>
      <c r="S39" s="1"/>
      <c r="T39" s="1"/>
      <c r="IU39" s="9"/>
    </row>
    <row r="40" spans="1:255" s="10" customFormat="1" ht="13.5" x14ac:dyDescent="0.25">
      <c r="A40" s="129">
        <v>288</v>
      </c>
      <c r="B40" s="129" t="s">
        <v>62</v>
      </c>
      <c r="C40" s="129" t="s">
        <v>73</v>
      </c>
      <c r="D40" s="130" t="s">
        <v>38</v>
      </c>
      <c r="E40" s="122">
        <v>930.56591999999989</v>
      </c>
      <c r="F40" s="122">
        <v>344.73580859523594</v>
      </c>
      <c r="G40" s="131">
        <v>454.25051941470002</v>
      </c>
      <c r="H40" s="122">
        <v>44.141661619332439</v>
      </c>
      <c r="I40" s="122">
        <f t="shared" si="3"/>
        <v>388.87747021456835</v>
      </c>
      <c r="J40" s="122">
        <f t="shared" si="0"/>
        <v>41.789352248636874</v>
      </c>
      <c r="K40" s="121"/>
      <c r="L40" s="122">
        <v>33.377208000970896</v>
      </c>
      <c r="M40" s="132">
        <v>49</v>
      </c>
      <c r="N40" s="122">
        <v>8.5597004288696166</v>
      </c>
      <c r="O40" s="122">
        <f t="shared" si="4"/>
        <v>41.936908429840514</v>
      </c>
      <c r="Q40" s="1"/>
      <c r="R40" s="1"/>
      <c r="S40" s="1"/>
      <c r="T40" s="1"/>
      <c r="IU40" s="9"/>
    </row>
    <row r="41" spans="1:255" s="10" customFormat="1" ht="13.5" x14ac:dyDescent="0.25">
      <c r="A41" s="129">
        <v>289</v>
      </c>
      <c r="B41" s="129" t="s">
        <v>74</v>
      </c>
      <c r="C41" s="129" t="s">
        <v>75</v>
      </c>
      <c r="D41" s="130" t="s">
        <v>40</v>
      </c>
      <c r="E41" s="122">
        <v>8933.0453840905884</v>
      </c>
      <c r="F41" s="122">
        <v>1997.8158970533862</v>
      </c>
      <c r="G41" s="131">
        <v>2030.9397241598999</v>
      </c>
      <c r="H41" s="122">
        <v>0.63389274383683814</v>
      </c>
      <c r="I41" s="122">
        <f t="shared" si="3"/>
        <v>1998.449789797223</v>
      </c>
      <c r="J41" s="122">
        <f t="shared" si="0"/>
        <v>22.371427703215137</v>
      </c>
      <c r="K41" s="121"/>
      <c r="L41" s="122">
        <v>22.63</v>
      </c>
      <c r="M41" s="132">
        <v>28.23</v>
      </c>
      <c r="N41" s="122">
        <v>0</v>
      </c>
      <c r="O41" s="122">
        <f t="shared" si="4"/>
        <v>22.63</v>
      </c>
      <c r="Q41" s="1"/>
      <c r="R41" s="1"/>
      <c r="S41" s="1"/>
      <c r="T41" s="1"/>
      <c r="IU41" s="9"/>
    </row>
    <row r="42" spans="1:255" s="5" customFormat="1" ht="13.5" x14ac:dyDescent="0.25">
      <c r="A42" s="128"/>
      <c r="B42" s="128"/>
      <c r="C42" s="126" t="s">
        <v>30</v>
      </c>
      <c r="D42" s="130"/>
      <c r="E42" s="121">
        <f>SUM(E43:E51)</f>
        <v>49463.872387453499</v>
      </c>
      <c r="F42" s="121">
        <f>SUM(F43:F51)</f>
        <v>27080.160387375399</v>
      </c>
      <c r="G42" s="121">
        <f>SUM(G43:G51)</f>
        <v>3218.0199906255002</v>
      </c>
      <c r="H42" s="121">
        <f>SUM(H43:H51)</f>
        <v>961.83308811891231</v>
      </c>
      <c r="I42" s="121">
        <f>SUM(I43:I51)</f>
        <v>28041.993475494321</v>
      </c>
      <c r="J42" s="121">
        <f t="shared" si="0"/>
        <v>56.691868472892082</v>
      </c>
      <c r="K42" s="121"/>
      <c r="L42" s="121"/>
      <c r="M42" s="122"/>
      <c r="N42" s="121"/>
      <c r="O42" s="122"/>
      <c r="P42" s="10"/>
      <c r="Q42" s="1"/>
      <c r="R42" s="1"/>
      <c r="S42" s="1"/>
      <c r="T42" s="1"/>
    </row>
    <row r="43" spans="1:255" s="10" customFormat="1" ht="13.5" x14ac:dyDescent="0.25">
      <c r="A43" s="129">
        <v>296</v>
      </c>
      <c r="B43" s="129" t="s">
        <v>48</v>
      </c>
      <c r="C43" s="129" t="s">
        <v>76</v>
      </c>
      <c r="D43" s="130" t="s">
        <v>40</v>
      </c>
      <c r="E43" s="122">
        <v>14806.3065522</v>
      </c>
      <c r="F43" s="122">
        <v>9426.5023040574615</v>
      </c>
      <c r="G43" s="131">
        <v>20.055299999999999</v>
      </c>
      <c r="H43" s="122">
        <v>90.492279789411882</v>
      </c>
      <c r="I43" s="122">
        <f t="shared" ref="I43:I51" si="5">+F43+H43</f>
        <v>9516.9945838468739</v>
      </c>
      <c r="J43" s="122">
        <f t="shared" si="0"/>
        <v>64.276628005063074</v>
      </c>
      <c r="K43" s="121"/>
      <c r="L43" s="122">
        <v>98.899999999999991</v>
      </c>
      <c r="M43" s="132">
        <v>1</v>
      </c>
      <c r="N43" s="122">
        <v>0.66000000000001136</v>
      </c>
      <c r="O43" s="122">
        <f t="shared" ref="O43:O51" si="6">+L43+N43</f>
        <v>99.56</v>
      </c>
      <c r="Q43" s="1"/>
      <c r="R43" s="1"/>
      <c r="S43" s="1"/>
      <c r="T43" s="1"/>
      <c r="IU43" s="9"/>
    </row>
    <row r="44" spans="1:255" s="10" customFormat="1" ht="13.5" x14ac:dyDescent="0.25">
      <c r="A44" s="129">
        <v>297</v>
      </c>
      <c r="B44" s="129" t="s">
        <v>69</v>
      </c>
      <c r="C44" s="129" t="s">
        <v>77</v>
      </c>
      <c r="D44" s="130" t="s">
        <v>38</v>
      </c>
      <c r="E44" s="122">
        <v>2885.3418720134996</v>
      </c>
      <c r="F44" s="122">
        <v>1709.4749633074478</v>
      </c>
      <c r="G44" s="131">
        <v>0</v>
      </c>
      <c r="H44" s="122">
        <v>27.439420290046563</v>
      </c>
      <c r="I44" s="122">
        <f t="shared" si="5"/>
        <v>1736.9143835974944</v>
      </c>
      <c r="J44" s="122">
        <f t="shared" si="0"/>
        <v>60.197871193177207</v>
      </c>
      <c r="K44" s="121"/>
      <c r="L44" s="122">
        <v>98.33</v>
      </c>
      <c r="M44" s="132">
        <v>0</v>
      </c>
      <c r="N44" s="122">
        <v>1.5999999999999837</v>
      </c>
      <c r="O44" s="122">
        <f t="shared" si="6"/>
        <v>99.929999999999978</v>
      </c>
      <c r="Q44" s="1"/>
      <c r="R44" s="1"/>
      <c r="S44" s="1"/>
      <c r="T44" s="1"/>
      <c r="IU44" s="9"/>
    </row>
    <row r="45" spans="1:255" s="10" customFormat="1" ht="13.5" x14ac:dyDescent="0.25">
      <c r="A45" s="129">
        <v>298</v>
      </c>
      <c r="B45" s="129" t="s">
        <v>48</v>
      </c>
      <c r="C45" s="129" t="s">
        <v>78</v>
      </c>
      <c r="D45" s="130" t="s">
        <v>40</v>
      </c>
      <c r="E45" s="122">
        <v>14013.731324402999</v>
      </c>
      <c r="F45" s="122">
        <v>7040.4684602087709</v>
      </c>
      <c r="G45" s="131">
        <v>1168.5778884551999</v>
      </c>
      <c r="H45" s="122">
        <v>424.24453285070206</v>
      </c>
      <c r="I45" s="122">
        <f t="shared" si="5"/>
        <v>7464.7129930594729</v>
      </c>
      <c r="J45" s="122">
        <f t="shared" si="0"/>
        <v>53.267133643847551</v>
      </c>
      <c r="K45" s="121"/>
      <c r="L45" s="122">
        <v>83.49</v>
      </c>
      <c r="M45" s="132">
        <v>12.3</v>
      </c>
      <c r="N45" s="122">
        <v>4.2999999999999918</v>
      </c>
      <c r="O45" s="122">
        <f t="shared" si="6"/>
        <v>87.789999999999992</v>
      </c>
      <c r="Q45" s="1"/>
      <c r="R45" s="1"/>
      <c r="S45" s="1"/>
      <c r="T45" s="1"/>
      <c r="IU45" s="9"/>
    </row>
    <row r="46" spans="1:255" s="10" customFormat="1" ht="13.5" x14ac:dyDescent="0.25">
      <c r="A46" s="129">
        <v>300</v>
      </c>
      <c r="B46" s="129" t="s">
        <v>69</v>
      </c>
      <c r="C46" s="129" t="s">
        <v>79</v>
      </c>
      <c r="D46" s="130" t="s">
        <v>40</v>
      </c>
      <c r="E46" s="122">
        <v>1317.8195237369998</v>
      </c>
      <c r="F46" s="122">
        <v>0</v>
      </c>
      <c r="G46" s="131">
        <v>655.84838048940003</v>
      </c>
      <c r="H46" s="122">
        <v>58.331454141803178</v>
      </c>
      <c r="I46" s="122">
        <f t="shared" si="5"/>
        <v>58.331454141803178</v>
      </c>
      <c r="J46" s="122">
        <f t="shared" si="0"/>
        <v>4.4263613560975381</v>
      </c>
      <c r="K46" s="121"/>
      <c r="L46" s="122">
        <v>0</v>
      </c>
      <c r="M46" s="132">
        <v>49.77</v>
      </c>
      <c r="N46" s="122">
        <v>12.08</v>
      </c>
      <c r="O46" s="122">
        <f t="shared" si="6"/>
        <v>12.08</v>
      </c>
      <c r="Q46" s="1"/>
      <c r="R46" s="1"/>
      <c r="S46" s="1"/>
      <c r="T46" s="1"/>
      <c r="IU46" s="9"/>
    </row>
    <row r="47" spans="1:255" s="10" customFormat="1" ht="13.5" x14ac:dyDescent="0.25">
      <c r="A47" s="129">
        <v>304</v>
      </c>
      <c r="B47" s="129" t="s">
        <v>69</v>
      </c>
      <c r="C47" s="129" t="s">
        <v>80</v>
      </c>
      <c r="D47" s="130" t="s">
        <v>40</v>
      </c>
      <c r="E47" s="122">
        <v>5047.9190099999996</v>
      </c>
      <c r="F47" s="122">
        <v>1125.4353957150813</v>
      </c>
      <c r="G47" s="131">
        <v>113.48702638650001</v>
      </c>
      <c r="H47" s="122">
        <v>0</v>
      </c>
      <c r="I47" s="122">
        <f t="shared" si="5"/>
        <v>1125.4353957150813</v>
      </c>
      <c r="J47" s="122">
        <f t="shared" si="0"/>
        <v>22.295036697014705</v>
      </c>
      <c r="K47" s="121"/>
      <c r="L47" s="122">
        <v>43.809999999999995</v>
      </c>
      <c r="M47" s="132">
        <v>36</v>
      </c>
      <c r="N47" s="122">
        <v>0.21</v>
      </c>
      <c r="O47" s="122">
        <f t="shared" si="6"/>
        <v>44.019999999999996</v>
      </c>
      <c r="Q47" s="1"/>
      <c r="R47" s="1"/>
      <c r="S47" s="1"/>
      <c r="T47" s="1"/>
      <c r="IU47" s="9"/>
    </row>
    <row r="48" spans="1:255" s="10" customFormat="1" ht="13.5" x14ac:dyDescent="0.25">
      <c r="A48" s="129">
        <v>309</v>
      </c>
      <c r="B48" s="129" t="s">
        <v>62</v>
      </c>
      <c r="C48" s="129" t="s">
        <v>81</v>
      </c>
      <c r="D48" s="130" t="s">
        <v>38</v>
      </c>
      <c r="E48" s="122">
        <v>1925.9104589999999</v>
      </c>
      <c r="F48" s="122">
        <v>758.12694092249978</v>
      </c>
      <c r="G48" s="131">
        <v>965.72787472499999</v>
      </c>
      <c r="H48" s="122">
        <v>143.84372986800003</v>
      </c>
      <c r="I48" s="122">
        <f t="shared" si="5"/>
        <v>901.97067079049975</v>
      </c>
      <c r="J48" s="122">
        <f t="shared" si="0"/>
        <v>46.83346863689782</v>
      </c>
      <c r="K48" s="121"/>
      <c r="L48" s="122">
        <v>39.347734375000002</v>
      </c>
      <c r="M48" s="132">
        <v>50</v>
      </c>
      <c r="N48" s="122">
        <v>7.7616093750000079</v>
      </c>
      <c r="O48" s="122">
        <f t="shared" si="6"/>
        <v>47.109343750000008</v>
      </c>
      <c r="Q48" s="1"/>
      <c r="R48" s="1"/>
      <c r="S48" s="1"/>
      <c r="T48" s="1"/>
      <c r="IU48" s="9"/>
    </row>
    <row r="49" spans="1:255" s="10" customFormat="1" ht="13.5" x14ac:dyDescent="0.25">
      <c r="A49" s="129">
        <v>310</v>
      </c>
      <c r="B49" s="129" t="s">
        <v>62</v>
      </c>
      <c r="C49" s="129" t="s">
        <v>82</v>
      </c>
      <c r="D49" s="130" t="s">
        <v>38</v>
      </c>
      <c r="E49" s="122">
        <v>2346.9514272000001</v>
      </c>
      <c r="F49" s="122">
        <v>268.39519106414201</v>
      </c>
      <c r="G49" s="131">
        <v>209.9567697276</v>
      </c>
      <c r="H49" s="122">
        <v>65.917052978948703</v>
      </c>
      <c r="I49" s="122">
        <f t="shared" si="5"/>
        <v>334.31224404309069</v>
      </c>
      <c r="J49" s="122">
        <f t="shared" si="0"/>
        <v>14.244531870944494</v>
      </c>
      <c r="K49" s="121"/>
      <c r="L49" s="122">
        <v>11.44</v>
      </c>
      <c r="M49" s="132">
        <v>12</v>
      </c>
      <c r="N49" s="122">
        <v>2.8656302501234796</v>
      </c>
      <c r="O49" s="122">
        <f t="shared" si="6"/>
        <v>14.305630250123478</v>
      </c>
      <c r="Q49" s="1"/>
      <c r="R49" s="1"/>
      <c r="S49" s="1"/>
      <c r="T49" s="1"/>
      <c r="IU49" s="9"/>
    </row>
    <row r="50" spans="1:255" s="10" customFormat="1" ht="13.5" x14ac:dyDescent="0.25">
      <c r="A50" s="129">
        <v>311</v>
      </c>
      <c r="B50" s="129" t="s">
        <v>57</v>
      </c>
      <c r="C50" s="129" t="s">
        <v>83</v>
      </c>
      <c r="D50" s="130" t="s">
        <v>40</v>
      </c>
      <c r="E50" s="122">
        <v>6588.5671559999992</v>
      </c>
      <c r="F50" s="122">
        <v>6299.0488452</v>
      </c>
      <c r="G50" s="131">
        <v>34.128224341799999</v>
      </c>
      <c r="H50" s="122">
        <v>120.23103479999999</v>
      </c>
      <c r="I50" s="122">
        <f t="shared" si="5"/>
        <v>6419.27988</v>
      </c>
      <c r="J50" s="122">
        <f t="shared" si="0"/>
        <v>97.430590415310036</v>
      </c>
      <c r="K50" s="121"/>
      <c r="L50" s="122">
        <v>97.216399999999993</v>
      </c>
      <c r="M50" s="132">
        <v>0.52</v>
      </c>
      <c r="N50" s="122">
        <v>1.950800000000021</v>
      </c>
      <c r="O50" s="122">
        <f t="shared" si="6"/>
        <v>99.167200000000008</v>
      </c>
      <c r="Q50" s="1"/>
      <c r="R50" s="1"/>
      <c r="S50" s="1"/>
      <c r="T50" s="1"/>
      <c r="IU50" s="9"/>
    </row>
    <row r="51" spans="1:255" s="10" customFormat="1" ht="13.5" x14ac:dyDescent="0.25">
      <c r="A51" s="129">
        <v>312</v>
      </c>
      <c r="B51" s="129" t="s">
        <v>57</v>
      </c>
      <c r="C51" s="129" t="s">
        <v>84</v>
      </c>
      <c r="D51" s="130" t="s">
        <v>38</v>
      </c>
      <c r="E51" s="122">
        <v>531.32506289999992</v>
      </c>
      <c r="F51" s="122">
        <v>452.70828689999996</v>
      </c>
      <c r="G51" s="131">
        <v>50.238526499999992</v>
      </c>
      <c r="H51" s="122">
        <v>31.333583399999942</v>
      </c>
      <c r="I51" s="122">
        <f t="shared" si="5"/>
        <v>484.04187029999991</v>
      </c>
      <c r="J51" s="122">
        <f t="shared" si="0"/>
        <v>91.100891732468654</v>
      </c>
      <c r="K51" s="121"/>
      <c r="L51" s="122">
        <v>89.06</v>
      </c>
      <c r="M51" s="132">
        <v>9.4499999999999993</v>
      </c>
      <c r="N51" s="122">
        <v>7.4899999999999949</v>
      </c>
      <c r="O51" s="122">
        <f t="shared" si="6"/>
        <v>96.55</v>
      </c>
      <c r="Q51" s="1"/>
      <c r="R51" s="1"/>
      <c r="S51" s="1"/>
      <c r="T51" s="1"/>
      <c r="IU51" s="9"/>
    </row>
    <row r="52" spans="1:255" s="5" customFormat="1" ht="13.5" x14ac:dyDescent="0.25">
      <c r="A52" s="128"/>
      <c r="B52" s="128"/>
      <c r="C52" s="126" t="s">
        <v>31</v>
      </c>
      <c r="D52" s="130"/>
      <c r="E52" s="121">
        <f>SUM(E53:E56)</f>
        <v>29868.57811657459</v>
      </c>
      <c r="F52" s="121">
        <f>SUM(F53:F56)</f>
        <v>17649.328473582937</v>
      </c>
      <c r="G52" s="121">
        <f>SUM(G53:G56)</f>
        <v>1418.0052735044997</v>
      </c>
      <c r="H52" s="121">
        <f>SUM(H53:H56)</f>
        <v>682.59124960640008</v>
      </c>
      <c r="I52" s="121">
        <f>SUM(I53:I56)</f>
        <v>18331.919723189334</v>
      </c>
      <c r="J52" s="121">
        <f t="shared" si="0"/>
        <v>61.375267519067592</v>
      </c>
      <c r="K52" s="121"/>
      <c r="L52" s="121"/>
      <c r="M52" s="122"/>
      <c r="N52" s="121"/>
      <c r="O52" s="122"/>
      <c r="P52" s="10"/>
      <c r="Q52" s="1"/>
      <c r="R52" s="1"/>
      <c r="S52" s="1"/>
      <c r="T52" s="1"/>
    </row>
    <row r="53" spans="1:255" s="10" customFormat="1" ht="13.5" x14ac:dyDescent="0.25">
      <c r="A53" s="129">
        <v>313</v>
      </c>
      <c r="B53" s="129" t="s">
        <v>48</v>
      </c>
      <c r="C53" s="129" t="s">
        <v>85</v>
      </c>
      <c r="D53" s="130" t="s">
        <v>40</v>
      </c>
      <c r="E53" s="122">
        <v>14545.467320399999</v>
      </c>
      <c r="F53" s="122">
        <v>7111.9787753618521</v>
      </c>
      <c r="G53" s="131">
        <v>231.38836469009996</v>
      </c>
      <c r="H53" s="122">
        <v>493.38605118217498</v>
      </c>
      <c r="I53" s="122">
        <f>+F53+H53</f>
        <v>7605.364826544027</v>
      </c>
      <c r="J53" s="122">
        <f t="shared" si="0"/>
        <v>52.286837260137474</v>
      </c>
      <c r="K53" s="121"/>
      <c r="L53" s="122">
        <v>89.6</v>
      </c>
      <c r="M53" s="132">
        <v>9</v>
      </c>
      <c r="N53" s="122">
        <v>6.2799999999999958</v>
      </c>
      <c r="O53" s="122">
        <f>+L53+N53</f>
        <v>95.88</v>
      </c>
      <c r="Q53" s="1"/>
      <c r="R53" s="1"/>
      <c r="S53" s="1"/>
      <c r="T53" s="1"/>
      <c r="IU53" s="9"/>
    </row>
    <row r="54" spans="1:255" s="10" customFormat="1" ht="13.5" x14ac:dyDescent="0.25">
      <c r="A54" s="129">
        <v>314</v>
      </c>
      <c r="B54" s="129" t="s">
        <v>69</v>
      </c>
      <c r="C54" s="129" t="s">
        <v>86</v>
      </c>
      <c r="D54" s="130" t="s">
        <v>38</v>
      </c>
      <c r="E54" s="122">
        <v>2850.6796155745892</v>
      </c>
      <c r="F54" s="122">
        <v>1797.0423187013639</v>
      </c>
      <c r="G54" s="131">
        <v>0</v>
      </c>
      <c r="H54" s="122">
        <v>102.37634698562503</v>
      </c>
      <c r="I54" s="122">
        <f>+F54+H54</f>
        <v>1899.418665686989</v>
      </c>
      <c r="J54" s="122">
        <f t="shared" si="0"/>
        <v>66.630380184064919</v>
      </c>
      <c r="K54" s="121"/>
      <c r="L54" s="122">
        <v>99.58</v>
      </c>
      <c r="M54" s="132">
        <v>0</v>
      </c>
      <c r="N54" s="122">
        <v>0.3</v>
      </c>
      <c r="O54" s="122">
        <f>+L54+N54</f>
        <v>99.88</v>
      </c>
      <c r="Q54" s="1"/>
      <c r="R54" s="1"/>
      <c r="S54" s="1"/>
      <c r="T54" s="1"/>
      <c r="IU54" s="9"/>
    </row>
    <row r="55" spans="1:255" s="5" customFormat="1" ht="13.5" x14ac:dyDescent="0.25">
      <c r="A55" s="129">
        <v>321</v>
      </c>
      <c r="B55" s="129" t="s">
        <v>62</v>
      </c>
      <c r="C55" s="129" t="s">
        <v>87</v>
      </c>
      <c r="D55" s="130" t="s">
        <v>38</v>
      </c>
      <c r="E55" s="122">
        <v>1177.9279902000001</v>
      </c>
      <c r="F55" s="122">
        <v>389.97931053511496</v>
      </c>
      <c r="G55" s="131">
        <v>386.86569412439997</v>
      </c>
      <c r="H55" s="122">
        <v>86.828851438600068</v>
      </c>
      <c r="I55" s="122">
        <f>+F55+H55</f>
        <v>476.80816197371502</v>
      </c>
      <c r="J55" s="122">
        <f t="shared" si="0"/>
        <v>40.478549278106371</v>
      </c>
      <c r="K55" s="121"/>
      <c r="L55" s="122">
        <v>33.204547817546796</v>
      </c>
      <c r="M55" s="132">
        <v>33</v>
      </c>
      <c r="N55" s="122">
        <v>7.7339391500852477</v>
      </c>
      <c r="O55" s="122">
        <f>+L55+N55</f>
        <v>40.938486967632045</v>
      </c>
      <c r="P55" s="10"/>
      <c r="Q55" s="1"/>
      <c r="R55" s="1"/>
      <c r="S55" s="1"/>
      <c r="T55" s="1"/>
      <c r="IU55" s="9"/>
    </row>
    <row r="56" spans="1:255" s="10" customFormat="1" ht="13.5" x14ac:dyDescent="0.25">
      <c r="A56" s="129">
        <v>322</v>
      </c>
      <c r="B56" s="129" t="s">
        <v>62</v>
      </c>
      <c r="C56" s="129" t="s">
        <v>88</v>
      </c>
      <c r="D56" s="130" t="s">
        <v>38</v>
      </c>
      <c r="E56" s="122">
        <v>11294.503190399999</v>
      </c>
      <c r="F56" s="122">
        <v>8350.3280689846033</v>
      </c>
      <c r="G56" s="131">
        <v>799.75121468999987</v>
      </c>
      <c r="H56" s="122">
        <v>0</v>
      </c>
      <c r="I56" s="122">
        <f>+F56+H56</f>
        <v>8350.3280689846033</v>
      </c>
      <c r="J56" s="122">
        <f t="shared" si="0"/>
        <v>73.932672630365374</v>
      </c>
      <c r="K56" s="121"/>
      <c r="L56" s="122">
        <v>91.72872209985141</v>
      </c>
      <c r="M56" s="132">
        <v>25</v>
      </c>
      <c r="N56" s="122">
        <v>0.65480713440003913</v>
      </c>
      <c r="O56" s="122">
        <f>+L56+N56</f>
        <v>92.383529234251455</v>
      </c>
      <c r="Q56" s="1"/>
      <c r="R56" s="1"/>
      <c r="S56" s="1"/>
      <c r="T56" s="1"/>
      <c r="IU56" s="9"/>
    </row>
    <row r="57" spans="1:255" s="5" customFormat="1" ht="13.5" x14ac:dyDescent="0.25">
      <c r="A57" s="128"/>
      <c r="B57" s="128"/>
      <c r="C57" s="126" t="s">
        <v>32</v>
      </c>
      <c r="D57" s="130"/>
      <c r="E57" s="121">
        <f>SUM(E58:E69)</f>
        <v>85390.520198490907</v>
      </c>
      <c r="F57" s="121">
        <f>SUM(F58:F69)</f>
        <v>10235.043787976601</v>
      </c>
      <c r="G57" s="121">
        <f>SUM(G58:G69)</f>
        <v>14604.342060185998</v>
      </c>
      <c r="H57" s="121">
        <f>SUM(H58:H69)</f>
        <v>2189.7055896203237</v>
      </c>
      <c r="I57" s="121">
        <f>SUM(I58:I69)</f>
        <v>12424.749377596925</v>
      </c>
      <c r="J57" s="121">
        <f t="shared" si="0"/>
        <v>14.550502033147827</v>
      </c>
      <c r="K57" s="121"/>
      <c r="L57" s="121"/>
      <c r="M57" s="122"/>
      <c r="N57" s="121"/>
      <c r="O57" s="122"/>
      <c r="P57" s="10"/>
      <c r="Q57" s="1"/>
      <c r="R57" s="1"/>
      <c r="S57" s="1"/>
      <c r="T57" s="1"/>
    </row>
    <row r="58" spans="1:255" s="10" customFormat="1" ht="24.75" x14ac:dyDescent="0.25">
      <c r="A58" s="129">
        <v>325</v>
      </c>
      <c r="B58" s="129" t="s">
        <v>48</v>
      </c>
      <c r="C58" s="129" t="s">
        <v>89</v>
      </c>
      <c r="D58" s="130" t="s">
        <v>39</v>
      </c>
      <c r="E58" s="122">
        <v>20176.273569599998</v>
      </c>
      <c r="F58" s="122">
        <v>0</v>
      </c>
      <c r="G58" s="131">
        <v>2002.4508095144997</v>
      </c>
      <c r="H58" s="122">
        <v>0</v>
      </c>
      <c r="I58" s="122">
        <f t="shared" ref="I58:I69" si="7">+F58+H58</f>
        <v>0</v>
      </c>
      <c r="J58" s="122">
        <f t="shared" si="0"/>
        <v>0</v>
      </c>
      <c r="K58" s="121"/>
      <c r="L58" s="122">
        <v>0</v>
      </c>
      <c r="M58" s="132">
        <v>9.9</v>
      </c>
      <c r="N58" s="122">
        <v>0</v>
      </c>
      <c r="O58" s="122">
        <f t="shared" ref="O58:O69" si="8">+L58+N58</f>
        <v>0</v>
      </c>
      <c r="Q58" s="1"/>
      <c r="R58" s="1"/>
      <c r="S58" s="1"/>
      <c r="T58" s="1"/>
      <c r="IU58" s="9"/>
    </row>
    <row r="59" spans="1:255" s="10" customFormat="1" ht="24.75" x14ac:dyDescent="0.25">
      <c r="A59" s="129">
        <v>326</v>
      </c>
      <c r="B59" s="129" t="s">
        <v>69</v>
      </c>
      <c r="C59" s="129" t="s">
        <v>90</v>
      </c>
      <c r="D59" s="130" t="s">
        <v>39</v>
      </c>
      <c r="E59" s="122">
        <v>3200.6253269999997</v>
      </c>
      <c r="F59" s="122">
        <v>0</v>
      </c>
      <c r="G59" s="131">
        <v>848.80040173409998</v>
      </c>
      <c r="H59" s="122">
        <v>0</v>
      </c>
      <c r="I59" s="122">
        <f t="shared" si="7"/>
        <v>0</v>
      </c>
      <c r="J59" s="122">
        <f t="shared" si="0"/>
        <v>0</v>
      </c>
      <c r="K59" s="121"/>
      <c r="L59" s="122">
        <v>0</v>
      </c>
      <c r="M59" s="132">
        <v>26.52</v>
      </c>
      <c r="N59" s="122">
        <v>0</v>
      </c>
      <c r="O59" s="122">
        <f t="shared" si="8"/>
        <v>0</v>
      </c>
      <c r="Q59" s="1"/>
      <c r="R59" s="1"/>
      <c r="S59" s="1"/>
      <c r="T59" s="1"/>
      <c r="IU59" s="9"/>
    </row>
    <row r="60" spans="1:255" s="10" customFormat="1" ht="13.5" x14ac:dyDescent="0.25">
      <c r="A60" s="129">
        <v>327</v>
      </c>
      <c r="B60" s="129" t="s">
        <v>91</v>
      </c>
      <c r="C60" s="129" t="s">
        <v>92</v>
      </c>
      <c r="D60" s="130" t="s">
        <v>40</v>
      </c>
      <c r="E60" s="122">
        <v>1264.6471073999999</v>
      </c>
      <c r="F60" s="122">
        <v>658.3517456079361</v>
      </c>
      <c r="G60" s="131">
        <v>61.616219074799993</v>
      </c>
      <c r="H60" s="122">
        <v>93.645280699269293</v>
      </c>
      <c r="I60" s="122">
        <f t="shared" si="7"/>
        <v>751.99702630720537</v>
      </c>
      <c r="J60" s="122">
        <f t="shared" si="0"/>
        <v>59.462993423773639</v>
      </c>
      <c r="K60" s="121"/>
      <c r="L60" s="122">
        <v>74.599999999999994</v>
      </c>
      <c r="M60" s="132">
        <v>17.600000000000001</v>
      </c>
      <c r="N60" s="122">
        <v>10.9</v>
      </c>
      <c r="O60" s="122">
        <f t="shared" si="8"/>
        <v>85.5</v>
      </c>
      <c r="Q60" s="1"/>
      <c r="R60" s="1"/>
      <c r="S60" s="1"/>
      <c r="T60" s="1"/>
      <c r="IU60" s="9"/>
    </row>
    <row r="61" spans="1:255" s="10" customFormat="1" ht="13.5" x14ac:dyDescent="0.25">
      <c r="A61" s="129">
        <v>328</v>
      </c>
      <c r="B61" s="129" t="s">
        <v>69</v>
      </c>
      <c r="C61" s="129" t="s">
        <v>93</v>
      </c>
      <c r="D61" s="130" t="s">
        <v>47</v>
      </c>
      <c r="E61" s="122">
        <v>103.0441314</v>
      </c>
      <c r="F61" s="122">
        <v>65.016943149254999</v>
      </c>
      <c r="G61" s="131">
        <v>47.994258208799998</v>
      </c>
      <c r="H61" s="122">
        <v>24.205167490846744</v>
      </c>
      <c r="I61" s="122">
        <f t="shared" si="7"/>
        <v>89.222110640101747</v>
      </c>
      <c r="J61" s="122">
        <f t="shared" si="0"/>
        <v>86.586309601423594</v>
      </c>
      <c r="K61" s="121"/>
      <c r="L61" s="122">
        <v>72.339999999999989</v>
      </c>
      <c r="M61" s="132">
        <v>53.4</v>
      </c>
      <c r="N61" s="122">
        <v>27.660000000000011</v>
      </c>
      <c r="O61" s="122">
        <f t="shared" si="8"/>
        <v>100</v>
      </c>
      <c r="Q61" s="1"/>
      <c r="R61" s="1"/>
      <c r="S61" s="1"/>
      <c r="T61" s="1"/>
      <c r="IU61" s="9"/>
    </row>
    <row r="62" spans="1:255" s="10" customFormat="1" ht="24.75" x14ac:dyDescent="0.25">
      <c r="A62" s="129">
        <v>329</v>
      </c>
      <c r="B62" s="129" t="s">
        <v>91</v>
      </c>
      <c r="C62" s="129" t="s">
        <v>94</v>
      </c>
      <c r="D62" s="130" t="s">
        <v>39</v>
      </c>
      <c r="E62" s="122">
        <v>1305.8737449500466</v>
      </c>
      <c r="F62" s="122">
        <v>0</v>
      </c>
      <c r="G62" s="131">
        <v>876.01251576029995</v>
      </c>
      <c r="H62" s="122">
        <v>0</v>
      </c>
      <c r="I62" s="122">
        <f t="shared" si="7"/>
        <v>0</v>
      </c>
      <c r="J62" s="122">
        <f t="shared" si="0"/>
        <v>0</v>
      </c>
      <c r="K62" s="121"/>
      <c r="L62" s="122">
        <v>0</v>
      </c>
      <c r="M62" s="132">
        <v>67.08</v>
      </c>
      <c r="N62" s="122">
        <v>0</v>
      </c>
      <c r="O62" s="122">
        <f t="shared" si="8"/>
        <v>0</v>
      </c>
      <c r="Q62" s="1"/>
      <c r="R62" s="1"/>
      <c r="S62" s="1"/>
      <c r="T62" s="1"/>
      <c r="IU62" s="9"/>
    </row>
    <row r="63" spans="1:255" s="10" customFormat="1" ht="24.75" x14ac:dyDescent="0.25">
      <c r="A63" s="129">
        <v>330</v>
      </c>
      <c r="B63" s="129" t="s">
        <v>74</v>
      </c>
      <c r="C63" s="129" t="s">
        <v>95</v>
      </c>
      <c r="D63" s="130" t="s">
        <v>39</v>
      </c>
      <c r="E63" s="122">
        <v>11757.292754740891</v>
      </c>
      <c r="F63" s="122">
        <v>0</v>
      </c>
      <c r="G63" s="131">
        <v>1035.8360292575999</v>
      </c>
      <c r="H63" s="122">
        <v>0</v>
      </c>
      <c r="I63" s="122">
        <f t="shared" si="7"/>
        <v>0</v>
      </c>
      <c r="J63" s="122">
        <f t="shared" si="0"/>
        <v>0</v>
      </c>
      <c r="K63" s="121"/>
      <c r="L63" s="122">
        <v>0</v>
      </c>
      <c r="M63" s="132">
        <v>25.87</v>
      </c>
      <c r="N63" s="122">
        <v>0</v>
      </c>
      <c r="O63" s="122">
        <f t="shared" si="8"/>
        <v>0</v>
      </c>
      <c r="Q63" s="1"/>
      <c r="R63" s="1"/>
      <c r="S63" s="1"/>
      <c r="T63" s="1"/>
      <c r="IU63" s="9"/>
    </row>
    <row r="64" spans="1:255" s="10" customFormat="1" ht="24.75" x14ac:dyDescent="0.25">
      <c r="A64" s="129">
        <v>332</v>
      </c>
      <c r="B64" s="129" t="s">
        <v>96</v>
      </c>
      <c r="C64" s="129" t="s">
        <v>97</v>
      </c>
      <c r="D64" s="130" t="s">
        <v>39</v>
      </c>
      <c r="E64" s="122">
        <v>21631.044920999997</v>
      </c>
      <c r="F64" s="122">
        <v>0</v>
      </c>
      <c r="G64" s="131">
        <v>1374.1038407537999</v>
      </c>
      <c r="H64" s="122">
        <v>0</v>
      </c>
      <c r="I64" s="122">
        <f t="shared" si="7"/>
        <v>0</v>
      </c>
      <c r="J64" s="122">
        <f t="shared" si="0"/>
        <v>0</v>
      </c>
      <c r="K64" s="121"/>
      <c r="L64" s="122">
        <v>0</v>
      </c>
      <c r="M64" s="132">
        <v>6.35</v>
      </c>
      <c r="N64" s="122">
        <v>0</v>
      </c>
      <c r="O64" s="122">
        <f t="shared" si="8"/>
        <v>0</v>
      </c>
      <c r="Q64" s="1"/>
      <c r="R64" s="1"/>
      <c r="S64" s="1"/>
      <c r="T64" s="1"/>
      <c r="IU64" s="9"/>
    </row>
    <row r="65" spans="1:255" s="10" customFormat="1" ht="24.75" x14ac:dyDescent="0.25">
      <c r="A65" s="129">
        <v>334</v>
      </c>
      <c r="B65" s="129" t="s">
        <v>69</v>
      </c>
      <c r="C65" s="129" t="s">
        <v>98</v>
      </c>
      <c r="D65" s="130" t="s">
        <v>39</v>
      </c>
      <c r="E65" s="122">
        <v>102.56280419999999</v>
      </c>
      <c r="F65" s="122">
        <v>0</v>
      </c>
      <c r="G65" s="131">
        <v>88.458192484199984</v>
      </c>
      <c r="H65" s="122">
        <v>0</v>
      </c>
      <c r="I65" s="122">
        <f t="shared" si="7"/>
        <v>0</v>
      </c>
      <c r="J65" s="122">
        <f t="shared" si="0"/>
        <v>0</v>
      </c>
      <c r="K65" s="121"/>
      <c r="L65" s="122">
        <v>0</v>
      </c>
      <c r="M65" s="132">
        <v>86.25</v>
      </c>
      <c r="N65" s="122">
        <v>0</v>
      </c>
      <c r="O65" s="122">
        <f t="shared" si="8"/>
        <v>0</v>
      </c>
      <c r="Q65" s="1"/>
      <c r="R65" s="1"/>
      <c r="S65" s="1"/>
      <c r="T65" s="1"/>
      <c r="IU65" s="9"/>
    </row>
    <row r="66" spans="1:255" s="10" customFormat="1" ht="13.5" x14ac:dyDescent="0.25">
      <c r="A66" s="129">
        <v>336</v>
      </c>
      <c r="B66" s="129" t="s">
        <v>62</v>
      </c>
      <c r="C66" s="129" t="s">
        <v>99</v>
      </c>
      <c r="D66" s="130" t="s">
        <v>38</v>
      </c>
      <c r="E66" s="122">
        <v>2615.0506775999997</v>
      </c>
      <c r="F66" s="122">
        <v>725.56148492038801</v>
      </c>
      <c r="G66" s="131">
        <v>544.49389431780003</v>
      </c>
      <c r="H66" s="122">
        <v>259.08480469658019</v>
      </c>
      <c r="I66" s="122">
        <f t="shared" si="7"/>
        <v>984.64628961696826</v>
      </c>
      <c r="J66" s="122">
        <f t="shared" si="0"/>
        <v>37.653048105386681</v>
      </c>
      <c r="K66" s="121"/>
      <c r="L66" s="122">
        <v>29</v>
      </c>
      <c r="M66" s="132">
        <v>28</v>
      </c>
      <c r="N66" s="122">
        <v>53.319999999999993</v>
      </c>
      <c r="O66" s="122">
        <f t="shared" si="8"/>
        <v>82.32</v>
      </c>
      <c r="Q66" s="1"/>
      <c r="R66" s="1"/>
      <c r="S66" s="1"/>
      <c r="T66" s="1"/>
      <c r="IU66" s="9"/>
    </row>
    <row r="67" spans="1:255" s="10" customFormat="1" ht="13.5" x14ac:dyDescent="0.25">
      <c r="A67" s="129">
        <v>337</v>
      </c>
      <c r="B67" s="129" t="s">
        <v>62</v>
      </c>
      <c r="C67" s="129" t="s">
        <v>100</v>
      </c>
      <c r="D67" s="130" t="s">
        <v>40</v>
      </c>
      <c r="E67" s="122">
        <v>2949.0917543999999</v>
      </c>
      <c r="F67" s="122">
        <v>261.75851641319701</v>
      </c>
      <c r="G67" s="131">
        <v>2178.7275707999997</v>
      </c>
      <c r="H67" s="122">
        <v>424.7050943415158</v>
      </c>
      <c r="I67" s="122">
        <f t="shared" si="7"/>
        <v>686.46361075471282</v>
      </c>
      <c r="J67" s="122">
        <f t="shared" si="0"/>
        <v>23.277119463323569</v>
      </c>
      <c r="K67" s="121"/>
      <c r="L67" s="122">
        <v>19.399999999999999</v>
      </c>
      <c r="M67" s="132">
        <v>73.88</v>
      </c>
      <c r="N67" s="122">
        <v>33.24</v>
      </c>
      <c r="O67" s="122">
        <f t="shared" si="8"/>
        <v>52.64</v>
      </c>
      <c r="Q67" s="1"/>
      <c r="R67" s="1"/>
      <c r="S67" s="1"/>
      <c r="T67" s="1"/>
      <c r="IU67" s="9"/>
    </row>
    <row r="68" spans="1:255" s="5" customFormat="1" ht="24.75" x14ac:dyDescent="0.25">
      <c r="A68" s="129">
        <v>338</v>
      </c>
      <c r="B68" s="129" t="s">
        <v>62</v>
      </c>
      <c r="C68" s="129" t="s">
        <v>119</v>
      </c>
      <c r="D68" s="130" t="s">
        <v>41</v>
      </c>
      <c r="E68" s="122">
        <v>3341.0124270000001</v>
      </c>
      <c r="F68" s="122">
        <v>119.42981697598726</v>
      </c>
      <c r="G68" s="131">
        <v>2138.6169707999998</v>
      </c>
      <c r="H68" s="122">
        <v>91.194685890409133</v>
      </c>
      <c r="I68" s="122">
        <f t="shared" si="7"/>
        <v>210.6245028663964</v>
      </c>
      <c r="J68" s="122">
        <f t="shared" si="0"/>
        <v>6.3042118958989546</v>
      </c>
      <c r="K68" s="121"/>
      <c r="L68" s="122">
        <v>3.5746514291503404</v>
      </c>
      <c r="M68" s="132">
        <v>60</v>
      </c>
      <c r="N68" s="122">
        <v>2.8700421440621451</v>
      </c>
      <c r="O68" s="122">
        <f t="shared" si="8"/>
        <v>6.4446935732124855</v>
      </c>
      <c r="P68" s="10"/>
      <c r="Q68" s="1"/>
      <c r="R68" s="1"/>
      <c r="S68" s="1"/>
      <c r="T68" s="1"/>
      <c r="IU68" s="9"/>
    </row>
    <row r="69" spans="1:255" s="10" customFormat="1" ht="13.5" x14ac:dyDescent="0.25">
      <c r="A69" s="129">
        <v>339</v>
      </c>
      <c r="B69" s="129" t="s">
        <v>62</v>
      </c>
      <c r="C69" s="129" t="s">
        <v>120</v>
      </c>
      <c r="D69" s="130" t="s">
        <v>38</v>
      </c>
      <c r="E69" s="122">
        <v>16944.000979199998</v>
      </c>
      <c r="F69" s="122">
        <v>8404.925280909838</v>
      </c>
      <c r="G69" s="131">
        <v>3407.2313574801001</v>
      </c>
      <c r="H69" s="122">
        <v>1296.8705565017026</v>
      </c>
      <c r="I69" s="122">
        <f t="shared" si="7"/>
        <v>9701.7958374115406</v>
      </c>
      <c r="J69" s="122">
        <f t="shared" si="0"/>
        <v>57.257998564336752</v>
      </c>
      <c r="K69" s="121"/>
      <c r="L69" s="122">
        <v>70.088944888475595</v>
      </c>
      <c r="M69" s="132">
        <v>20</v>
      </c>
      <c r="N69" s="122">
        <v>12.099235663451783</v>
      </c>
      <c r="O69" s="122">
        <f t="shared" si="8"/>
        <v>82.188180551927374</v>
      </c>
      <c r="Q69" s="1"/>
      <c r="R69" s="1"/>
      <c r="S69" s="1"/>
      <c r="T69" s="1"/>
      <c r="IU69" s="9"/>
    </row>
    <row r="70" spans="1:255" s="5" customFormat="1" ht="13.5" x14ac:dyDescent="0.25">
      <c r="A70" s="128"/>
      <c r="B70" s="128"/>
      <c r="C70" s="126" t="s">
        <v>33</v>
      </c>
      <c r="D70" s="130"/>
      <c r="E70" s="121">
        <f>SUM(E71:E81)</f>
        <v>71676.960319799997</v>
      </c>
      <c r="F70" s="121">
        <f t="shared" ref="F70:I70" si="9">SUM(F71:F81)</f>
        <v>1029.0803079811042</v>
      </c>
      <c r="G70" s="121">
        <f t="shared" si="9"/>
        <v>12263.280152605201</v>
      </c>
      <c r="H70" s="121">
        <f t="shared" si="9"/>
        <v>237.27840925605244</v>
      </c>
      <c r="I70" s="121">
        <f t="shared" si="9"/>
        <v>1266.3587172371567</v>
      </c>
      <c r="J70" s="121">
        <f t="shared" si="0"/>
        <v>1.7667583998917693</v>
      </c>
      <c r="K70" s="121"/>
      <c r="L70" s="121"/>
      <c r="M70" s="122"/>
      <c r="N70" s="121"/>
      <c r="O70" s="122"/>
      <c r="P70" s="10"/>
      <c r="Q70" s="1"/>
      <c r="R70" s="1"/>
      <c r="S70" s="1"/>
      <c r="T70" s="1"/>
    </row>
    <row r="71" spans="1:255" s="10" customFormat="1" ht="24.75" x14ac:dyDescent="0.25">
      <c r="A71" s="129">
        <v>340</v>
      </c>
      <c r="B71" s="129" t="s">
        <v>48</v>
      </c>
      <c r="C71" s="129" t="s">
        <v>101</v>
      </c>
      <c r="D71" s="130" t="s">
        <v>39</v>
      </c>
      <c r="E71" s="122">
        <v>4949.1667127999999</v>
      </c>
      <c r="F71" s="122">
        <v>0</v>
      </c>
      <c r="G71" s="131">
        <v>814.04067610590005</v>
      </c>
      <c r="H71" s="122">
        <v>0</v>
      </c>
      <c r="I71" s="122">
        <f t="shared" ref="I71:I81" si="10">+F71+H71</f>
        <v>0</v>
      </c>
      <c r="J71" s="122">
        <f t="shared" si="0"/>
        <v>0</v>
      </c>
      <c r="K71" s="121"/>
      <c r="L71" s="122">
        <v>0</v>
      </c>
      <c r="M71" s="132">
        <v>65.36</v>
      </c>
      <c r="N71" s="122">
        <v>0</v>
      </c>
      <c r="O71" s="122">
        <f t="shared" ref="O71:O81" si="11">+L71+N71</f>
        <v>0</v>
      </c>
      <c r="Q71" s="1"/>
      <c r="R71" s="1"/>
      <c r="S71" s="1"/>
      <c r="T71" s="1"/>
      <c r="IU71" s="9"/>
    </row>
    <row r="72" spans="1:255" s="10" customFormat="1" ht="24.75" x14ac:dyDescent="0.25">
      <c r="A72" s="129">
        <v>341</v>
      </c>
      <c r="B72" s="129" t="s">
        <v>69</v>
      </c>
      <c r="C72" s="129" t="s">
        <v>102</v>
      </c>
      <c r="D72" s="130" t="s">
        <v>39</v>
      </c>
      <c r="E72" s="122">
        <v>257.22927779999998</v>
      </c>
      <c r="F72" s="122">
        <v>0</v>
      </c>
      <c r="G72" s="131">
        <v>130.3710620187</v>
      </c>
      <c r="H72" s="122">
        <v>0</v>
      </c>
      <c r="I72" s="122">
        <f t="shared" si="10"/>
        <v>0</v>
      </c>
      <c r="J72" s="122">
        <f t="shared" si="0"/>
        <v>0</v>
      </c>
      <c r="K72" s="121"/>
      <c r="L72" s="122">
        <v>0</v>
      </c>
      <c r="M72" s="132">
        <v>50.99</v>
      </c>
      <c r="N72" s="122">
        <v>0</v>
      </c>
      <c r="O72" s="122">
        <f t="shared" si="11"/>
        <v>0</v>
      </c>
      <c r="Q72" s="1"/>
      <c r="R72" s="1"/>
      <c r="S72" s="1"/>
      <c r="T72" s="1"/>
      <c r="IU72" s="9"/>
    </row>
    <row r="73" spans="1:255" s="10" customFormat="1" ht="24.75" x14ac:dyDescent="0.25">
      <c r="A73" s="129">
        <v>342</v>
      </c>
      <c r="B73" s="129" t="s">
        <v>48</v>
      </c>
      <c r="C73" s="129" t="s">
        <v>103</v>
      </c>
      <c r="D73" s="130" t="s">
        <v>39</v>
      </c>
      <c r="E73" s="122">
        <v>17967.1822746</v>
      </c>
      <c r="F73" s="122">
        <v>0</v>
      </c>
      <c r="G73" s="131">
        <v>2159.0934321</v>
      </c>
      <c r="H73" s="122">
        <v>0</v>
      </c>
      <c r="I73" s="122">
        <f t="shared" si="10"/>
        <v>0</v>
      </c>
      <c r="J73" s="122">
        <f t="shared" si="0"/>
        <v>0</v>
      </c>
      <c r="K73" s="121"/>
      <c r="L73" s="122">
        <v>0</v>
      </c>
      <c r="M73" s="132">
        <v>24</v>
      </c>
      <c r="N73" s="122">
        <v>0</v>
      </c>
      <c r="O73" s="122">
        <f t="shared" si="11"/>
        <v>0</v>
      </c>
      <c r="Q73" s="1"/>
      <c r="R73" s="1"/>
      <c r="S73" s="1"/>
      <c r="T73" s="1"/>
      <c r="IU73" s="9"/>
    </row>
    <row r="74" spans="1:255" s="10" customFormat="1" ht="24.75" x14ac:dyDescent="0.25">
      <c r="A74" s="129">
        <v>343</v>
      </c>
      <c r="B74" s="129" t="s">
        <v>69</v>
      </c>
      <c r="C74" s="129" t="s">
        <v>104</v>
      </c>
      <c r="D74" s="130" t="s">
        <v>39</v>
      </c>
      <c r="E74" s="122">
        <v>978.81897179999987</v>
      </c>
      <c r="F74" s="122">
        <v>0</v>
      </c>
      <c r="G74" s="131">
        <v>112.64406201689998</v>
      </c>
      <c r="H74" s="122">
        <v>0</v>
      </c>
      <c r="I74" s="122">
        <f t="shared" si="10"/>
        <v>0</v>
      </c>
      <c r="J74" s="122">
        <f t="shared" si="0"/>
        <v>0</v>
      </c>
      <c r="K74" s="121"/>
      <c r="L74" s="122">
        <v>0</v>
      </c>
      <c r="M74" s="132">
        <v>11.51</v>
      </c>
      <c r="N74" s="122">
        <v>0</v>
      </c>
      <c r="O74" s="122">
        <f t="shared" si="11"/>
        <v>0</v>
      </c>
      <c r="Q74" s="1"/>
      <c r="R74" s="1"/>
      <c r="S74" s="1"/>
      <c r="T74" s="1"/>
      <c r="IU74" s="9"/>
    </row>
    <row r="75" spans="1:255" s="10" customFormat="1" ht="24.75" x14ac:dyDescent="0.25">
      <c r="A75" s="129">
        <v>344</v>
      </c>
      <c r="B75" s="129" t="s">
        <v>48</v>
      </c>
      <c r="C75" s="129" t="s">
        <v>105</v>
      </c>
      <c r="D75" s="130" t="s">
        <v>39</v>
      </c>
      <c r="E75" s="122">
        <v>13589.47128</v>
      </c>
      <c r="F75" s="122">
        <v>0</v>
      </c>
      <c r="G75" s="131">
        <v>1257.2746988987999</v>
      </c>
      <c r="H75" s="122">
        <v>0</v>
      </c>
      <c r="I75" s="122">
        <f t="shared" si="10"/>
        <v>0</v>
      </c>
      <c r="J75" s="122">
        <f t="shared" si="0"/>
        <v>0</v>
      </c>
      <c r="K75" s="121"/>
      <c r="L75" s="122">
        <v>0</v>
      </c>
      <c r="M75" s="132">
        <v>10</v>
      </c>
      <c r="N75" s="122">
        <v>0</v>
      </c>
      <c r="O75" s="122">
        <f t="shared" si="11"/>
        <v>0</v>
      </c>
      <c r="Q75" s="1"/>
      <c r="R75" s="1"/>
      <c r="S75" s="1"/>
      <c r="T75" s="1"/>
      <c r="IU75" s="9"/>
    </row>
    <row r="76" spans="1:255" s="5" customFormat="1" ht="24.75" x14ac:dyDescent="0.25">
      <c r="A76" s="129">
        <v>345</v>
      </c>
      <c r="B76" s="129" t="s">
        <v>69</v>
      </c>
      <c r="C76" s="129" t="s">
        <v>106</v>
      </c>
      <c r="D76" s="130" t="s">
        <v>39</v>
      </c>
      <c r="E76" s="122">
        <v>2675.6979047999998</v>
      </c>
      <c r="F76" s="122">
        <v>0</v>
      </c>
      <c r="G76" s="131">
        <v>1498.4509324221001</v>
      </c>
      <c r="H76" s="122">
        <v>0</v>
      </c>
      <c r="I76" s="122">
        <f t="shared" si="10"/>
        <v>0</v>
      </c>
      <c r="J76" s="122">
        <f t="shared" si="0"/>
        <v>0</v>
      </c>
      <c r="K76" s="121"/>
      <c r="L76" s="122">
        <v>0</v>
      </c>
      <c r="M76" s="132">
        <v>56</v>
      </c>
      <c r="N76" s="122">
        <v>0</v>
      </c>
      <c r="O76" s="122">
        <f t="shared" si="11"/>
        <v>0</v>
      </c>
      <c r="P76" s="10"/>
      <c r="Q76" s="1"/>
      <c r="R76" s="1"/>
      <c r="S76" s="1"/>
      <c r="T76" s="1"/>
      <c r="IU76" s="9"/>
    </row>
    <row r="77" spans="1:255" s="10" customFormat="1" ht="24.75" x14ac:dyDescent="0.25">
      <c r="A77" s="129">
        <v>346</v>
      </c>
      <c r="B77" s="129" t="s">
        <v>48</v>
      </c>
      <c r="C77" s="129" t="s">
        <v>107</v>
      </c>
      <c r="D77" s="130" t="s">
        <v>39</v>
      </c>
      <c r="E77" s="122">
        <v>13480.8116646</v>
      </c>
      <c r="F77" s="122">
        <v>0</v>
      </c>
      <c r="G77" s="131">
        <v>1742.3564716670999</v>
      </c>
      <c r="H77" s="122">
        <v>0</v>
      </c>
      <c r="I77" s="122">
        <f t="shared" si="10"/>
        <v>0</v>
      </c>
      <c r="J77" s="122">
        <f t="shared" si="0"/>
        <v>0</v>
      </c>
      <c r="K77" s="121"/>
      <c r="L77" s="122">
        <v>0</v>
      </c>
      <c r="M77" s="132">
        <v>8.15</v>
      </c>
      <c r="N77" s="122">
        <v>0</v>
      </c>
      <c r="O77" s="122">
        <f t="shared" si="11"/>
        <v>0</v>
      </c>
      <c r="Q77" s="1"/>
      <c r="R77" s="1"/>
      <c r="S77" s="1"/>
      <c r="T77" s="1"/>
      <c r="IU77" s="9"/>
    </row>
    <row r="78" spans="1:255" s="10" customFormat="1" ht="24.75" x14ac:dyDescent="0.25">
      <c r="A78" s="129">
        <v>347</v>
      </c>
      <c r="B78" s="129" t="s">
        <v>48</v>
      </c>
      <c r="C78" s="129" t="s">
        <v>108</v>
      </c>
      <c r="D78" s="130" t="s">
        <v>39</v>
      </c>
      <c r="E78" s="122">
        <v>13260.524249399999</v>
      </c>
      <c r="F78" s="122">
        <v>0</v>
      </c>
      <c r="G78" s="131">
        <v>3399.2102001344997</v>
      </c>
      <c r="H78" s="122">
        <v>0</v>
      </c>
      <c r="I78" s="122">
        <f t="shared" si="10"/>
        <v>0</v>
      </c>
      <c r="J78" s="122">
        <f t="shared" si="0"/>
        <v>0</v>
      </c>
      <c r="K78" s="121"/>
      <c r="L78" s="122">
        <v>0</v>
      </c>
      <c r="M78" s="132">
        <v>56.78</v>
      </c>
      <c r="N78" s="122">
        <v>0</v>
      </c>
      <c r="O78" s="122">
        <f t="shared" si="11"/>
        <v>0</v>
      </c>
      <c r="Q78" s="1"/>
      <c r="R78" s="1"/>
      <c r="S78" s="1"/>
      <c r="T78" s="1"/>
      <c r="IU78" s="9"/>
    </row>
    <row r="79" spans="1:255" s="10" customFormat="1" ht="24.75" x14ac:dyDescent="0.25">
      <c r="A79" s="129">
        <v>348</v>
      </c>
      <c r="B79" s="129" t="s">
        <v>50</v>
      </c>
      <c r="C79" s="129" t="s">
        <v>109</v>
      </c>
      <c r="D79" s="130" t="s">
        <v>39</v>
      </c>
      <c r="E79" s="122">
        <v>221.73139679999997</v>
      </c>
      <c r="F79" s="122">
        <v>0</v>
      </c>
      <c r="G79" s="131">
        <v>151.06061088120001</v>
      </c>
      <c r="H79" s="122">
        <v>0</v>
      </c>
      <c r="I79" s="122">
        <f t="shared" si="10"/>
        <v>0</v>
      </c>
      <c r="J79" s="122">
        <f t="shared" ref="J79:J81" si="12">IF(I79&lt;&gt;0,(I79/E79))*100</f>
        <v>0</v>
      </c>
      <c r="K79" s="121"/>
      <c r="L79" s="122">
        <v>0</v>
      </c>
      <c r="M79" s="132">
        <v>80</v>
      </c>
      <c r="N79" s="122">
        <v>0</v>
      </c>
      <c r="O79" s="122">
        <f t="shared" si="11"/>
        <v>0</v>
      </c>
      <c r="Q79" s="1"/>
      <c r="R79" s="1"/>
      <c r="S79" s="1"/>
      <c r="T79" s="1"/>
      <c r="IU79" s="9"/>
    </row>
    <row r="80" spans="1:255" s="10" customFormat="1" ht="24.75" x14ac:dyDescent="0.25">
      <c r="A80" s="129">
        <v>349</v>
      </c>
      <c r="B80" s="129" t="s">
        <v>62</v>
      </c>
      <c r="C80" s="129" t="s">
        <v>118</v>
      </c>
      <c r="D80" s="130" t="s">
        <v>41</v>
      </c>
      <c r="E80" s="122">
        <v>1664.6300105999999</v>
      </c>
      <c r="F80" s="122">
        <v>0</v>
      </c>
      <c r="G80" s="131">
        <v>998.77800635999995</v>
      </c>
      <c r="H80" s="122">
        <v>32.263421949008254</v>
      </c>
      <c r="I80" s="122">
        <f t="shared" si="10"/>
        <v>32.263421949008254</v>
      </c>
      <c r="J80" s="122">
        <f t="shared" si="12"/>
        <v>1.9381737529398029</v>
      </c>
      <c r="K80" s="121"/>
      <c r="L80" s="122">
        <v>0</v>
      </c>
      <c r="M80" s="132">
        <v>60</v>
      </c>
      <c r="N80" s="122">
        <v>2.0699999999999998</v>
      </c>
      <c r="O80" s="122">
        <f t="shared" si="11"/>
        <v>2.0699999999999998</v>
      </c>
      <c r="Q80" s="1"/>
      <c r="R80" s="1"/>
      <c r="S80" s="1"/>
      <c r="T80" s="1"/>
      <c r="IU80" s="9"/>
    </row>
    <row r="81" spans="1:255" s="10" customFormat="1" ht="13.5" x14ac:dyDescent="0.25">
      <c r="A81" s="129">
        <v>350</v>
      </c>
      <c r="B81" s="129" t="s">
        <v>62</v>
      </c>
      <c r="C81" s="129" t="s">
        <v>117</v>
      </c>
      <c r="D81" s="130" t="s">
        <v>40</v>
      </c>
      <c r="E81" s="122">
        <v>2631.6965765999998</v>
      </c>
      <c r="F81" s="122">
        <v>1029.0803079811042</v>
      </c>
      <c r="G81" s="131">
        <v>0</v>
      </c>
      <c r="H81" s="122">
        <v>205.01498730704418</v>
      </c>
      <c r="I81" s="122">
        <f t="shared" si="10"/>
        <v>1234.0952952881485</v>
      </c>
      <c r="J81" s="122">
        <f t="shared" si="12"/>
        <v>46.893525122205702</v>
      </c>
      <c r="K81" s="121"/>
      <c r="L81" s="122">
        <v>67.117823584811603</v>
      </c>
      <c r="M81" s="132">
        <v>0</v>
      </c>
      <c r="N81" s="122">
        <v>14.048953422780309</v>
      </c>
      <c r="O81" s="122">
        <f t="shared" si="11"/>
        <v>81.166777007591918</v>
      </c>
      <c r="Q81" s="1"/>
      <c r="R81" s="1"/>
      <c r="S81" s="1"/>
      <c r="T81" s="1"/>
      <c r="IU81" s="9"/>
    </row>
    <row r="82" spans="1:255" s="12" customFormat="1" ht="13.5" x14ac:dyDescent="0.25">
      <c r="A82" s="128"/>
      <c r="B82" s="128"/>
      <c r="C82" s="126" t="s">
        <v>34</v>
      </c>
      <c r="D82" s="130"/>
      <c r="E82" s="121">
        <f>+E83+E85+E88+E91</f>
        <v>130014.78739479353</v>
      </c>
      <c r="F82" s="121">
        <f>+F83+F85+F88+F91</f>
        <v>17659.943068114091</v>
      </c>
      <c r="G82" s="121">
        <f>+G83+G85+G88+G91</f>
        <v>19648.787171341199</v>
      </c>
      <c r="H82" s="121">
        <f>+H83+H85+H88+H91</f>
        <v>4030.6126660536456</v>
      </c>
      <c r="I82" s="121">
        <f>+I83+I85+I88+I91</f>
        <v>21690.555734167738</v>
      </c>
      <c r="J82" s="121">
        <f>IF(I82&lt;&gt;0,(I82/E82))*100</f>
        <v>16.683145178174051</v>
      </c>
      <c r="K82" s="121"/>
      <c r="L82" s="133"/>
      <c r="M82" s="132"/>
      <c r="N82" s="122"/>
      <c r="O82" s="122"/>
      <c r="P82" s="10"/>
      <c r="Q82" s="1"/>
      <c r="R82" s="1"/>
      <c r="S82" s="1"/>
      <c r="T82" s="1"/>
      <c r="IU82" s="9"/>
    </row>
    <row r="83" spans="1:255" s="5" customFormat="1" ht="13.5" x14ac:dyDescent="0.25">
      <c r="A83" s="128"/>
      <c r="B83" s="128"/>
      <c r="C83" s="126" t="s">
        <v>28</v>
      </c>
      <c r="D83" s="130"/>
      <c r="E83" s="121">
        <f>SUM(E84)</f>
        <v>20633.464577260995</v>
      </c>
      <c r="F83" s="121">
        <f>SUM(F84)</f>
        <v>5333.6041596179048</v>
      </c>
      <c r="G83" s="121">
        <f>SUM(G84)</f>
        <v>3891.0836200265999</v>
      </c>
      <c r="H83" s="121">
        <f>SUM(H84)</f>
        <v>1457.4105113228857</v>
      </c>
      <c r="I83" s="121">
        <f>SUM(I84)</f>
        <v>6791.0146709407909</v>
      </c>
      <c r="J83" s="121">
        <f t="shared" ref="J83:J92" si="13">IF(I83&lt;&gt;0,(I83/E83))*100</f>
        <v>32.912624273602574</v>
      </c>
      <c r="K83" s="121"/>
      <c r="L83" s="122"/>
      <c r="M83" s="122"/>
      <c r="N83" s="122"/>
      <c r="O83" s="122"/>
      <c r="P83" s="10"/>
      <c r="Q83" s="1"/>
      <c r="R83" s="1"/>
      <c r="S83" s="1"/>
      <c r="T83" s="1"/>
    </row>
    <row r="84" spans="1:255" s="5" customFormat="1" ht="13.5" x14ac:dyDescent="0.25">
      <c r="A84" s="129">
        <v>38</v>
      </c>
      <c r="B84" s="129" t="s">
        <v>48</v>
      </c>
      <c r="C84" s="129" t="s">
        <v>110</v>
      </c>
      <c r="D84" s="130" t="s">
        <v>40</v>
      </c>
      <c r="E84" s="122">
        <v>20633.464577260995</v>
      </c>
      <c r="F84" s="122">
        <v>5333.6041596179048</v>
      </c>
      <c r="G84" s="122">
        <v>3891.0836200265999</v>
      </c>
      <c r="H84" s="122">
        <v>1457.4105113228857</v>
      </c>
      <c r="I84" s="122">
        <f>+F84+H84</f>
        <v>6791.0146709407909</v>
      </c>
      <c r="J84" s="122">
        <f t="shared" si="13"/>
        <v>32.912624273602574</v>
      </c>
      <c r="K84" s="121"/>
      <c r="L84" s="122">
        <v>48</v>
      </c>
      <c r="M84" s="132">
        <v>34.5</v>
      </c>
      <c r="N84" s="122">
        <v>12.799999999999997</v>
      </c>
      <c r="O84" s="122">
        <f>+L84+N84</f>
        <v>60.8</v>
      </c>
      <c r="P84" s="10"/>
      <c r="Q84" s="1"/>
      <c r="R84" s="1"/>
      <c r="S84" s="1"/>
      <c r="T84" s="1"/>
    </row>
    <row r="85" spans="1:255" s="5" customFormat="1" ht="13.5" x14ac:dyDescent="0.25">
      <c r="A85" s="128"/>
      <c r="B85" s="128"/>
      <c r="C85" s="126" t="s">
        <v>29</v>
      </c>
      <c r="D85" s="130"/>
      <c r="E85" s="121">
        <f>SUM(E86:E87)</f>
        <v>42688.930386170032</v>
      </c>
      <c r="F85" s="121">
        <f>SUM(F86:F87)</f>
        <v>11330.919799077514</v>
      </c>
      <c r="G85" s="121">
        <f>SUM(G86:G87)</f>
        <v>3792.1099524251995</v>
      </c>
      <c r="H85" s="121">
        <f>SUM(H86:H87)</f>
        <v>1176.9623462430238</v>
      </c>
      <c r="I85" s="121">
        <f>SUM(I86:I87)</f>
        <v>12507.882145320538</v>
      </c>
      <c r="J85" s="121">
        <f t="shared" si="13"/>
        <v>29.300059833245967</v>
      </c>
      <c r="K85" s="121"/>
      <c r="L85" s="122"/>
      <c r="M85" s="122"/>
      <c r="N85" s="122"/>
      <c r="O85" s="122"/>
      <c r="P85" s="10"/>
      <c r="Q85" s="1"/>
      <c r="R85" s="1"/>
      <c r="S85" s="1"/>
      <c r="T85" s="1"/>
    </row>
    <row r="86" spans="1:255" s="5" customFormat="1" ht="13.5" x14ac:dyDescent="0.25">
      <c r="A86" s="129">
        <v>42</v>
      </c>
      <c r="B86" s="129" t="s">
        <v>48</v>
      </c>
      <c r="C86" s="129" t="s">
        <v>111</v>
      </c>
      <c r="D86" s="130" t="s">
        <v>40</v>
      </c>
      <c r="E86" s="122">
        <v>13148.583446748533</v>
      </c>
      <c r="F86" s="122">
        <v>4953.4583181690268</v>
      </c>
      <c r="G86" s="122">
        <v>1428.8822052936</v>
      </c>
      <c r="H86" s="122">
        <v>892.98501996054404</v>
      </c>
      <c r="I86" s="122">
        <f>+F86+H86</f>
        <v>5846.4433381295712</v>
      </c>
      <c r="J86" s="122">
        <f t="shared" si="13"/>
        <v>44.464434985012154</v>
      </c>
      <c r="K86" s="121"/>
      <c r="L86" s="122">
        <v>73.84</v>
      </c>
      <c r="M86" s="132">
        <v>21.3</v>
      </c>
      <c r="N86" s="122">
        <v>14.06999999999999</v>
      </c>
      <c r="O86" s="122">
        <f>+L86+N86</f>
        <v>87.91</v>
      </c>
      <c r="P86" s="10"/>
      <c r="Q86" s="1"/>
      <c r="R86" s="1"/>
      <c r="S86" s="1"/>
      <c r="T86" s="1"/>
    </row>
    <row r="87" spans="1:255" s="5" customFormat="1" ht="13.5" x14ac:dyDescent="0.25">
      <c r="A87" s="129">
        <v>43</v>
      </c>
      <c r="B87" s="129" t="s">
        <v>48</v>
      </c>
      <c r="C87" s="129" t="s">
        <v>112</v>
      </c>
      <c r="D87" s="130" t="s">
        <v>40</v>
      </c>
      <c r="E87" s="122">
        <v>29540.346939421499</v>
      </c>
      <c r="F87" s="122">
        <v>6377.4614809084878</v>
      </c>
      <c r="G87" s="122">
        <v>2363.2277471315997</v>
      </c>
      <c r="H87" s="122">
        <v>283.97732628247979</v>
      </c>
      <c r="I87" s="122">
        <f>+F87+H87</f>
        <v>6661.438807190968</v>
      </c>
      <c r="J87" s="122">
        <f t="shared" si="13"/>
        <v>22.550306605577809</v>
      </c>
      <c r="K87" s="121"/>
      <c r="L87" s="122">
        <v>92.050000000000011</v>
      </c>
      <c r="M87" s="122">
        <v>8</v>
      </c>
      <c r="N87" s="122">
        <v>4.3399999999999865</v>
      </c>
      <c r="O87" s="122">
        <f>+L87+N87</f>
        <v>96.39</v>
      </c>
      <c r="P87" s="10"/>
      <c r="Q87" s="1"/>
      <c r="R87" s="1"/>
      <c r="S87" s="1"/>
      <c r="T87" s="1"/>
    </row>
    <row r="88" spans="1:255" s="5" customFormat="1" ht="13.5" x14ac:dyDescent="0.25">
      <c r="A88" s="128"/>
      <c r="B88" s="128"/>
      <c r="C88" s="126" t="s">
        <v>30</v>
      </c>
      <c r="D88" s="130"/>
      <c r="E88" s="121">
        <f>SUM(E89:E90)</f>
        <v>45349.485034244201</v>
      </c>
      <c r="F88" s="121">
        <f>SUM(F89:F90)</f>
        <v>995.41910941867195</v>
      </c>
      <c r="G88" s="121">
        <f>SUM(G89:G90)</f>
        <v>9255.0443558507995</v>
      </c>
      <c r="H88" s="121">
        <f>SUM(H89:H90)</f>
        <v>1396.2398084877361</v>
      </c>
      <c r="I88" s="121">
        <f>SUM(I89:I90)</f>
        <v>2391.6589179064081</v>
      </c>
      <c r="J88" s="121">
        <f t="shared" si="13"/>
        <v>5.2738391981748505</v>
      </c>
      <c r="K88" s="121"/>
      <c r="L88" s="122"/>
      <c r="M88" s="122"/>
      <c r="N88" s="122"/>
      <c r="O88" s="122"/>
      <c r="P88" s="10"/>
      <c r="Q88" s="1"/>
      <c r="R88" s="1"/>
      <c r="S88" s="1"/>
      <c r="T88" s="1"/>
    </row>
    <row r="89" spans="1:255" s="5" customFormat="1" ht="13.5" x14ac:dyDescent="0.25">
      <c r="A89" s="129">
        <v>45</v>
      </c>
      <c r="B89" s="129" t="s">
        <v>48</v>
      </c>
      <c r="C89" s="129" t="s">
        <v>113</v>
      </c>
      <c r="D89" s="130" t="s">
        <v>40</v>
      </c>
      <c r="E89" s="122">
        <v>12652.35738433989</v>
      </c>
      <c r="F89" s="122">
        <v>995.41910941867195</v>
      </c>
      <c r="G89" s="122">
        <v>4277.8963280483995</v>
      </c>
      <c r="H89" s="122">
        <v>1396.2398084877361</v>
      </c>
      <c r="I89" s="122">
        <f>+F89+H89</f>
        <v>2391.6589179064081</v>
      </c>
      <c r="J89" s="122">
        <f t="shared" si="13"/>
        <v>18.902871972827914</v>
      </c>
      <c r="K89" s="121"/>
      <c r="L89" s="122">
        <v>13.239999999999998</v>
      </c>
      <c r="M89" s="122">
        <v>56.9</v>
      </c>
      <c r="N89" s="122">
        <v>19.3</v>
      </c>
      <c r="O89" s="122">
        <f>+L89+N89</f>
        <v>32.54</v>
      </c>
      <c r="P89" s="10"/>
      <c r="Q89" s="1"/>
      <c r="R89" s="1"/>
      <c r="S89" s="1"/>
      <c r="T89" s="1"/>
    </row>
    <row r="90" spans="1:255" s="5" customFormat="1" ht="13.5" x14ac:dyDescent="0.25">
      <c r="A90" s="129">
        <v>303</v>
      </c>
      <c r="B90" s="129" t="s">
        <v>69</v>
      </c>
      <c r="C90" s="129" t="s">
        <v>114</v>
      </c>
      <c r="D90" s="130" t="s">
        <v>42</v>
      </c>
      <c r="E90" s="122">
        <v>32697.127649904309</v>
      </c>
      <c r="F90" s="122">
        <v>0</v>
      </c>
      <c r="G90" s="122">
        <v>4977.1480278024001</v>
      </c>
      <c r="H90" s="122">
        <v>0</v>
      </c>
      <c r="I90" s="122">
        <f>+F90+H90</f>
        <v>0</v>
      </c>
      <c r="J90" s="122">
        <f t="shared" si="13"/>
        <v>0</v>
      </c>
      <c r="K90" s="121"/>
      <c r="L90" s="122">
        <v>0</v>
      </c>
      <c r="M90" s="132">
        <v>15.22</v>
      </c>
      <c r="N90" s="122">
        <v>0</v>
      </c>
      <c r="O90" s="122">
        <f>+L90+N90</f>
        <v>0</v>
      </c>
      <c r="P90" s="10"/>
      <c r="Q90" s="1"/>
      <c r="R90" s="1"/>
      <c r="S90" s="1"/>
      <c r="T90" s="1"/>
    </row>
    <row r="91" spans="1:255" s="5" customFormat="1" ht="13.5" x14ac:dyDescent="0.25">
      <c r="A91" s="128"/>
      <c r="B91" s="128"/>
      <c r="C91" s="126" t="s">
        <v>32</v>
      </c>
      <c r="D91" s="130"/>
      <c r="E91" s="121">
        <f>SUM(E92)</f>
        <v>21342.90739711831</v>
      </c>
      <c r="F91" s="121">
        <f>SUM(F92)</f>
        <v>0</v>
      </c>
      <c r="G91" s="121">
        <f>SUM(G92)</f>
        <v>2710.5492430385998</v>
      </c>
      <c r="H91" s="121">
        <f>SUM(H92)</f>
        <v>0</v>
      </c>
      <c r="I91" s="121">
        <f>SUM(I92)</f>
        <v>0</v>
      </c>
      <c r="J91" s="121">
        <f t="shared" si="13"/>
        <v>0</v>
      </c>
      <c r="K91" s="121"/>
      <c r="L91" s="122"/>
      <c r="M91" s="122"/>
      <c r="N91" s="122"/>
      <c r="O91" s="122"/>
      <c r="P91" s="10"/>
      <c r="Q91" s="1"/>
      <c r="R91" s="1"/>
      <c r="S91" s="1"/>
      <c r="T91" s="1"/>
    </row>
    <row r="92" spans="1:255" s="5" customFormat="1" ht="24.75" x14ac:dyDescent="0.25">
      <c r="A92" s="134">
        <v>49</v>
      </c>
      <c r="B92" s="134" t="s">
        <v>96</v>
      </c>
      <c r="C92" s="134" t="s">
        <v>115</v>
      </c>
      <c r="D92" s="135" t="s">
        <v>39</v>
      </c>
      <c r="E92" s="136">
        <v>21342.90739711831</v>
      </c>
      <c r="F92" s="136">
        <v>0</v>
      </c>
      <c r="G92" s="136">
        <v>2710.5492430385998</v>
      </c>
      <c r="H92" s="136">
        <v>0</v>
      </c>
      <c r="I92" s="136">
        <f>+F92+H92</f>
        <v>0</v>
      </c>
      <c r="J92" s="136">
        <f t="shared" si="13"/>
        <v>0</v>
      </c>
      <c r="K92" s="137"/>
      <c r="L92" s="136">
        <v>0</v>
      </c>
      <c r="M92" s="136">
        <v>12.7</v>
      </c>
      <c r="N92" s="136">
        <v>0</v>
      </c>
      <c r="O92" s="136">
        <f>+L92+N92</f>
        <v>0</v>
      </c>
      <c r="P92" s="10"/>
      <c r="Q92" s="1"/>
      <c r="R92" s="1"/>
      <c r="S92" s="1"/>
      <c r="T92" s="1"/>
    </row>
    <row r="93" spans="1:255" s="12" customFormat="1" ht="16.5" customHeight="1" x14ac:dyDescent="0.2">
      <c r="A93" s="361" t="s">
        <v>1054</v>
      </c>
      <c r="B93" s="361"/>
      <c r="C93" s="361"/>
      <c r="D93" s="361"/>
      <c r="E93" s="361"/>
      <c r="F93" s="361"/>
      <c r="G93" s="361"/>
      <c r="H93" s="361"/>
      <c r="I93" s="361"/>
      <c r="J93" s="361"/>
      <c r="K93" s="361"/>
      <c r="L93" s="361"/>
      <c r="M93" s="361"/>
      <c r="N93" s="361"/>
      <c r="O93" s="361"/>
      <c r="P93" s="10"/>
      <c r="Q93" s="1"/>
      <c r="R93" s="1"/>
      <c r="S93" s="1"/>
      <c r="T93" s="1"/>
    </row>
    <row r="94" spans="1:255" s="13" customFormat="1" ht="27" customHeight="1" x14ac:dyDescent="0.2">
      <c r="A94" s="363" t="s">
        <v>1055</v>
      </c>
      <c r="B94" s="363"/>
      <c r="C94" s="363"/>
      <c r="D94" s="363"/>
      <c r="E94" s="363"/>
      <c r="F94" s="363"/>
      <c r="G94" s="363"/>
      <c r="H94" s="363"/>
      <c r="I94" s="363"/>
      <c r="J94" s="363"/>
      <c r="K94" s="363"/>
      <c r="L94" s="363"/>
      <c r="M94" s="363"/>
      <c r="N94" s="363"/>
      <c r="O94" s="363"/>
      <c r="P94" s="16"/>
      <c r="Q94" s="1"/>
      <c r="R94" s="1"/>
      <c r="S94" s="1"/>
      <c r="T94" s="1"/>
    </row>
    <row r="95" spans="1:255" ht="19.5" customHeight="1" x14ac:dyDescent="0.2">
      <c r="A95" s="361" t="s">
        <v>46</v>
      </c>
      <c r="B95" s="361"/>
      <c r="C95" s="361"/>
      <c r="D95" s="361"/>
      <c r="E95" s="361"/>
      <c r="F95" s="361"/>
      <c r="G95" s="361"/>
      <c r="H95" s="361"/>
      <c r="I95" s="361"/>
      <c r="J95" s="361"/>
      <c r="K95" s="361"/>
      <c r="L95" s="361"/>
      <c r="M95" s="361"/>
      <c r="N95" s="361"/>
      <c r="O95" s="361"/>
    </row>
    <row r="96" spans="1:255" ht="27.75" customHeight="1" x14ac:dyDescent="0.2">
      <c r="A96" s="364" t="s">
        <v>1053</v>
      </c>
      <c r="B96" s="364"/>
      <c r="C96" s="364"/>
      <c r="D96" s="364"/>
      <c r="E96" s="364"/>
      <c r="F96" s="364"/>
      <c r="G96" s="364"/>
      <c r="H96" s="364"/>
      <c r="I96" s="364"/>
      <c r="J96" s="364"/>
      <c r="K96" s="364"/>
      <c r="L96" s="364"/>
      <c r="M96" s="364"/>
      <c r="N96" s="364"/>
      <c r="O96" s="364"/>
    </row>
    <row r="97" spans="1:15" ht="12.75" customHeight="1" x14ac:dyDescent="0.2">
      <c r="A97" s="361" t="s">
        <v>37</v>
      </c>
      <c r="B97" s="361"/>
      <c r="C97" s="361"/>
      <c r="D97" s="361"/>
      <c r="E97" s="361"/>
      <c r="F97" s="361"/>
      <c r="G97" s="361"/>
      <c r="H97" s="361"/>
      <c r="I97" s="361"/>
      <c r="J97" s="361"/>
      <c r="K97" s="361"/>
      <c r="L97" s="361"/>
      <c r="M97" s="361"/>
      <c r="N97" s="361"/>
      <c r="O97" s="361"/>
    </row>
    <row r="98" spans="1:15" ht="12.75" customHeight="1" x14ac:dyDescent="0.2">
      <c r="A98" s="138"/>
      <c r="B98" s="138"/>
      <c r="C98" s="138"/>
      <c r="D98" s="138"/>
      <c r="E98" s="139"/>
      <c r="F98" s="139"/>
      <c r="G98" s="139"/>
      <c r="H98" s="139"/>
      <c r="I98" s="139"/>
      <c r="J98" s="139"/>
      <c r="K98" s="139"/>
      <c r="L98" s="139"/>
      <c r="M98" s="140"/>
      <c r="N98" s="139"/>
      <c r="O98" s="141"/>
    </row>
    <row r="99" spans="1:15" ht="12.75" customHeight="1" x14ac:dyDescent="0.2">
      <c r="A99" s="142"/>
      <c r="B99" s="142"/>
      <c r="C99" s="141"/>
      <c r="D99" s="141"/>
      <c r="E99" s="141"/>
      <c r="F99" s="141"/>
      <c r="G99" s="141"/>
      <c r="H99" s="141"/>
      <c r="I99" s="141"/>
      <c r="J99" s="141"/>
      <c r="K99" s="128"/>
      <c r="L99" s="141"/>
      <c r="M99" s="141"/>
      <c r="N99" s="141"/>
      <c r="O99" s="141"/>
    </row>
  </sheetData>
  <sheetProtection sort="0"/>
  <mergeCells count="17">
    <mergeCell ref="G8:J8"/>
    <mergeCell ref="A2:M2"/>
    <mergeCell ref="A93:O93"/>
    <mergeCell ref="A1:D1"/>
    <mergeCell ref="A97:O97"/>
    <mergeCell ref="A94:O94"/>
    <mergeCell ref="A95:O95"/>
    <mergeCell ref="A96:O96"/>
    <mergeCell ref="L8:L10"/>
    <mergeCell ref="M8:O8"/>
    <mergeCell ref="G9:J9"/>
    <mergeCell ref="M9:O9"/>
    <mergeCell ref="A8:A10"/>
    <mergeCell ref="C8:C10"/>
    <mergeCell ref="D8:D10"/>
    <mergeCell ref="E8:E10"/>
    <mergeCell ref="F8:F10"/>
  </mergeCells>
  <conditionalFormatting sqref="O95 J3:J9 O15:O92 J12:J92 O97:O143 J94:J1048576">
    <cfRule type="cellIs" dxfId="11" priority="23" stopIfTrue="1" operator="greaterThan">
      <formula>100</formula>
    </cfRule>
  </conditionalFormatting>
  <conditionalFormatting sqref="J16:J92">
    <cfRule type="cellIs" dxfId="10" priority="21" stopIfTrue="1" operator="greaterThan">
      <formula>100</formula>
    </cfRule>
    <cfRule type="cellIs" dxfId="9" priority="22" stopIfTrue="1" operator="greaterThan">
      <formula>100</formula>
    </cfRule>
  </conditionalFormatting>
  <conditionalFormatting sqref="A100:B134">
    <cfRule type="duplicateValues" dxfId="8" priority="19" stopIfTrue="1"/>
  </conditionalFormatting>
  <conditionalFormatting sqref="E12">
    <cfRule type="cellIs" dxfId="7" priority="12" stopIfTrue="1" operator="equal">
      <formula>423507</formula>
    </cfRule>
  </conditionalFormatting>
  <conditionalFormatting sqref="A98:B98">
    <cfRule type="duplicateValues" dxfId="6" priority="51"/>
  </conditionalFormatting>
  <conditionalFormatting sqref="A99:B134">
    <cfRule type="duplicateValues" dxfId="5" priority="55" stopIfTrue="1"/>
  </conditionalFormatting>
  <conditionalFormatting sqref="A99:B106">
    <cfRule type="duplicateValues" dxfId="4" priority="56" stopIfTrue="1"/>
  </conditionalFormatting>
  <conditionalFormatting sqref="L16:L92">
    <cfRule type="cellIs" dxfId="3" priority="7" operator="greaterThan">
      <formula>100</formula>
    </cfRule>
  </conditionalFormatting>
  <conditionalFormatting sqref="O93 J93">
    <cfRule type="cellIs" dxfId="2" priority="1" stopIfTrue="1" operator="greaterThan">
      <formula>100</formula>
    </cfRule>
  </conditionalFormatting>
  <conditionalFormatting sqref="A93:B93">
    <cfRule type="duplicateValues" dxfId="1" priority="2"/>
  </conditionalFormatting>
  <conditionalFormatting sqref="A94:B97">
    <cfRule type="duplicateValues" dxfId="0" priority="61"/>
  </conditionalFormatting>
  <printOptions horizontalCentered="1"/>
  <pageMargins left="0.31496062992125984" right="0.31496062992125984" top="0.35433070866141736" bottom="0.35433070866141736" header="0" footer="0"/>
  <pageSetup scale="68" fitToHeight="0" orientation="landscape" r:id="rId1"/>
  <headerFooter scaleWithDoc="0" alignWithMargins="0"/>
  <ignoredErrors>
    <ignoredError sqref="I18:I92" formula="1"/>
    <ignoredError sqref="D11:N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296"/>
  <sheetViews>
    <sheetView showGridLines="0" zoomScale="90" zoomScaleNormal="90" zoomScaleSheetLayoutView="90" workbookViewId="0">
      <selection sqref="A1:E1"/>
    </sheetView>
  </sheetViews>
  <sheetFormatPr baseColWidth="10" defaultRowHeight="15" customHeight="1" x14ac:dyDescent="0.2"/>
  <cols>
    <col min="1" max="1" width="5.42578125" style="19" customWidth="1"/>
    <col min="2" max="2" width="4.42578125" style="19" customWidth="1"/>
    <col min="3" max="3" width="33.85546875" style="19" customWidth="1"/>
    <col min="4" max="4" width="10.7109375" style="19" customWidth="1"/>
    <col min="5" max="5" width="21.85546875" style="19" customWidth="1"/>
    <col min="6" max="6" width="17.42578125" style="19" customWidth="1"/>
    <col min="7" max="7" width="12.7109375" style="19" customWidth="1"/>
    <col min="8" max="8" width="13.140625" style="19" customWidth="1"/>
    <col min="9" max="9" width="1.140625" style="19" customWidth="1"/>
    <col min="10" max="10" width="13.42578125" style="19" bestFit="1" customWidth="1"/>
    <col min="11" max="11" width="19.28515625" style="19" customWidth="1"/>
    <col min="12" max="12" width="16.42578125" style="19" customWidth="1"/>
    <col min="13" max="13" width="13.42578125" style="19" customWidth="1"/>
    <col min="14" max="14" width="13.42578125" style="18" bestFit="1" customWidth="1"/>
    <col min="15" max="15" width="14" style="19" bestFit="1" customWidth="1"/>
    <col min="16" max="16384" width="11.42578125" style="18"/>
  </cols>
  <sheetData>
    <row r="1" spans="1:17" ht="53.25" customHeight="1" x14ac:dyDescent="0.2">
      <c r="A1" s="371" t="s">
        <v>1041</v>
      </c>
      <c r="B1" s="371"/>
      <c r="C1" s="371"/>
      <c r="D1" s="371"/>
      <c r="E1" s="371"/>
      <c r="F1" s="372" t="s">
        <v>1042</v>
      </c>
      <c r="G1" s="372"/>
      <c r="H1" s="372"/>
      <c r="I1" s="372"/>
      <c r="J1" s="372"/>
      <c r="K1" s="372"/>
      <c r="L1" s="372"/>
      <c r="M1" s="372"/>
      <c r="N1" s="372"/>
    </row>
    <row r="2" spans="1:17" ht="33.75" customHeight="1" x14ac:dyDescent="0.3">
      <c r="A2" s="373" t="s">
        <v>1043</v>
      </c>
      <c r="B2" s="373"/>
      <c r="C2" s="373"/>
      <c r="D2" s="373"/>
      <c r="E2" s="373"/>
      <c r="F2" s="373"/>
      <c r="G2" s="373"/>
      <c r="H2" s="373"/>
      <c r="I2" s="373"/>
      <c r="J2" s="373"/>
      <c r="K2" s="373"/>
      <c r="L2" s="373"/>
      <c r="M2" s="373"/>
      <c r="N2" s="373"/>
    </row>
    <row r="3" spans="1:17" ht="16.5" x14ac:dyDescent="0.2">
      <c r="A3" s="381" t="s">
        <v>1064</v>
      </c>
      <c r="B3" s="381"/>
      <c r="C3" s="381"/>
      <c r="D3" s="381"/>
      <c r="E3" s="381"/>
      <c r="F3" s="381"/>
      <c r="G3" s="381"/>
      <c r="H3" s="381"/>
      <c r="I3" s="381"/>
      <c r="J3" s="381"/>
      <c r="K3" s="381"/>
      <c r="L3" s="381"/>
      <c r="M3" s="381"/>
      <c r="N3" s="143"/>
      <c r="O3" s="143"/>
    </row>
    <row r="4" spans="1:17" ht="16.5" x14ac:dyDescent="0.2">
      <c r="A4" s="381" t="s">
        <v>0</v>
      </c>
      <c r="B4" s="381"/>
      <c r="C4" s="381"/>
      <c r="D4" s="381"/>
      <c r="E4" s="381"/>
      <c r="F4" s="381"/>
      <c r="G4" s="381"/>
      <c r="H4" s="381"/>
      <c r="I4" s="381"/>
      <c r="J4" s="381"/>
      <c r="K4" s="381"/>
      <c r="L4" s="381"/>
      <c r="M4" s="381"/>
      <c r="N4" s="143"/>
      <c r="O4" s="143"/>
    </row>
    <row r="5" spans="1:17" ht="16.5" x14ac:dyDescent="0.2">
      <c r="A5" s="381" t="s">
        <v>1</v>
      </c>
      <c r="B5" s="381"/>
      <c r="C5" s="381"/>
      <c r="D5" s="381"/>
      <c r="E5" s="381"/>
      <c r="F5" s="381"/>
      <c r="G5" s="381"/>
      <c r="H5" s="381"/>
      <c r="I5" s="381"/>
      <c r="J5" s="381"/>
      <c r="K5" s="381"/>
      <c r="L5" s="381"/>
      <c r="M5" s="381"/>
      <c r="N5" s="143"/>
      <c r="O5" s="143"/>
    </row>
    <row r="6" spans="1:17" ht="16.5" x14ac:dyDescent="0.2">
      <c r="A6" s="382" t="s">
        <v>45</v>
      </c>
      <c r="B6" s="381"/>
      <c r="C6" s="381"/>
      <c r="D6" s="381"/>
      <c r="E6" s="381"/>
      <c r="F6" s="381"/>
      <c r="G6" s="381"/>
      <c r="H6" s="381"/>
      <c r="I6" s="381"/>
      <c r="J6" s="381"/>
      <c r="K6" s="381"/>
      <c r="L6" s="381"/>
      <c r="M6" s="381"/>
      <c r="N6" s="143"/>
      <c r="O6" s="143"/>
    </row>
    <row r="7" spans="1:17" ht="16.5" x14ac:dyDescent="0.2">
      <c r="A7" s="381" t="s">
        <v>386</v>
      </c>
      <c r="B7" s="381"/>
      <c r="C7" s="381"/>
      <c r="D7" s="381"/>
      <c r="E7" s="381"/>
      <c r="F7" s="381"/>
      <c r="G7" s="381"/>
      <c r="H7" s="381"/>
      <c r="I7" s="381"/>
      <c r="J7" s="381"/>
      <c r="K7" s="381"/>
      <c r="L7" s="381"/>
      <c r="M7" s="381"/>
      <c r="N7" s="143"/>
      <c r="O7" s="143"/>
    </row>
    <row r="8" spans="1:17" ht="15" customHeight="1" x14ac:dyDescent="0.25">
      <c r="A8" s="377" t="s">
        <v>36</v>
      </c>
      <c r="B8" s="377"/>
      <c r="C8" s="377"/>
      <c r="D8" s="379" t="s">
        <v>385</v>
      </c>
      <c r="E8" s="379"/>
      <c r="F8" s="379"/>
      <c r="G8" s="379"/>
      <c r="H8" s="379"/>
      <c r="I8" s="332"/>
      <c r="J8" s="379" t="s">
        <v>384</v>
      </c>
      <c r="K8" s="379"/>
      <c r="L8" s="379"/>
      <c r="M8" s="379"/>
      <c r="N8" s="379"/>
      <c r="O8" s="333"/>
      <c r="P8" s="144"/>
      <c r="Q8" s="144"/>
    </row>
    <row r="9" spans="1:17" ht="15" customHeight="1" x14ac:dyDescent="0.25">
      <c r="A9" s="377"/>
      <c r="B9" s="377"/>
      <c r="C9" s="377"/>
      <c r="D9" s="333"/>
      <c r="E9" s="380" t="s">
        <v>383</v>
      </c>
      <c r="F9" s="380"/>
      <c r="G9" s="380"/>
      <c r="H9" s="333"/>
      <c r="I9" s="333"/>
      <c r="J9" s="333"/>
      <c r="K9" s="380" t="s">
        <v>382</v>
      </c>
      <c r="L9" s="380"/>
      <c r="M9" s="380"/>
      <c r="N9" s="334"/>
      <c r="O9" s="333"/>
      <c r="P9" s="144"/>
      <c r="Q9" s="144"/>
    </row>
    <row r="10" spans="1:17" ht="15" customHeight="1" x14ac:dyDescent="0.25">
      <c r="A10" s="377"/>
      <c r="B10" s="377"/>
      <c r="C10" s="377"/>
      <c r="D10" s="335" t="s">
        <v>380</v>
      </c>
      <c r="E10" s="336" t="s">
        <v>372</v>
      </c>
      <c r="F10" s="335"/>
      <c r="G10" s="335"/>
      <c r="H10" s="335" t="s">
        <v>381</v>
      </c>
      <c r="I10" s="335"/>
      <c r="J10" s="335" t="s">
        <v>380</v>
      </c>
      <c r="K10" s="336" t="s">
        <v>372</v>
      </c>
      <c r="L10" s="335"/>
      <c r="M10" s="335"/>
      <c r="N10" s="337" t="s">
        <v>379</v>
      </c>
      <c r="O10" s="335" t="s">
        <v>378</v>
      </c>
      <c r="P10" s="144"/>
      <c r="Q10" s="144"/>
    </row>
    <row r="11" spans="1:17" ht="15" customHeight="1" x14ac:dyDescent="0.25">
      <c r="A11" s="377"/>
      <c r="B11" s="377"/>
      <c r="C11" s="377"/>
      <c r="D11" s="335"/>
      <c r="E11" s="335" t="s">
        <v>377</v>
      </c>
      <c r="F11" s="338" t="s">
        <v>376</v>
      </c>
      <c r="G11" s="335" t="s">
        <v>375</v>
      </c>
      <c r="H11" s="335"/>
      <c r="I11" s="335"/>
      <c r="J11" s="335"/>
      <c r="K11" s="335" t="s">
        <v>377</v>
      </c>
      <c r="L11" s="338" t="s">
        <v>376</v>
      </c>
      <c r="M11" s="335" t="s">
        <v>375</v>
      </c>
      <c r="N11" s="337"/>
      <c r="O11" s="335"/>
      <c r="P11" s="144"/>
      <c r="Q11" s="144"/>
    </row>
    <row r="12" spans="1:17" ht="15" customHeight="1" x14ac:dyDescent="0.25">
      <c r="A12" s="377"/>
      <c r="B12" s="377"/>
      <c r="C12" s="377"/>
      <c r="D12" s="335"/>
      <c r="E12" s="335" t="s">
        <v>374</v>
      </c>
      <c r="F12" s="338" t="s">
        <v>373</v>
      </c>
      <c r="G12" s="335" t="s">
        <v>372</v>
      </c>
      <c r="H12" s="335" t="s">
        <v>371</v>
      </c>
      <c r="I12" s="335"/>
      <c r="J12" s="335"/>
      <c r="K12" s="335" t="s">
        <v>374</v>
      </c>
      <c r="L12" s="338" t="s">
        <v>373</v>
      </c>
      <c r="M12" s="335" t="s">
        <v>372</v>
      </c>
      <c r="N12" s="337" t="s">
        <v>371</v>
      </c>
      <c r="O12" s="335"/>
      <c r="P12" s="144"/>
      <c r="Q12" s="144"/>
    </row>
    <row r="13" spans="1:17" ht="15" customHeight="1" x14ac:dyDescent="0.25">
      <c r="A13" s="377"/>
      <c r="B13" s="377"/>
      <c r="C13" s="377"/>
      <c r="D13" s="335"/>
      <c r="E13" s="335" t="s">
        <v>370</v>
      </c>
      <c r="F13" s="338" t="s">
        <v>369</v>
      </c>
      <c r="G13" s="335"/>
      <c r="H13" s="335"/>
      <c r="I13" s="335"/>
      <c r="J13" s="335"/>
      <c r="K13" s="335" t="s">
        <v>370</v>
      </c>
      <c r="L13" s="338" t="s">
        <v>369</v>
      </c>
      <c r="M13" s="335"/>
      <c r="N13" s="339"/>
      <c r="O13" s="335"/>
      <c r="P13" s="144"/>
      <c r="Q13" s="144"/>
    </row>
    <row r="14" spans="1:17" ht="15" customHeight="1" thickBot="1" x14ac:dyDescent="0.3">
      <c r="A14" s="378"/>
      <c r="B14" s="378"/>
      <c r="C14" s="378"/>
      <c r="D14" s="340" t="s">
        <v>368</v>
      </c>
      <c r="E14" s="340" t="s">
        <v>367</v>
      </c>
      <c r="F14" s="341" t="s">
        <v>362</v>
      </c>
      <c r="G14" s="340" t="s">
        <v>366</v>
      </c>
      <c r="H14" s="342" t="s">
        <v>365</v>
      </c>
      <c r="I14" s="342"/>
      <c r="J14" s="343" t="s">
        <v>364</v>
      </c>
      <c r="K14" s="343" t="s">
        <v>363</v>
      </c>
      <c r="L14" s="341" t="s">
        <v>362</v>
      </c>
      <c r="M14" s="343" t="s">
        <v>361</v>
      </c>
      <c r="N14" s="344" t="s">
        <v>360</v>
      </c>
      <c r="O14" s="342" t="s">
        <v>359</v>
      </c>
      <c r="P14" s="144"/>
      <c r="Q14" s="144"/>
    </row>
    <row r="15" spans="1:17" s="32" customFormat="1" ht="13.5" x14ac:dyDescent="0.25">
      <c r="A15" s="146"/>
      <c r="B15" s="147"/>
      <c r="C15" s="215" t="s">
        <v>713</v>
      </c>
      <c r="D15" s="148">
        <f>SUM(D16:D275)</f>
        <v>102968.92990900003</v>
      </c>
      <c r="E15" s="148">
        <f>SUM(E16:E275)</f>
        <v>63934.126220999984</v>
      </c>
      <c r="F15" s="148">
        <f>SUM(F16:F275)</f>
        <v>0</v>
      </c>
      <c r="G15" s="148">
        <f>SUM(G16:G275)</f>
        <v>3145.4921140000006</v>
      </c>
      <c r="H15" s="148">
        <f>SUM(H16:H275)</f>
        <v>35889.311573999985</v>
      </c>
      <c r="I15" s="148"/>
      <c r="J15" s="148">
        <f>SUM(J16:J275)</f>
        <v>79144.358936957346</v>
      </c>
      <c r="K15" s="148">
        <f>SUM(K16:K275)</f>
        <v>22133.882224287776</v>
      </c>
      <c r="L15" s="148">
        <f>SUM(L16:L275)</f>
        <v>0</v>
      </c>
      <c r="M15" s="148">
        <f>SUM(M16:M275)</f>
        <v>4061.2611025999986</v>
      </c>
      <c r="N15" s="149">
        <f>SUM(N16:N275)</f>
        <v>52949.215610069601</v>
      </c>
      <c r="O15" s="150">
        <f t="shared" ref="O15:O78" si="0">IF(OR(H15=0,N15=0),"N.A.",IF((((N15-H15)/H15))*100&gt;=500,"500&lt;",IF((((N15-H15)/H15))*100&lt;=-500,"&lt;-500",(((N15-H15)/H15))*100)))</f>
        <v>47.534776477653764</v>
      </c>
      <c r="P15" s="144"/>
      <c r="Q15" s="144"/>
    </row>
    <row r="16" spans="1:17" s="28" customFormat="1" ht="14.25" x14ac:dyDescent="0.2">
      <c r="A16" s="151">
        <v>1</v>
      </c>
      <c r="B16" s="151" t="s">
        <v>91</v>
      </c>
      <c r="C16" s="152" t="s">
        <v>358</v>
      </c>
      <c r="D16" s="153">
        <v>0</v>
      </c>
      <c r="E16" s="154">
        <v>0</v>
      </c>
      <c r="F16" s="153">
        <v>0</v>
      </c>
      <c r="G16" s="153">
        <v>0</v>
      </c>
      <c r="H16" s="155">
        <f t="shared" ref="H16:H79" si="1">D16-E16-G16</f>
        <v>0</v>
      </c>
      <c r="I16" s="155"/>
      <c r="J16" s="153">
        <v>767.89785998000002</v>
      </c>
      <c r="K16" s="153">
        <v>70.746639122807011</v>
      </c>
      <c r="L16" s="153">
        <v>0</v>
      </c>
      <c r="M16" s="153">
        <f>[12]ENERO!L18+[12]FEBRERO!L18+[12]MARZO!L18+[12]ABRIL!L18+[12]MAYO!L18+[12]JUNIO!L18+[12]JULIO!L18+[12]AGOSTO!L18+[12]SEPTIEMBRE!L18+[12]OCTUBRE!L18+[12]NOVIEMBRE!L18+[12]DICIEMBRE!L18</f>
        <v>0</v>
      </c>
      <c r="N16" s="153">
        <f t="shared" ref="N16:N79" si="2">J16-K16-M16</f>
        <v>697.15122085719304</v>
      </c>
      <c r="O16" s="155" t="str">
        <f t="shared" si="0"/>
        <v>N.A.</v>
      </c>
      <c r="P16" s="144"/>
      <c r="Q16" s="144"/>
    </row>
    <row r="17" spans="1:17" s="28" customFormat="1" ht="14.25" x14ac:dyDescent="0.2">
      <c r="A17" s="151">
        <v>2</v>
      </c>
      <c r="B17" s="151" t="s">
        <v>48</v>
      </c>
      <c r="C17" s="152" t="s">
        <v>357</v>
      </c>
      <c r="D17" s="153">
        <v>0</v>
      </c>
      <c r="E17" s="154">
        <v>0</v>
      </c>
      <c r="F17" s="153">
        <v>0</v>
      </c>
      <c r="G17" s="153">
        <v>0</v>
      </c>
      <c r="H17" s="155">
        <f t="shared" si="1"/>
        <v>0</v>
      </c>
      <c r="I17" s="155"/>
      <c r="J17" s="153">
        <v>1648.7838325383996</v>
      </c>
      <c r="K17" s="153">
        <v>611.32812777209995</v>
      </c>
      <c r="L17" s="153">
        <v>0</v>
      </c>
      <c r="M17" s="153">
        <f>[12]ENERO!L19+[12]FEBRERO!L19+[12]MARZO!L19+[12]ABRIL!L19+[12]MAYO!L19+[12]JUNIO!L19+[12]JULIO!L19+[12]AGOSTO!L19+[12]SEPTIEMBRE!L19+[12]OCTUBRE!L19+[12]NOVIEMBRE!L19+[12]DICIEMBRE!L19</f>
        <v>0</v>
      </c>
      <c r="N17" s="153">
        <f t="shared" si="2"/>
        <v>1037.4557047662997</v>
      </c>
      <c r="O17" s="155" t="str">
        <f t="shared" si="0"/>
        <v>N.A.</v>
      </c>
      <c r="P17" s="144"/>
      <c r="Q17" s="144"/>
    </row>
    <row r="18" spans="1:17" s="28" customFormat="1" ht="14.25" x14ac:dyDescent="0.2">
      <c r="A18" s="151">
        <v>3</v>
      </c>
      <c r="B18" s="151" t="s">
        <v>55</v>
      </c>
      <c r="C18" s="152" t="s">
        <v>356</v>
      </c>
      <c r="D18" s="153">
        <v>0</v>
      </c>
      <c r="E18" s="154">
        <v>0</v>
      </c>
      <c r="F18" s="153">
        <v>0</v>
      </c>
      <c r="G18" s="153">
        <v>0</v>
      </c>
      <c r="H18" s="155">
        <f t="shared" si="1"/>
        <v>0</v>
      </c>
      <c r="I18" s="155"/>
      <c r="J18" s="153">
        <v>161.78682091257306</v>
      </c>
      <c r="K18" s="153">
        <v>160.184967</v>
      </c>
      <c r="L18" s="153">
        <v>0</v>
      </c>
      <c r="M18" s="153">
        <f>[12]ENERO!L20+[12]FEBRERO!L20+[12]MARZO!L20+[12]ABRIL!L20+[12]MAYO!L20+[12]JUNIO!L20+[12]JULIO!L20+[12]AGOSTO!L20+[12]SEPTIEMBRE!L20+[12]OCTUBRE!L20+[12]NOVIEMBRE!L20+[12]DICIEMBRE!L20</f>
        <v>0</v>
      </c>
      <c r="N18" s="153">
        <f t="shared" si="2"/>
        <v>1.6018539125730626</v>
      </c>
      <c r="O18" s="155" t="str">
        <f t="shared" si="0"/>
        <v>N.A.</v>
      </c>
      <c r="P18" s="144"/>
      <c r="Q18" s="144"/>
    </row>
    <row r="19" spans="1:17" s="28" customFormat="1" ht="14.25" x14ac:dyDescent="0.2">
      <c r="A19" s="151">
        <v>4</v>
      </c>
      <c r="B19" s="151" t="s">
        <v>48</v>
      </c>
      <c r="C19" s="152" t="s">
        <v>355</v>
      </c>
      <c r="D19" s="153">
        <v>0</v>
      </c>
      <c r="E19" s="154">
        <v>0</v>
      </c>
      <c r="F19" s="153">
        <v>0</v>
      </c>
      <c r="G19" s="153">
        <v>0</v>
      </c>
      <c r="H19" s="155">
        <f t="shared" si="1"/>
        <v>0</v>
      </c>
      <c r="I19" s="155"/>
      <c r="J19" s="153">
        <v>1136.8105424</v>
      </c>
      <c r="K19" s="153">
        <v>0</v>
      </c>
      <c r="L19" s="153">
        <v>0</v>
      </c>
      <c r="M19" s="153">
        <f>[12]ENERO!L21+[12]FEBRERO!L21+[12]MARZO!L21+[12]ABRIL!L21+[12]MAYO!L21+[12]JUNIO!L21+[12]JULIO!L21+[12]AGOSTO!L21+[12]SEPTIEMBRE!L21+[12]OCTUBRE!L21+[12]NOVIEMBRE!L21+[12]DICIEMBRE!L21</f>
        <v>0</v>
      </c>
      <c r="N19" s="153">
        <f t="shared" si="2"/>
        <v>1136.8105424</v>
      </c>
      <c r="O19" s="155" t="str">
        <f t="shared" si="0"/>
        <v>N.A.</v>
      </c>
      <c r="P19" s="144"/>
      <c r="Q19" s="144"/>
    </row>
    <row r="20" spans="1:17" s="28" customFormat="1" ht="14.25" x14ac:dyDescent="0.2">
      <c r="A20" s="151">
        <v>5</v>
      </c>
      <c r="B20" s="151" t="s">
        <v>354</v>
      </c>
      <c r="C20" s="152" t="s">
        <v>353</v>
      </c>
      <c r="D20" s="153">
        <v>0</v>
      </c>
      <c r="E20" s="154">
        <v>0</v>
      </c>
      <c r="F20" s="153">
        <v>0</v>
      </c>
      <c r="G20" s="153">
        <v>0</v>
      </c>
      <c r="H20" s="155">
        <f t="shared" si="1"/>
        <v>0</v>
      </c>
      <c r="I20" s="155"/>
      <c r="J20" s="153">
        <v>285.25924742059777</v>
      </c>
      <c r="K20" s="153">
        <v>0</v>
      </c>
      <c r="L20" s="153">
        <v>0</v>
      </c>
      <c r="M20" s="153">
        <f>[12]ENERO!L22+[12]FEBRERO!L22+[12]MARZO!L22+[12]ABRIL!L22+[12]MAYO!L22+[12]JUNIO!L22+[12]JULIO!L22+[12]AGOSTO!L22+[12]SEPTIEMBRE!L22+[12]OCTUBRE!L22+[12]NOVIEMBRE!L22+[12]DICIEMBRE!L22</f>
        <v>0</v>
      </c>
      <c r="N20" s="153">
        <f t="shared" si="2"/>
        <v>285.25924742059777</v>
      </c>
      <c r="O20" s="155" t="str">
        <f t="shared" si="0"/>
        <v>N.A.</v>
      </c>
      <c r="P20" s="144"/>
      <c r="Q20" s="144"/>
    </row>
    <row r="21" spans="1:17" s="28" customFormat="1" ht="14.25" x14ac:dyDescent="0.2">
      <c r="A21" s="151">
        <v>6</v>
      </c>
      <c r="B21" s="151" t="s">
        <v>48</v>
      </c>
      <c r="C21" s="152" t="s">
        <v>352</v>
      </c>
      <c r="D21" s="153">
        <v>0</v>
      </c>
      <c r="E21" s="154">
        <v>0</v>
      </c>
      <c r="F21" s="153">
        <v>0</v>
      </c>
      <c r="G21" s="153">
        <v>0</v>
      </c>
      <c r="H21" s="155">
        <f t="shared" si="1"/>
        <v>0</v>
      </c>
      <c r="I21" s="155"/>
      <c r="J21" s="153">
        <v>594.47284649738003</v>
      </c>
      <c r="K21" s="153">
        <v>353.3000207778</v>
      </c>
      <c r="L21" s="153">
        <v>0</v>
      </c>
      <c r="M21" s="153">
        <f>[12]ENERO!L23+[12]FEBRERO!L23+[12]MARZO!L23+[12]ABRIL!L23+[12]MAYO!L23+[12]JUNIO!L23+[12]JULIO!L23+[12]AGOSTO!L23+[12]SEPTIEMBRE!L23+[12]OCTUBRE!L23+[12]NOVIEMBRE!L23+[12]DICIEMBRE!L23</f>
        <v>0</v>
      </c>
      <c r="N21" s="153">
        <f t="shared" si="2"/>
        <v>241.17282571958003</v>
      </c>
      <c r="O21" s="155" t="str">
        <f t="shared" si="0"/>
        <v>N.A.</v>
      </c>
      <c r="P21" s="144"/>
      <c r="Q21" s="144"/>
    </row>
    <row r="22" spans="1:17" s="28" customFormat="1" ht="14.25" x14ac:dyDescent="0.2">
      <c r="A22" s="151">
        <v>7</v>
      </c>
      <c r="B22" s="151" t="s">
        <v>171</v>
      </c>
      <c r="C22" s="152" t="s">
        <v>351</v>
      </c>
      <c r="D22" s="153">
        <v>2621.8148845000001</v>
      </c>
      <c r="E22" s="154">
        <v>2196.4145769999996</v>
      </c>
      <c r="F22" s="153">
        <v>0</v>
      </c>
      <c r="G22" s="153">
        <v>83.543444000000008</v>
      </c>
      <c r="H22" s="155">
        <f t="shared" si="1"/>
        <v>341.85686350000049</v>
      </c>
      <c r="I22" s="155"/>
      <c r="J22" s="153">
        <v>2787.5946242000005</v>
      </c>
      <c r="K22" s="153">
        <v>1302.8162639400002</v>
      </c>
      <c r="L22" s="153">
        <v>0</v>
      </c>
      <c r="M22" s="153">
        <f>[12]ENERO!L24+[12]FEBRERO!L24+[12]MARZO!L24+[12]ABRIL!L24+[12]MAYO!L24+[12]JUNIO!L24+[12]JULIO!L24+[12]AGOSTO!L24+[12]SEPTIEMBRE!L24+[12]OCTUBRE!L24+[12]NOVIEMBRE!L24+[12]DICIEMBRE!L24</f>
        <v>97.836549039999994</v>
      </c>
      <c r="N22" s="153">
        <f t="shared" si="2"/>
        <v>1386.9418112200003</v>
      </c>
      <c r="O22" s="155">
        <f t="shared" si="0"/>
        <v>305.70834150299237</v>
      </c>
      <c r="P22" s="144"/>
      <c r="Q22" s="144"/>
    </row>
    <row r="23" spans="1:17" s="28" customFormat="1" ht="14.25" x14ac:dyDescent="0.2">
      <c r="A23" s="151">
        <v>9</v>
      </c>
      <c r="B23" s="151" t="s">
        <v>69</v>
      </c>
      <c r="C23" s="152" t="s">
        <v>350</v>
      </c>
      <c r="D23" s="153">
        <v>0</v>
      </c>
      <c r="E23" s="154">
        <v>0</v>
      </c>
      <c r="F23" s="153">
        <v>0</v>
      </c>
      <c r="G23" s="153">
        <v>0</v>
      </c>
      <c r="H23" s="155">
        <f t="shared" si="1"/>
        <v>0</v>
      </c>
      <c r="I23" s="155"/>
      <c r="J23" s="153">
        <v>0</v>
      </c>
      <c r="K23" s="153">
        <v>0</v>
      </c>
      <c r="L23" s="153">
        <v>0</v>
      </c>
      <c r="M23" s="153">
        <f>[12]ENERO!L25+[12]FEBRERO!L25+[12]MARZO!L25+[12]ABRIL!L25+[12]MAYO!L25+[12]JUNIO!L25+[12]JULIO!L25+[12]AGOSTO!L25+[12]SEPTIEMBRE!L25+[12]OCTUBRE!L25+[12]NOVIEMBRE!L25+[12]DICIEMBRE!L25</f>
        <v>0</v>
      </c>
      <c r="N23" s="153">
        <f t="shared" si="2"/>
        <v>0</v>
      </c>
      <c r="O23" s="155" t="str">
        <f t="shared" si="0"/>
        <v>N.A.</v>
      </c>
      <c r="P23" s="144"/>
      <c r="Q23" s="144"/>
    </row>
    <row r="24" spans="1:17" s="28" customFormat="1" ht="14.25" x14ac:dyDescent="0.2">
      <c r="A24" s="156">
        <v>10</v>
      </c>
      <c r="B24" s="151" t="s">
        <v>69</v>
      </c>
      <c r="C24" s="152" t="s">
        <v>349</v>
      </c>
      <c r="D24" s="153">
        <v>0</v>
      </c>
      <c r="E24" s="154">
        <v>0</v>
      </c>
      <c r="F24" s="153">
        <v>0</v>
      </c>
      <c r="G24" s="153">
        <v>0</v>
      </c>
      <c r="H24" s="155">
        <f t="shared" si="1"/>
        <v>0</v>
      </c>
      <c r="I24" s="155"/>
      <c r="J24" s="153">
        <v>49.599015014018761</v>
      </c>
      <c r="K24" s="153">
        <v>13.72438983730952</v>
      </c>
      <c r="L24" s="153">
        <v>0</v>
      </c>
      <c r="M24" s="153">
        <f>[12]ENERO!L26+[12]FEBRERO!L26+[12]MARZO!L26+[12]ABRIL!L26+[12]MAYO!L26+[12]JUNIO!L26+[12]JULIO!L26+[12]AGOSTO!L26+[12]SEPTIEMBRE!L26+[12]OCTUBRE!L26+[12]NOVIEMBRE!L26+[12]DICIEMBRE!L26</f>
        <v>0</v>
      </c>
      <c r="N24" s="153">
        <f t="shared" si="2"/>
        <v>35.874625176709245</v>
      </c>
      <c r="O24" s="155" t="str">
        <f t="shared" si="0"/>
        <v>N.A.</v>
      </c>
      <c r="P24" s="144"/>
      <c r="Q24" s="144"/>
    </row>
    <row r="25" spans="1:17" s="28" customFormat="1" ht="14.25" x14ac:dyDescent="0.2">
      <c r="A25" s="156">
        <v>11</v>
      </c>
      <c r="B25" s="151" t="s">
        <v>69</v>
      </c>
      <c r="C25" s="152" t="s">
        <v>348</v>
      </c>
      <c r="D25" s="153">
        <v>0</v>
      </c>
      <c r="E25" s="154">
        <v>0</v>
      </c>
      <c r="F25" s="153">
        <v>0</v>
      </c>
      <c r="G25" s="153">
        <v>0</v>
      </c>
      <c r="H25" s="155">
        <f t="shared" si="1"/>
        <v>0</v>
      </c>
      <c r="I25" s="155"/>
      <c r="J25" s="153">
        <v>0</v>
      </c>
      <c r="K25" s="153">
        <v>0</v>
      </c>
      <c r="L25" s="153">
        <v>0</v>
      </c>
      <c r="M25" s="153">
        <f>[12]ENERO!L27+[12]FEBRERO!L27+[12]MARZO!L27+[12]ABRIL!L27+[12]MAYO!L27+[12]JUNIO!L27+[12]JULIO!L27+[12]AGOSTO!L27+[12]SEPTIEMBRE!L27+[12]OCTUBRE!L27+[12]NOVIEMBRE!L27+[12]DICIEMBRE!L27</f>
        <v>0</v>
      </c>
      <c r="N25" s="153">
        <f t="shared" si="2"/>
        <v>0</v>
      </c>
      <c r="O25" s="155" t="str">
        <f t="shared" si="0"/>
        <v>N.A.</v>
      </c>
      <c r="P25" s="144"/>
      <c r="Q25" s="144"/>
    </row>
    <row r="26" spans="1:17" s="28" customFormat="1" ht="14.25" x14ac:dyDescent="0.2">
      <c r="A26" s="156">
        <v>12</v>
      </c>
      <c r="B26" s="151" t="s">
        <v>50</v>
      </c>
      <c r="C26" s="152" t="s">
        <v>347</v>
      </c>
      <c r="D26" s="153">
        <v>0</v>
      </c>
      <c r="E26" s="154">
        <v>0</v>
      </c>
      <c r="F26" s="153">
        <v>0</v>
      </c>
      <c r="G26" s="153">
        <v>0</v>
      </c>
      <c r="H26" s="155">
        <f t="shared" si="1"/>
        <v>0</v>
      </c>
      <c r="I26" s="155"/>
      <c r="J26" s="153">
        <v>0</v>
      </c>
      <c r="K26" s="153">
        <v>0</v>
      </c>
      <c r="L26" s="153">
        <v>0</v>
      </c>
      <c r="M26" s="153">
        <f>[12]ENERO!L28+[12]FEBRERO!L28+[12]MARZO!L28+[12]ABRIL!L28+[12]MAYO!L28+[12]JUNIO!L28+[12]JULIO!L28+[12]AGOSTO!L28+[12]SEPTIEMBRE!L28+[12]OCTUBRE!L28+[12]NOVIEMBRE!L28+[12]DICIEMBRE!L28</f>
        <v>0</v>
      </c>
      <c r="N26" s="153">
        <f t="shared" si="2"/>
        <v>0</v>
      </c>
      <c r="O26" s="155" t="str">
        <f t="shared" si="0"/>
        <v>N.A.</v>
      </c>
      <c r="P26" s="144"/>
      <c r="Q26" s="144"/>
    </row>
    <row r="27" spans="1:17" s="28" customFormat="1" ht="14.25" x14ac:dyDescent="0.2">
      <c r="A27" s="156">
        <v>13</v>
      </c>
      <c r="B27" s="151" t="s">
        <v>50</v>
      </c>
      <c r="C27" s="152" t="s">
        <v>346</v>
      </c>
      <c r="D27" s="153">
        <v>0</v>
      </c>
      <c r="E27" s="154">
        <v>0</v>
      </c>
      <c r="F27" s="153">
        <v>0</v>
      </c>
      <c r="G27" s="153">
        <v>0</v>
      </c>
      <c r="H27" s="155">
        <f t="shared" si="1"/>
        <v>0</v>
      </c>
      <c r="I27" s="155"/>
      <c r="J27" s="153">
        <v>83.135794880640432</v>
      </c>
      <c r="K27" s="153">
        <v>20.961595597522123</v>
      </c>
      <c r="L27" s="153">
        <v>0</v>
      </c>
      <c r="M27" s="153">
        <f>[12]ENERO!L29+[12]FEBRERO!L29+[12]MARZO!L29+[12]ABRIL!L29+[12]MAYO!L29+[12]JUNIO!L29+[12]JULIO!L29+[12]AGOSTO!L29+[12]SEPTIEMBRE!L29+[12]OCTUBRE!L29+[12]NOVIEMBRE!L29+[12]DICIEMBRE!L29</f>
        <v>0</v>
      </c>
      <c r="N27" s="153">
        <f t="shared" si="2"/>
        <v>62.174199283118313</v>
      </c>
      <c r="O27" s="155" t="str">
        <f t="shared" si="0"/>
        <v>N.A.</v>
      </c>
      <c r="P27" s="144"/>
      <c r="Q27" s="144"/>
    </row>
    <row r="28" spans="1:17" s="28" customFormat="1" ht="14.25" x14ac:dyDescent="0.2">
      <c r="A28" s="156">
        <v>14</v>
      </c>
      <c r="B28" s="151" t="s">
        <v>50</v>
      </c>
      <c r="C28" s="152" t="s">
        <v>345</v>
      </c>
      <c r="D28" s="153">
        <v>0</v>
      </c>
      <c r="E28" s="154">
        <v>0</v>
      </c>
      <c r="F28" s="153">
        <v>0</v>
      </c>
      <c r="G28" s="153">
        <v>0</v>
      </c>
      <c r="H28" s="155">
        <f t="shared" si="1"/>
        <v>0</v>
      </c>
      <c r="I28" s="155"/>
      <c r="J28" s="153">
        <v>0</v>
      </c>
      <c r="K28" s="153">
        <v>0</v>
      </c>
      <c r="L28" s="153">
        <v>0</v>
      </c>
      <c r="M28" s="153">
        <f>[12]ENERO!L30+[12]FEBRERO!L30+[12]MARZO!L30+[12]ABRIL!L30+[12]MAYO!L30+[12]JUNIO!L30+[12]JULIO!L30+[12]AGOSTO!L30+[12]SEPTIEMBRE!L30+[12]OCTUBRE!L30+[12]NOVIEMBRE!L30+[12]DICIEMBRE!L30</f>
        <v>0</v>
      </c>
      <c r="N28" s="153">
        <f t="shared" si="2"/>
        <v>0</v>
      </c>
      <c r="O28" s="155" t="str">
        <f t="shared" si="0"/>
        <v>N.A.</v>
      </c>
      <c r="P28" s="144"/>
      <c r="Q28" s="144"/>
    </row>
    <row r="29" spans="1:17" s="28" customFormat="1" ht="14.25" x14ac:dyDescent="0.2">
      <c r="A29" s="156">
        <v>15</v>
      </c>
      <c r="B29" s="151" t="s">
        <v>50</v>
      </c>
      <c r="C29" s="152" t="s">
        <v>344</v>
      </c>
      <c r="D29" s="153">
        <v>0</v>
      </c>
      <c r="E29" s="154">
        <v>0</v>
      </c>
      <c r="F29" s="153">
        <v>0</v>
      </c>
      <c r="G29" s="153">
        <v>0</v>
      </c>
      <c r="H29" s="155">
        <f t="shared" si="1"/>
        <v>0</v>
      </c>
      <c r="I29" s="155"/>
      <c r="J29" s="153">
        <v>0</v>
      </c>
      <c r="K29" s="153">
        <v>0</v>
      </c>
      <c r="L29" s="153">
        <v>0</v>
      </c>
      <c r="M29" s="153">
        <f>[12]ENERO!L31+[12]FEBRERO!L31+[12]MARZO!L31+[12]ABRIL!L31+[12]MAYO!L31+[12]JUNIO!L31+[12]JULIO!L31+[12]AGOSTO!L31+[12]SEPTIEMBRE!L31+[12]OCTUBRE!L31+[12]NOVIEMBRE!L31+[12]DICIEMBRE!L31</f>
        <v>0</v>
      </c>
      <c r="N29" s="153">
        <f t="shared" si="2"/>
        <v>0</v>
      </c>
      <c r="O29" s="155" t="str">
        <f t="shared" si="0"/>
        <v>N.A.</v>
      </c>
      <c r="P29" s="144"/>
      <c r="Q29" s="144"/>
    </row>
    <row r="30" spans="1:17" s="28" customFormat="1" ht="14.25" x14ac:dyDescent="0.2">
      <c r="A30" s="156">
        <v>16</v>
      </c>
      <c r="B30" s="151" t="s">
        <v>50</v>
      </c>
      <c r="C30" s="152" t="s">
        <v>343</v>
      </c>
      <c r="D30" s="153">
        <v>0</v>
      </c>
      <c r="E30" s="154">
        <v>0</v>
      </c>
      <c r="F30" s="153">
        <v>0</v>
      </c>
      <c r="G30" s="153">
        <v>0</v>
      </c>
      <c r="H30" s="155">
        <f t="shared" si="1"/>
        <v>0</v>
      </c>
      <c r="I30" s="155"/>
      <c r="J30" s="153">
        <v>0</v>
      </c>
      <c r="K30" s="153">
        <v>0</v>
      </c>
      <c r="L30" s="153">
        <v>0</v>
      </c>
      <c r="M30" s="153">
        <f>[12]ENERO!L32+[12]FEBRERO!L32+[12]MARZO!L32+[12]ABRIL!L32+[12]MAYO!L32+[12]JUNIO!L32+[12]JULIO!L32+[12]AGOSTO!L32+[12]SEPTIEMBRE!L32+[12]OCTUBRE!L32+[12]NOVIEMBRE!L32+[12]DICIEMBRE!L32</f>
        <v>0</v>
      </c>
      <c r="N30" s="153">
        <f t="shared" si="2"/>
        <v>0</v>
      </c>
      <c r="O30" s="155" t="str">
        <f t="shared" si="0"/>
        <v>N.A.</v>
      </c>
      <c r="P30" s="144"/>
      <c r="Q30" s="144"/>
    </row>
    <row r="31" spans="1:17" s="28" customFormat="1" ht="14.25" x14ac:dyDescent="0.2">
      <c r="A31" s="156">
        <v>17</v>
      </c>
      <c r="B31" s="151" t="s">
        <v>69</v>
      </c>
      <c r="C31" s="152" t="s">
        <v>342</v>
      </c>
      <c r="D31" s="153">
        <v>0</v>
      </c>
      <c r="E31" s="154">
        <v>0</v>
      </c>
      <c r="F31" s="153">
        <v>0</v>
      </c>
      <c r="G31" s="153">
        <v>0</v>
      </c>
      <c r="H31" s="155">
        <f t="shared" si="1"/>
        <v>0</v>
      </c>
      <c r="I31" s="155"/>
      <c r="J31" s="153">
        <v>0</v>
      </c>
      <c r="K31" s="153">
        <v>0</v>
      </c>
      <c r="L31" s="153">
        <v>0</v>
      </c>
      <c r="M31" s="153">
        <f>[12]ENERO!L33+[12]FEBRERO!L33+[12]MARZO!L33+[12]ABRIL!L33+[12]MAYO!L33+[12]JUNIO!L33+[12]JULIO!L33+[12]AGOSTO!L33+[12]SEPTIEMBRE!L33+[12]OCTUBRE!L33+[12]NOVIEMBRE!L33+[12]DICIEMBRE!L33</f>
        <v>0</v>
      </c>
      <c r="N31" s="153">
        <f t="shared" si="2"/>
        <v>0</v>
      </c>
      <c r="O31" s="155" t="str">
        <f t="shared" si="0"/>
        <v>N.A.</v>
      </c>
      <c r="P31" s="144"/>
      <c r="Q31" s="144"/>
    </row>
    <row r="32" spans="1:17" s="28" customFormat="1" ht="14.25" x14ac:dyDescent="0.2">
      <c r="A32" s="156">
        <v>18</v>
      </c>
      <c r="B32" s="151" t="s">
        <v>69</v>
      </c>
      <c r="C32" s="152" t="s">
        <v>341</v>
      </c>
      <c r="D32" s="153">
        <v>0</v>
      </c>
      <c r="E32" s="154">
        <v>0</v>
      </c>
      <c r="F32" s="153">
        <v>0</v>
      </c>
      <c r="G32" s="153">
        <v>0</v>
      </c>
      <c r="H32" s="155">
        <f t="shared" si="1"/>
        <v>0</v>
      </c>
      <c r="I32" s="155"/>
      <c r="J32" s="153">
        <v>0</v>
      </c>
      <c r="K32" s="153">
        <v>0</v>
      </c>
      <c r="L32" s="153">
        <v>0</v>
      </c>
      <c r="M32" s="153">
        <f>[12]ENERO!L34+[12]FEBRERO!L34+[12]MARZO!L34+[12]ABRIL!L34+[12]MAYO!L34+[12]JUNIO!L34+[12]JULIO!L34+[12]AGOSTO!L34+[12]SEPTIEMBRE!L34+[12]OCTUBRE!L34+[12]NOVIEMBRE!L34+[12]DICIEMBRE!L34</f>
        <v>0</v>
      </c>
      <c r="N32" s="153">
        <f t="shared" si="2"/>
        <v>0</v>
      </c>
      <c r="O32" s="155" t="str">
        <f t="shared" si="0"/>
        <v>N.A.</v>
      </c>
      <c r="P32" s="144"/>
      <c r="Q32" s="144"/>
    </row>
    <row r="33" spans="1:17" s="28" customFormat="1" ht="14.25" x14ac:dyDescent="0.2">
      <c r="A33" s="156">
        <v>19</v>
      </c>
      <c r="B33" s="151" t="s">
        <v>69</v>
      </c>
      <c r="C33" s="152" t="s">
        <v>340</v>
      </c>
      <c r="D33" s="153">
        <v>0</v>
      </c>
      <c r="E33" s="154">
        <v>0</v>
      </c>
      <c r="F33" s="153">
        <v>0</v>
      </c>
      <c r="G33" s="153">
        <v>0</v>
      </c>
      <c r="H33" s="155">
        <f t="shared" si="1"/>
        <v>0</v>
      </c>
      <c r="I33" s="155"/>
      <c r="J33" s="153">
        <v>0</v>
      </c>
      <c r="K33" s="153">
        <v>0</v>
      </c>
      <c r="L33" s="153">
        <v>0</v>
      </c>
      <c r="M33" s="153">
        <f>[12]ENERO!L35+[12]FEBRERO!L35+[12]MARZO!L35+[12]ABRIL!L35+[12]MAYO!L35+[12]JUNIO!L35+[12]JULIO!L35+[12]AGOSTO!L35+[12]SEPTIEMBRE!L35+[12]OCTUBRE!L35+[12]NOVIEMBRE!L35+[12]DICIEMBRE!L35</f>
        <v>0</v>
      </c>
      <c r="N33" s="153">
        <f t="shared" si="2"/>
        <v>0</v>
      </c>
      <c r="O33" s="155" t="str">
        <f t="shared" si="0"/>
        <v>N.A.</v>
      </c>
      <c r="P33" s="144"/>
      <c r="Q33" s="144"/>
    </row>
    <row r="34" spans="1:17" s="28" customFormat="1" ht="14.25" x14ac:dyDescent="0.2">
      <c r="A34" s="156">
        <v>20</v>
      </c>
      <c r="B34" s="151" t="s">
        <v>69</v>
      </c>
      <c r="C34" s="152" t="s">
        <v>339</v>
      </c>
      <c r="D34" s="153">
        <v>0</v>
      </c>
      <c r="E34" s="154">
        <v>0</v>
      </c>
      <c r="F34" s="153">
        <v>0</v>
      </c>
      <c r="G34" s="153">
        <v>0</v>
      </c>
      <c r="H34" s="155">
        <f t="shared" si="1"/>
        <v>0</v>
      </c>
      <c r="I34" s="155"/>
      <c r="J34" s="153">
        <v>0</v>
      </c>
      <c r="K34" s="153">
        <v>0</v>
      </c>
      <c r="L34" s="153">
        <v>0</v>
      </c>
      <c r="M34" s="153">
        <f>[12]ENERO!L36+[12]FEBRERO!L36+[12]MARZO!L36+[12]ABRIL!L36+[12]MAYO!L36+[12]JUNIO!L36+[12]JULIO!L36+[12]AGOSTO!L36+[12]SEPTIEMBRE!L36+[12]OCTUBRE!L36+[12]NOVIEMBRE!L36+[12]DICIEMBRE!L36</f>
        <v>0</v>
      </c>
      <c r="N34" s="153">
        <f t="shared" si="2"/>
        <v>0</v>
      </c>
      <c r="O34" s="155" t="str">
        <f t="shared" si="0"/>
        <v>N.A.</v>
      </c>
      <c r="P34" s="144"/>
      <c r="Q34" s="144"/>
    </row>
    <row r="35" spans="1:17" s="28" customFormat="1" ht="14.25" x14ac:dyDescent="0.2">
      <c r="A35" s="156">
        <v>21</v>
      </c>
      <c r="B35" s="151" t="s">
        <v>50</v>
      </c>
      <c r="C35" s="152" t="s">
        <v>338</v>
      </c>
      <c r="D35" s="153">
        <v>0</v>
      </c>
      <c r="E35" s="154">
        <v>0</v>
      </c>
      <c r="F35" s="153">
        <v>0</v>
      </c>
      <c r="G35" s="153">
        <v>0</v>
      </c>
      <c r="H35" s="155">
        <f t="shared" si="1"/>
        <v>0</v>
      </c>
      <c r="I35" s="155"/>
      <c r="J35" s="153">
        <v>0</v>
      </c>
      <c r="K35" s="153">
        <v>0</v>
      </c>
      <c r="L35" s="153">
        <v>0</v>
      </c>
      <c r="M35" s="153">
        <f>[12]ENERO!L37+[12]FEBRERO!L37+[12]MARZO!L37+[12]ABRIL!L37+[12]MAYO!L37+[12]JUNIO!L37+[12]JULIO!L37+[12]AGOSTO!L37+[12]SEPTIEMBRE!L37+[12]OCTUBRE!L37+[12]NOVIEMBRE!L37+[12]DICIEMBRE!L37</f>
        <v>0</v>
      </c>
      <c r="N35" s="153">
        <f t="shared" si="2"/>
        <v>0</v>
      </c>
      <c r="O35" s="155" t="str">
        <f t="shared" si="0"/>
        <v>N.A.</v>
      </c>
      <c r="P35" s="144"/>
      <c r="Q35" s="144"/>
    </row>
    <row r="36" spans="1:17" s="28" customFormat="1" ht="14.25" x14ac:dyDescent="0.2">
      <c r="A36" s="156">
        <v>22</v>
      </c>
      <c r="B36" s="151" t="s">
        <v>50</v>
      </c>
      <c r="C36" s="152" t="s">
        <v>337</v>
      </c>
      <c r="D36" s="153">
        <v>0</v>
      </c>
      <c r="E36" s="154">
        <v>0</v>
      </c>
      <c r="F36" s="153">
        <v>0</v>
      </c>
      <c r="G36" s="153">
        <v>0</v>
      </c>
      <c r="H36" s="155">
        <f t="shared" si="1"/>
        <v>0</v>
      </c>
      <c r="I36" s="155"/>
      <c r="J36" s="153">
        <v>0</v>
      </c>
      <c r="K36" s="153">
        <v>0</v>
      </c>
      <c r="L36" s="153">
        <v>0</v>
      </c>
      <c r="M36" s="153">
        <f>[12]ENERO!L38+[12]FEBRERO!L38+[12]MARZO!L38+[12]ABRIL!L38+[12]MAYO!L38+[12]JUNIO!L38+[12]JULIO!L38+[12]AGOSTO!L38+[12]SEPTIEMBRE!L38+[12]OCTUBRE!L38+[12]NOVIEMBRE!L38+[12]DICIEMBRE!L38</f>
        <v>0</v>
      </c>
      <c r="N36" s="153">
        <f t="shared" si="2"/>
        <v>0</v>
      </c>
      <c r="O36" s="155" t="str">
        <f t="shared" si="0"/>
        <v>N.A.</v>
      </c>
      <c r="P36" s="144"/>
      <c r="Q36" s="144"/>
    </row>
    <row r="37" spans="1:17" s="28" customFormat="1" ht="14.25" x14ac:dyDescent="0.2">
      <c r="A37" s="156">
        <v>23</v>
      </c>
      <c r="B37" s="151" t="s">
        <v>50</v>
      </c>
      <c r="C37" s="152" t="s">
        <v>336</v>
      </c>
      <c r="D37" s="153">
        <v>0</v>
      </c>
      <c r="E37" s="154">
        <v>0</v>
      </c>
      <c r="F37" s="153">
        <v>0</v>
      </c>
      <c r="G37" s="153">
        <v>0</v>
      </c>
      <c r="H37" s="155">
        <f t="shared" si="1"/>
        <v>0</v>
      </c>
      <c r="I37" s="155"/>
      <c r="J37" s="153">
        <v>0</v>
      </c>
      <c r="K37" s="153">
        <v>0</v>
      </c>
      <c r="L37" s="153">
        <v>0</v>
      </c>
      <c r="M37" s="153">
        <f>[12]ENERO!L39+[12]FEBRERO!L39+[12]MARZO!L39+[12]ABRIL!L39+[12]MAYO!L39+[12]JUNIO!L39+[12]JULIO!L39+[12]AGOSTO!L39+[12]SEPTIEMBRE!L39+[12]OCTUBRE!L39+[12]NOVIEMBRE!L39+[12]DICIEMBRE!L39</f>
        <v>0</v>
      </c>
      <c r="N37" s="153">
        <f t="shared" si="2"/>
        <v>0</v>
      </c>
      <c r="O37" s="155" t="str">
        <f t="shared" si="0"/>
        <v>N.A.</v>
      </c>
      <c r="P37" s="144"/>
      <c r="Q37" s="144"/>
    </row>
    <row r="38" spans="1:17" s="28" customFormat="1" ht="14.25" x14ac:dyDescent="0.2">
      <c r="A38" s="156">
        <v>24</v>
      </c>
      <c r="B38" s="151" t="s">
        <v>50</v>
      </c>
      <c r="C38" s="151" t="s">
        <v>335</v>
      </c>
      <c r="D38" s="153">
        <v>0</v>
      </c>
      <c r="E38" s="154">
        <v>0</v>
      </c>
      <c r="F38" s="153">
        <v>0</v>
      </c>
      <c r="G38" s="153">
        <v>0</v>
      </c>
      <c r="H38" s="155">
        <f t="shared" si="1"/>
        <v>0</v>
      </c>
      <c r="I38" s="155"/>
      <c r="J38" s="153">
        <v>0</v>
      </c>
      <c r="K38" s="153">
        <v>0</v>
      </c>
      <c r="L38" s="153">
        <v>0</v>
      </c>
      <c r="M38" s="153">
        <f>[12]ENERO!L40+[12]FEBRERO!L40+[12]MARZO!L40+[12]ABRIL!L40+[12]MAYO!L40+[12]JUNIO!L40+[12]JULIO!L40+[12]AGOSTO!L40+[12]SEPTIEMBRE!L40+[12]OCTUBRE!L40+[12]NOVIEMBRE!L40+[12]DICIEMBRE!L40</f>
        <v>0</v>
      </c>
      <c r="N38" s="153">
        <f t="shared" si="2"/>
        <v>0</v>
      </c>
      <c r="O38" s="155" t="str">
        <f t="shared" si="0"/>
        <v>N.A.</v>
      </c>
      <c r="P38" s="144"/>
      <c r="Q38" s="144"/>
    </row>
    <row r="39" spans="1:17" s="28" customFormat="1" ht="14.25" x14ac:dyDescent="0.2">
      <c r="A39" s="156">
        <v>25</v>
      </c>
      <c r="B39" s="151" t="s">
        <v>91</v>
      </c>
      <c r="C39" s="152" t="s">
        <v>334</v>
      </c>
      <c r="D39" s="153">
        <v>453.40091000000001</v>
      </c>
      <c r="E39" s="154">
        <v>221.88668950000002</v>
      </c>
      <c r="F39" s="153">
        <v>0</v>
      </c>
      <c r="G39" s="153">
        <v>2.6515920000000004</v>
      </c>
      <c r="H39" s="155">
        <f t="shared" si="1"/>
        <v>228.8626285</v>
      </c>
      <c r="I39" s="155"/>
      <c r="J39" s="153">
        <v>579.97278927000002</v>
      </c>
      <c r="K39" s="153">
        <v>103.8101803644</v>
      </c>
      <c r="L39" s="153">
        <v>0</v>
      </c>
      <c r="M39" s="153">
        <f>[12]ENERO!L41+[12]FEBRERO!L41+[12]MARZO!L41+[12]ABRIL!L41+[12]MAYO!L41+[12]JUNIO!L41+[12]JULIO!L41+[12]AGOSTO!L41+[12]SEPTIEMBRE!L41+[12]OCTUBRE!L41+[12]NOVIEMBRE!L41+[12]DICIEMBRE!L41</f>
        <v>2.8404598999999999</v>
      </c>
      <c r="N39" s="153">
        <f t="shared" si="2"/>
        <v>473.32214900560001</v>
      </c>
      <c r="O39" s="155">
        <f t="shared" si="0"/>
        <v>106.81495799809011</v>
      </c>
      <c r="P39" s="144"/>
      <c r="Q39" s="144"/>
    </row>
    <row r="40" spans="1:17" s="28" customFormat="1" ht="14.25" x14ac:dyDescent="0.2">
      <c r="A40" s="156">
        <v>26</v>
      </c>
      <c r="B40" s="151" t="s">
        <v>74</v>
      </c>
      <c r="C40" s="152" t="s">
        <v>333</v>
      </c>
      <c r="D40" s="153">
        <v>169.24401349999999</v>
      </c>
      <c r="E40" s="154">
        <v>99.139941000000007</v>
      </c>
      <c r="F40" s="153">
        <v>0</v>
      </c>
      <c r="G40" s="153">
        <v>3.3052149999999996</v>
      </c>
      <c r="H40" s="155">
        <f t="shared" si="1"/>
        <v>66.798857499999983</v>
      </c>
      <c r="I40" s="155"/>
      <c r="J40" s="153">
        <v>1587.3414225600002</v>
      </c>
      <c r="K40" s="153">
        <v>56.243765490000001</v>
      </c>
      <c r="L40" s="153">
        <v>0</v>
      </c>
      <c r="M40" s="153">
        <f>[12]ENERO!L42+[12]FEBRERO!L42+[12]MARZO!L42+[12]ABRIL!L42+[12]MAYO!L42+[12]JUNIO!L42+[12]JULIO!L42+[12]AGOSTO!L42+[12]SEPTIEMBRE!L42+[12]OCTUBRE!L42+[12]NOVIEMBRE!L42+[12]DICIEMBRE!L42</f>
        <v>4.0667761599999999</v>
      </c>
      <c r="N40" s="153">
        <f t="shared" si="2"/>
        <v>1527.0308809100002</v>
      </c>
      <c r="O40" s="155" t="str">
        <f t="shared" si="0"/>
        <v>500&lt;</v>
      </c>
      <c r="P40" s="144"/>
      <c r="Q40" s="144"/>
    </row>
    <row r="41" spans="1:17" s="28" customFormat="1" ht="14.25" x14ac:dyDescent="0.2">
      <c r="A41" s="156">
        <v>27</v>
      </c>
      <c r="B41" s="151" t="s">
        <v>69</v>
      </c>
      <c r="C41" s="152" t="s">
        <v>332</v>
      </c>
      <c r="D41" s="153">
        <v>62.38050350000001</v>
      </c>
      <c r="E41" s="154">
        <v>55.802446500000002</v>
      </c>
      <c r="F41" s="153">
        <v>0</v>
      </c>
      <c r="G41" s="153">
        <v>1.4205589999999999</v>
      </c>
      <c r="H41" s="155">
        <f t="shared" si="1"/>
        <v>5.1574980000000084</v>
      </c>
      <c r="I41" s="155"/>
      <c r="J41" s="153">
        <v>187.52080420170219</v>
      </c>
      <c r="K41" s="153">
        <v>39.931527114821918</v>
      </c>
      <c r="L41" s="153">
        <v>0</v>
      </c>
      <c r="M41" s="153">
        <f>[12]ENERO!L43+[12]FEBRERO!L43+[12]MARZO!L43+[12]ABRIL!L43+[12]MAYO!L43+[12]JUNIO!L43+[12]JULIO!L43+[12]AGOSTO!L43+[12]SEPTIEMBRE!L43+[12]OCTUBRE!L43+[12]NOVIEMBRE!L43+[12]DICIEMBRE!L43</f>
        <v>1.5530696999999998</v>
      </c>
      <c r="N41" s="153">
        <f t="shared" si="2"/>
        <v>146.03620738688025</v>
      </c>
      <c r="O41" s="155" t="str">
        <f t="shared" si="0"/>
        <v>500&lt;</v>
      </c>
      <c r="P41" s="144"/>
      <c r="Q41" s="144"/>
    </row>
    <row r="42" spans="1:17" s="28" customFormat="1" ht="14.25" x14ac:dyDescent="0.2">
      <c r="A42" s="156">
        <v>28</v>
      </c>
      <c r="B42" s="151" t="s">
        <v>69</v>
      </c>
      <c r="C42" s="152" t="s">
        <v>331</v>
      </c>
      <c r="D42" s="153">
        <v>203.9532595</v>
      </c>
      <c r="E42" s="154">
        <v>123.84339500000002</v>
      </c>
      <c r="F42" s="153">
        <v>0</v>
      </c>
      <c r="G42" s="153">
        <v>1.9641169999999999</v>
      </c>
      <c r="H42" s="155">
        <f t="shared" si="1"/>
        <v>78.145747499999985</v>
      </c>
      <c r="I42" s="155"/>
      <c r="J42" s="153">
        <v>307.24275265056866</v>
      </c>
      <c r="K42" s="153">
        <v>74.992476621661297</v>
      </c>
      <c r="L42" s="153">
        <v>0</v>
      </c>
      <c r="M42" s="153">
        <f>[12]ENERO!L44+[12]FEBRERO!L44+[12]MARZO!L44+[12]ABRIL!L44+[12]MAYO!L44+[12]JUNIO!L44+[12]JULIO!L44+[12]AGOSTO!L44+[12]SEPTIEMBRE!L44+[12]OCTUBRE!L44+[12]NOVIEMBRE!L44+[12]DICIEMBRE!L44</f>
        <v>2.05945833</v>
      </c>
      <c r="N42" s="153">
        <f t="shared" si="2"/>
        <v>230.19081769890735</v>
      </c>
      <c r="O42" s="155">
        <f t="shared" si="0"/>
        <v>194.56601934597577</v>
      </c>
      <c r="P42" s="144"/>
      <c r="Q42" s="144"/>
    </row>
    <row r="43" spans="1:17" s="28" customFormat="1" ht="14.25" x14ac:dyDescent="0.2">
      <c r="A43" s="156">
        <v>29</v>
      </c>
      <c r="B43" s="151" t="s">
        <v>69</v>
      </c>
      <c r="C43" s="152" t="s">
        <v>330</v>
      </c>
      <c r="D43" s="153">
        <v>0</v>
      </c>
      <c r="E43" s="154">
        <v>0</v>
      </c>
      <c r="F43" s="153">
        <v>0</v>
      </c>
      <c r="G43" s="153">
        <v>0</v>
      </c>
      <c r="H43" s="155">
        <f t="shared" si="1"/>
        <v>0</v>
      </c>
      <c r="I43" s="155"/>
      <c r="J43" s="153">
        <v>0</v>
      </c>
      <c r="K43" s="153">
        <v>0</v>
      </c>
      <c r="L43" s="153">
        <v>0</v>
      </c>
      <c r="M43" s="153">
        <f>[12]ENERO!L45+[12]FEBRERO!L45+[12]MARZO!L45+[12]ABRIL!L45+[12]MAYO!L45+[12]JUNIO!L45+[12]JULIO!L45+[12]AGOSTO!L45+[12]SEPTIEMBRE!L45+[12]OCTUBRE!L45+[12]NOVIEMBRE!L45+[12]DICIEMBRE!L45</f>
        <v>0</v>
      </c>
      <c r="N43" s="153">
        <f t="shared" si="2"/>
        <v>0</v>
      </c>
      <c r="O43" s="155" t="str">
        <f t="shared" si="0"/>
        <v>N.A.</v>
      </c>
      <c r="P43" s="144"/>
      <c r="Q43" s="144"/>
    </row>
    <row r="44" spans="1:17" s="28" customFormat="1" ht="14.25" x14ac:dyDescent="0.2">
      <c r="A44" s="156">
        <v>30</v>
      </c>
      <c r="B44" s="151" t="s">
        <v>69</v>
      </c>
      <c r="C44" s="151" t="s">
        <v>329</v>
      </c>
      <c r="D44" s="153">
        <v>275.54744949999997</v>
      </c>
      <c r="E44" s="154">
        <v>46.295109999999994</v>
      </c>
      <c r="F44" s="153">
        <v>0</v>
      </c>
      <c r="G44" s="153">
        <v>1.5933449999999998</v>
      </c>
      <c r="H44" s="155">
        <f t="shared" si="1"/>
        <v>227.65899449999998</v>
      </c>
      <c r="I44" s="155"/>
      <c r="J44" s="153">
        <v>108.89993020723473</v>
      </c>
      <c r="K44" s="153">
        <v>24.44180925907483</v>
      </c>
      <c r="L44" s="153">
        <v>0</v>
      </c>
      <c r="M44" s="153">
        <f>[12]ENERO!L46+[12]FEBRERO!L46+[12]MARZO!L46+[12]ABRIL!L46+[12]MAYO!L46+[12]JUNIO!L46+[12]JULIO!L46+[12]AGOSTO!L46+[12]SEPTIEMBRE!L46+[12]OCTUBRE!L46+[12]NOVIEMBRE!L46+[12]DICIEMBRE!L46</f>
        <v>1.7284200799999998</v>
      </c>
      <c r="N44" s="153">
        <f t="shared" si="2"/>
        <v>82.729700868159895</v>
      </c>
      <c r="O44" s="155">
        <f t="shared" si="0"/>
        <v>-63.660693024733582</v>
      </c>
      <c r="P44" s="144"/>
      <c r="Q44" s="144"/>
    </row>
    <row r="45" spans="1:17" s="28" customFormat="1" ht="24" x14ac:dyDescent="0.2">
      <c r="A45" s="156">
        <v>31</v>
      </c>
      <c r="B45" s="151" t="s">
        <v>69</v>
      </c>
      <c r="C45" s="152" t="s">
        <v>328</v>
      </c>
      <c r="D45" s="153">
        <v>255.99516650000001</v>
      </c>
      <c r="E45" s="154">
        <v>142.57901799999999</v>
      </c>
      <c r="F45" s="153">
        <v>0</v>
      </c>
      <c r="G45" s="153">
        <v>6.4655750000000003</v>
      </c>
      <c r="H45" s="155">
        <f t="shared" si="1"/>
        <v>106.95057350000002</v>
      </c>
      <c r="I45" s="155"/>
      <c r="J45" s="153">
        <v>150.65244674780067</v>
      </c>
      <c r="K45" s="153">
        <v>106.63561626955868</v>
      </c>
      <c r="L45" s="153">
        <v>0</v>
      </c>
      <c r="M45" s="153">
        <f>[12]ENERO!L47+[12]FEBRERO!L47+[12]MARZO!L47+[12]ABRIL!L47+[12]MAYO!L47+[12]JUNIO!L47+[12]JULIO!L47+[12]AGOSTO!L47+[12]SEPTIEMBRE!L47+[12]OCTUBRE!L47+[12]NOVIEMBRE!L47+[12]DICIEMBRE!L47</f>
        <v>7.5094771699999994</v>
      </c>
      <c r="N45" s="153">
        <f t="shared" si="2"/>
        <v>36.507353308241989</v>
      </c>
      <c r="O45" s="155">
        <f t="shared" si="0"/>
        <v>-65.865210336397141</v>
      </c>
      <c r="P45" s="144"/>
      <c r="Q45" s="144"/>
    </row>
    <row r="46" spans="1:17" s="28" customFormat="1" ht="14.25" x14ac:dyDescent="0.2">
      <c r="A46" s="156">
        <v>32</v>
      </c>
      <c r="B46" s="151" t="s">
        <v>50</v>
      </c>
      <c r="C46" s="151" t="s">
        <v>327</v>
      </c>
      <c r="D46" s="153">
        <v>0</v>
      </c>
      <c r="E46" s="154">
        <v>0</v>
      </c>
      <c r="F46" s="153">
        <v>0</v>
      </c>
      <c r="G46" s="153">
        <v>0</v>
      </c>
      <c r="H46" s="155">
        <f t="shared" si="1"/>
        <v>0</v>
      </c>
      <c r="I46" s="155"/>
      <c r="J46" s="153">
        <v>0</v>
      </c>
      <c r="K46" s="153">
        <v>0</v>
      </c>
      <c r="L46" s="153">
        <v>0</v>
      </c>
      <c r="M46" s="153">
        <f>[12]ENERO!L48+[12]FEBRERO!L48+[12]MARZO!L48+[12]ABRIL!L48+[12]MAYO!L48+[12]JUNIO!L48+[12]JULIO!L48+[12]AGOSTO!L48+[12]SEPTIEMBRE!L48+[12]OCTUBRE!L48+[12]NOVIEMBRE!L48+[12]DICIEMBRE!L48</f>
        <v>0</v>
      </c>
      <c r="N46" s="153">
        <f t="shared" si="2"/>
        <v>0</v>
      </c>
      <c r="O46" s="155" t="str">
        <f t="shared" si="0"/>
        <v>N.A.</v>
      </c>
      <c r="P46" s="144"/>
      <c r="Q46" s="144"/>
    </row>
    <row r="47" spans="1:17" s="28" customFormat="1" ht="14.25" x14ac:dyDescent="0.2">
      <c r="A47" s="156">
        <v>33</v>
      </c>
      <c r="B47" s="151" t="s">
        <v>50</v>
      </c>
      <c r="C47" s="151" t="s">
        <v>326</v>
      </c>
      <c r="D47" s="153">
        <v>0</v>
      </c>
      <c r="E47" s="154">
        <v>0</v>
      </c>
      <c r="F47" s="153">
        <v>0</v>
      </c>
      <c r="G47" s="153">
        <v>0</v>
      </c>
      <c r="H47" s="155">
        <f t="shared" si="1"/>
        <v>0</v>
      </c>
      <c r="I47" s="155"/>
      <c r="J47" s="153">
        <v>41.041738129434208</v>
      </c>
      <c r="K47" s="153">
        <v>8.1819603557614329</v>
      </c>
      <c r="L47" s="153">
        <v>0</v>
      </c>
      <c r="M47" s="153">
        <f>[12]ENERO!L49+[12]FEBRERO!L49+[12]MARZO!L49+[12]ABRIL!L49+[12]MAYO!L49+[12]JUNIO!L49+[12]JULIO!L49+[12]AGOSTO!L49+[12]SEPTIEMBRE!L49+[12]OCTUBRE!L49+[12]NOVIEMBRE!L49+[12]DICIEMBRE!L49</f>
        <v>0</v>
      </c>
      <c r="N47" s="153">
        <f t="shared" si="2"/>
        <v>32.859777773672775</v>
      </c>
      <c r="O47" s="155" t="str">
        <f t="shared" si="0"/>
        <v>N.A.</v>
      </c>
      <c r="P47" s="144"/>
      <c r="Q47" s="144"/>
    </row>
    <row r="48" spans="1:17" s="28" customFormat="1" ht="14.25" x14ac:dyDescent="0.2">
      <c r="A48" s="156">
        <v>34</v>
      </c>
      <c r="B48" s="151" t="s">
        <v>50</v>
      </c>
      <c r="C48" s="151" t="s">
        <v>325</v>
      </c>
      <c r="D48" s="153">
        <v>0</v>
      </c>
      <c r="E48" s="154">
        <v>0</v>
      </c>
      <c r="F48" s="153">
        <v>0</v>
      </c>
      <c r="G48" s="153">
        <v>0</v>
      </c>
      <c r="H48" s="155">
        <f t="shared" si="1"/>
        <v>0</v>
      </c>
      <c r="I48" s="155"/>
      <c r="J48" s="153">
        <v>0</v>
      </c>
      <c r="K48" s="153">
        <v>0</v>
      </c>
      <c r="L48" s="153">
        <v>0</v>
      </c>
      <c r="M48" s="153">
        <f>[12]ENERO!L50+[12]FEBRERO!L50+[12]MARZO!L50+[12]ABRIL!L50+[12]MAYO!L50+[12]JUNIO!L50+[12]JULIO!L50+[12]AGOSTO!L50+[12]SEPTIEMBRE!L50+[12]OCTUBRE!L50+[12]NOVIEMBRE!L50+[12]DICIEMBRE!L50</f>
        <v>0</v>
      </c>
      <c r="N48" s="153">
        <f t="shared" si="2"/>
        <v>0</v>
      </c>
      <c r="O48" s="155" t="str">
        <f t="shared" si="0"/>
        <v>N.A.</v>
      </c>
      <c r="P48" s="144"/>
      <c r="Q48" s="144"/>
    </row>
    <row r="49" spans="1:17" s="28" customFormat="1" ht="14.25" x14ac:dyDescent="0.2">
      <c r="A49" s="157">
        <v>35</v>
      </c>
      <c r="B49" s="158" t="s">
        <v>50</v>
      </c>
      <c r="C49" s="158" t="s">
        <v>324</v>
      </c>
      <c r="D49" s="153">
        <v>0</v>
      </c>
      <c r="E49" s="154">
        <v>0</v>
      </c>
      <c r="F49" s="153">
        <v>0</v>
      </c>
      <c r="G49" s="153">
        <v>0</v>
      </c>
      <c r="H49" s="155">
        <f t="shared" si="1"/>
        <v>0</v>
      </c>
      <c r="I49" s="155"/>
      <c r="J49" s="153">
        <v>0</v>
      </c>
      <c r="K49" s="153">
        <v>0</v>
      </c>
      <c r="L49" s="153">
        <v>0</v>
      </c>
      <c r="M49" s="153">
        <f>[12]ENERO!L51+[12]FEBRERO!L51+[12]MARZO!L51+[12]ABRIL!L51+[12]MAYO!L51+[12]JUNIO!L51+[12]JULIO!L51+[12]AGOSTO!L51+[12]SEPTIEMBRE!L51+[12]OCTUBRE!L51+[12]NOVIEMBRE!L51+[12]DICIEMBRE!L51</f>
        <v>0</v>
      </c>
      <c r="N49" s="153">
        <f t="shared" si="2"/>
        <v>0</v>
      </c>
      <c r="O49" s="155" t="str">
        <f t="shared" si="0"/>
        <v>N.A.</v>
      </c>
      <c r="P49" s="144"/>
      <c r="Q49" s="144"/>
    </row>
    <row r="50" spans="1:17" s="28" customFormat="1" ht="14.25" x14ac:dyDescent="0.2">
      <c r="A50" s="157">
        <v>36</v>
      </c>
      <c r="B50" s="158" t="s">
        <v>50</v>
      </c>
      <c r="C50" s="159" t="s">
        <v>323</v>
      </c>
      <c r="D50" s="153">
        <v>0</v>
      </c>
      <c r="E50" s="154">
        <v>0</v>
      </c>
      <c r="F50" s="153">
        <v>0</v>
      </c>
      <c r="G50" s="153">
        <v>0</v>
      </c>
      <c r="H50" s="155">
        <f t="shared" si="1"/>
        <v>0</v>
      </c>
      <c r="I50" s="155"/>
      <c r="J50" s="153">
        <v>21.350926070325741</v>
      </c>
      <c r="K50" s="153">
        <v>5.383354769883602</v>
      </c>
      <c r="L50" s="153">
        <v>0</v>
      </c>
      <c r="M50" s="153">
        <f>[12]ENERO!L52+[12]FEBRERO!L52+[12]MARZO!L52+[12]ABRIL!L52+[12]MAYO!L52+[12]JUNIO!L52+[12]JULIO!L52+[12]AGOSTO!L52+[12]SEPTIEMBRE!L52+[12]OCTUBRE!L52+[12]NOVIEMBRE!L52+[12]DICIEMBRE!L52</f>
        <v>0</v>
      </c>
      <c r="N50" s="153">
        <f t="shared" si="2"/>
        <v>15.967571300442138</v>
      </c>
      <c r="O50" s="155" t="str">
        <f t="shared" si="0"/>
        <v>N.A.</v>
      </c>
      <c r="P50" s="144"/>
      <c r="Q50" s="144"/>
    </row>
    <row r="51" spans="1:17" s="28" customFormat="1" ht="14.25" x14ac:dyDescent="0.2">
      <c r="A51" s="156">
        <v>37</v>
      </c>
      <c r="B51" s="151" t="s">
        <v>50</v>
      </c>
      <c r="C51" s="151" t="s">
        <v>322</v>
      </c>
      <c r="D51" s="153">
        <v>0</v>
      </c>
      <c r="E51" s="154">
        <v>0</v>
      </c>
      <c r="F51" s="153">
        <v>0</v>
      </c>
      <c r="G51" s="153">
        <v>0</v>
      </c>
      <c r="H51" s="155">
        <f t="shared" si="1"/>
        <v>0</v>
      </c>
      <c r="I51" s="155"/>
      <c r="J51" s="153">
        <v>0</v>
      </c>
      <c r="K51" s="153">
        <v>0</v>
      </c>
      <c r="L51" s="153">
        <v>0</v>
      </c>
      <c r="M51" s="153">
        <f>[12]ENERO!L53+[12]FEBRERO!L53+[12]MARZO!L53+[12]ABRIL!L53+[12]MAYO!L53+[12]JUNIO!L53+[12]JULIO!L53+[12]AGOSTO!L53+[12]SEPTIEMBRE!L53+[12]OCTUBRE!L53+[12]NOVIEMBRE!L53+[12]DICIEMBRE!L53</f>
        <v>0</v>
      </c>
      <c r="N51" s="153">
        <f t="shared" si="2"/>
        <v>0</v>
      </c>
      <c r="O51" s="155" t="str">
        <f t="shared" si="0"/>
        <v>N.A.</v>
      </c>
      <c r="P51" s="144"/>
      <c r="Q51" s="144"/>
    </row>
    <row r="52" spans="1:17" s="28" customFormat="1" ht="14.25" x14ac:dyDescent="0.2">
      <c r="A52" s="156">
        <v>38</v>
      </c>
      <c r="B52" s="151" t="s">
        <v>48</v>
      </c>
      <c r="C52" s="152" t="s">
        <v>321</v>
      </c>
      <c r="D52" s="153">
        <v>1009.064629</v>
      </c>
      <c r="E52" s="154">
        <v>711.01887049999982</v>
      </c>
      <c r="F52" s="153">
        <v>0</v>
      </c>
      <c r="G52" s="153">
        <v>2.1513519999999997</v>
      </c>
      <c r="H52" s="155">
        <f t="shared" si="1"/>
        <v>295.89440650000017</v>
      </c>
      <c r="I52" s="155"/>
      <c r="J52" s="153">
        <v>725.02506287729864</v>
      </c>
      <c r="K52" s="153">
        <v>566.86364776069991</v>
      </c>
      <c r="L52" s="153">
        <v>0</v>
      </c>
      <c r="M52" s="153">
        <f>[12]ENERO!L54+[12]FEBRERO!L54+[12]MARZO!L54+[12]ABRIL!L54+[12]MAYO!L54+[12]JUNIO!L54+[12]JULIO!L54+[12]AGOSTO!L54+[12]SEPTIEMBRE!L54+[12]OCTUBRE!L54+[12]NOVIEMBRE!L54+[12]DICIEMBRE!L54</f>
        <v>2.6371290900000002</v>
      </c>
      <c r="N52" s="153">
        <f t="shared" si="2"/>
        <v>155.52428602659873</v>
      </c>
      <c r="O52" s="155">
        <f t="shared" si="0"/>
        <v>-47.439261233010619</v>
      </c>
      <c r="P52" s="144"/>
      <c r="Q52" s="144"/>
    </row>
    <row r="53" spans="1:17" s="28" customFormat="1" ht="14.25" x14ac:dyDescent="0.2">
      <c r="A53" s="156">
        <v>39</v>
      </c>
      <c r="B53" s="151" t="s">
        <v>69</v>
      </c>
      <c r="C53" s="151" t="s">
        <v>320</v>
      </c>
      <c r="D53" s="153">
        <v>301.36351450000001</v>
      </c>
      <c r="E53" s="154">
        <v>54.588998500000002</v>
      </c>
      <c r="F53" s="153">
        <v>0</v>
      </c>
      <c r="G53" s="153">
        <v>1.5398049999999999</v>
      </c>
      <c r="H53" s="155">
        <f t="shared" si="1"/>
        <v>245.234711</v>
      </c>
      <c r="I53" s="155"/>
      <c r="J53" s="153">
        <v>197.53570957813204</v>
      </c>
      <c r="K53" s="153">
        <v>41.760725708744204</v>
      </c>
      <c r="L53" s="153">
        <v>0</v>
      </c>
      <c r="M53" s="153">
        <f>[12]ENERO!L55+[12]FEBRERO!L55+[12]MARZO!L55+[12]ABRIL!L55+[12]MAYO!L55+[12]JUNIO!L55+[12]JULIO!L55+[12]AGOSTO!L55+[12]SEPTIEMBRE!L55+[12]OCTUBRE!L55+[12]NOVIEMBRE!L55+[12]DICIEMBRE!L55</f>
        <v>1.6745003000000001</v>
      </c>
      <c r="N53" s="153">
        <f t="shared" si="2"/>
        <v>154.10048356938782</v>
      </c>
      <c r="O53" s="155">
        <f t="shared" si="0"/>
        <v>-37.16204246087014</v>
      </c>
      <c r="P53" s="144"/>
      <c r="Q53" s="144"/>
    </row>
    <row r="54" spans="1:17" s="28" customFormat="1" ht="14.25" x14ac:dyDescent="0.2">
      <c r="A54" s="156">
        <v>40</v>
      </c>
      <c r="B54" s="151" t="s">
        <v>69</v>
      </c>
      <c r="C54" s="151" t="s">
        <v>319</v>
      </c>
      <c r="D54" s="153">
        <v>0</v>
      </c>
      <c r="E54" s="154">
        <v>0</v>
      </c>
      <c r="F54" s="153">
        <v>0</v>
      </c>
      <c r="G54" s="153">
        <v>0</v>
      </c>
      <c r="H54" s="155">
        <f t="shared" si="1"/>
        <v>0</v>
      </c>
      <c r="I54" s="155"/>
      <c r="J54" s="153">
        <v>18.356672188407657</v>
      </c>
      <c r="K54" s="153">
        <v>5.0722926898061189</v>
      </c>
      <c r="L54" s="153">
        <v>0</v>
      </c>
      <c r="M54" s="153">
        <f>[12]ENERO!L56+[12]FEBRERO!L56+[12]MARZO!L56+[12]ABRIL!L56+[12]MAYO!L56+[12]JUNIO!L56+[12]JULIO!L56+[12]AGOSTO!L56+[12]SEPTIEMBRE!L56+[12]OCTUBRE!L56+[12]NOVIEMBRE!L56+[12]DICIEMBRE!L56</f>
        <v>0</v>
      </c>
      <c r="N54" s="153">
        <f t="shared" si="2"/>
        <v>13.284379498601538</v>
      </c>
      <c r="O54" s="155" t="str">
        <f t="shared" si="0"/>
        <v>N.A.</v>
      </c>
      <c r="P54" s="144"/>
      <c r="Q54" s="144"/>
    </row>
    <row r="55" spans="1:17" s="28" customFormat="1" ht="14.25" x14ac:dyDescent="0.2">
      <c r="A55" s="156">
        <v>41</v>
      </c>
      <c r="B55" s="151" t="s">
        <v>69</v>
      </c>
      <c r="C55" s="151" t="s">
        <v>318</v>
      </c>
      <c r="D55" s="153">
        <v>635.50846000000013</v>
      </c>
      <c r="E55" s="154">
        <v>93.535780000000003</v>
      </c>
      <c r="F55" s="153">
        <v>0</v>
      </c>
      <c r="G55" s="153">
        <v>5.984648</v>
      </c>
      <c r="H55" s="155">
        <f t="shared" si="1"/>
        <v>535.98803200000009</v>
      </c>
      <c r="I55" s="155"/>
      <c r="J55" s="153">
        <v>300.26884518899971</v>
      </c>
      <c r="K55" s="153">
        <v>64.756017546672254</v>
      </c>
      <c r="L55" s="153">
        <v>0</v>
      </c>
      <c r="M55" s="153">
        <f>[12]ENERO!L57+[12]FEBRERO!L57+[12]MARZO!L57+[12]ABRIL!L57+[12]MAYO!L57+[12]JUNIO!L57+[12]JULIO!L57+[12]AGOSTO!L57+[12]SEPTIEMBRE!L57+[12]OCTUBRE!L57+[12]NOVIEMBRE!L57+[12]DICIEMBRE!L57</f>
        <v>6.4423265900000004</v>
      </c>
      <c r="N55" s="153">
        <f t="shared" si="2"/>
        <v>229.07050105232747</v>
      </c>
      <c r="O55" s="155">
        <f t="shared" si="0"/>
        <v>-57.262011952474445</v>
      </c>
      <c r="P55" s="144"/>
      <c r="Q55" s="144"/>
    </row>
    <row r="56" spans="1:17" s="28" customFormat="1" ht="14.25" x14ac:dyDescent="0.2">
      <c r="A56" s="156">
        <v>42</v>
      </c>
      <c r="B56" s="151" t="s">
        <v>69</v>
      </c>
      <c r="C56" s="151" t="s">
        <v>317</v>
      </c>
      <c r="D56" s="153">
        <v>110.48676199999997</v>
      </c>
      <c r="E56" s="154">
        <v>58.711703999999997</v>
      </c>
      <c r="F56" s="153">
        <v>0</v>
      </c>
      <c r="G56" s="153">
        <v>2.0688649999999997</v>
      </c>
      <c r="H56" s="155">
        <f t="shared" si="1"/>
        <v>49.706192999999971</v>
      </c>
      <c r="I56" s="155"/>
      <c r="J56" s="153">
        <v>193.53093052175305</v>
      </c>
      <c r="K56" s="153">
        <v>39.723265236161531</v>
      </c>
      <c r="L56" s="153">
        <v>0</v>
      </c>
      <c r="M56" s="153">
        <f>[12]ENERO!L58+[12]FEBRERO!L58+[12]MARZO!L58+[12]ABRIL!L58+[12]MAYO!L58+[12]JUNIO!L58+[12]JULIO!L58+[12]AGOSTO!L58+[12]SEPTIEMBRE!L58+[12]OCTUBRE!L58+[12]NOVIEMBRE!L58+[12]DICIEMBRE!L58</f>
        <v>2.6494821100000001</v>
      </c>
      <c r="N56" s="153">
        <f t="shared" si="2"/>
        <v>151.15818317559152</v>
      </c>
      <c r="O56" s="155">
        <f t="shared" si="0"/>
        <v>204.10332003416877</v>
      </c>
      <c r="P56" s="144"/>
      <c r="Q56" s="144"/>
    </row>
    <row r="57" spans="1:17" s="28" customFormat="1" ht="14.25" x14ac:dyDescent="0.2">
      <c r="A57" s="157">
        <v>43</v>
      </c>
      <c r="B57" s="158" t="s">
        <v>69</v>
      </c>
      <c r="C57" s="159" t="s">
        <v>316</v>
      </c>
      <c r="D57" s="153">
        <v>69.244265999999996</v>
      </c>
      <c r="E57" s="154">
        <v>36.851103999999999</v>
      </c>
      <c r="F57" s="153">
        <v>0</v>
      </c>
      <c r="G57" s="153">
        <v>0.97337400000000007</v>
      </c>
      <c r="H57" s="155">
        <f t="shared" si="1"/>
        <v>31.419787999999997</v>
      </c>
      <c r="I57" s="155"/>
      <c r="J57" s="153">
        <v>92.760974083478004</v>
      </c>
      <c r="K57" s="153">
        <v>22.688188727924636</v>
      </c>
      <c r="L57" s="153">
        <v>0</v>
      </c>
      <c r="M57" s="153">
        <f>[12]ENERO!L59+[12]FEBRERO!L59+[12]MARZO!L59+[12]ABRIL!L59+[12]MAYO!L59+[12]JUNIO!L59+[12]JULIO!L59+[12]AGOSTO!L59+[12]SEPTIEMBRE!L59+[12]OCTUBRE!L59+[12]NOVIEMBRE!L59+[12]DICIEMBRE!L59</f>
        <v>1.07840001</v>
      </c>
      <c r="N57" s="153">
        <f t="shared" si="2"/>
        <v>68.994385345553368</v>
      </c>
      <c r="O57" s="155">
        <f t="shared" si="0"/>
        <v>119.58895886106353</v>
      </c>
      <c r="P57" s="144"/>
      <c r="Q57" s="144"/>
    </row>
    <row r="58" spans="1:17" s="31" customFormat="1" ht="14.25" x14ac:dyDescent="0.2">
      <c r="A58" s="157">
        <v>44</v>
      </c>
      <c r="B58" s="158" t="s">
        <v>50</v>
      </c>
      <c r="C58" s="158" t="s">
        <v>315</v>
      </c>
      <c r="D58" s="153">
        <v>0</v>
      </c>
      <c r="E58" s="154">
        <v>0</v>
      </c>
      <c r="F58" s="153">
        <v>0</v>
      </c>
      <c r="G58" s="153">
        <v>0</v>
      </c>
      <c r="H58" s="155">
        <f t="shared" si="1"/>
        <v>0</v>
      </c>
      <c r="I58" s="155"/>
      <c r="J58" s="153">
        <v>21.927300835135</v>
      </c>
      <c r="K58" s="153">
        <v>5.5286800747044031</v>
      </c>
      <c r="L58" s="153">
        <v>0</v>
      </c>
      <c r="M58" s="153">
        <f>[12]ENERO!L60+[12]FEBRERO!L60+[12]MARZO!L60+[12]ABRIL!L60+[12]MAYO!L60+[12]JUNIO!L60+[12]JULIO!L60+[12]AGOSTO!L60+[12]SEPTIEMBRE!L60+[12]OCTUBRE!L60+[12]NOVIEMBRE!L60+[12]DICIEMBRE!L60</f>
        <v>0</v>
      </c>
      <c r="N58" s="153">
        <f t="shared" si="2"/>
        <v>16.398620760430596</v>
      </c>
      <c r="O58" s="155" t="str">
        <f t="shared" si="0"/>
        <v>N.A.</v>
      </c>
      <c r="P58" s="145"/>
      <c r="Q58" s="145"/>
    </row>
    <row r="59" spans="1:17" s="28" customFormat="1" ht="14.25" x14ac:dyDescent="0.2">
      <c r="A59" s="156">
        <v>45</v>
      </c>
      <c r="B59" s="151" t="s">
        <v>50</v>
      </c>
      <c r="C59" s="151" t="s">
        <v>314</v>
      </c>
      <c r="D59" s="153">
        <v>134.21141550000002</v>
      </c>
      <c r="E59" s="154">
        <v>67.201713499999997</v>
      </c>
      <c r="F59" s="153">
        <v>0</v>
      </c>
      <c r="G59" s="153">
        <v>1.6432250000000002</v>
      </c>
      <c r="H59" s="155">
        <f t="shared" si="1"/>
        <v>65.366477000000017</v>
      </c>
      <c r="I59" s="155"/>
      <c r="J59" s="153">
        <v>265.33180780674513</v>
      </c>
      <c r="K59" s="153">
        <v>60.26245311189723</v>
      </c>
      <c r="L59" s="153">
        <v>0</v>
      </c>
      <c r="M59" s="153">
        <f>[12]ENERO!L61+[12]FEBRERO!L61+[12]MARZO!L61+[12]ABRIL!L61+[12]MAYO!L61+[12]JUNIO!L61+[12]JULIO!L61+[12]AGOSTO!L61+[12]SEPTIEMBRE!L61+[12]OCTUBRE!L61+[12]NOVIEMBRE!L61+[12]DICIEMBRE!L61</f>
        <v>1.7218428100000001</v>
      </c>
      <c r="N59" s="153">
        <f t="shared" si="2"/>
        <v>203.3475118848479</v>
      </c>
      <c r="O59" s="155">
        <f t="shared" si="0"/>
        <v>211.08837620979304</v>
      </c>
      <c r="P59" s="144"/>
      <c r="Q59" s="144"/>
    </row>
    <row r="60" spans="1:17" s="28" customFormat="1" ht="14.25" x14ac:dyDescent="0.2">
      <c r="A60" s="156">
        <v>46</v>
      </c>
      <c r="B60" s="151" t="s">
        <v>50</v>
      </c>
      <c r="C60" s="151" t="s">
        <v>313</v>
      </c>
      <c r="D60" s="153">
        <v>0</v>
      </c>
      <c r="E60" s="154">
        <v>0</v>
      </c>
      <c r="F60" s="153">
        <v>0</v>
      </c>
      <c r="G60" s="153">
        <v>0</v>
      </c>
      <c r="H60" s="155">
        <f t="shared" si="1"/>
        <v>0</v>
      </c>
      <c r="I60" s="155"/>
      <c r="J60" s="153">
        <v>12.463673305624107</v>
      </c>
      <c r="K60" s="153">
        <v>3.6725181592946421</v>
      </c>
      <c r="L60" s="153">
        <v>0</v>
      </c>
      <c r="M60" s="153">
        <f>[12]ENERO!L62+[12]FEBRERO!L62+[12]MARZO!L62+[12]ABRIL!L62+[12]MAYO!L62+[12]JUNIO!L62+[12]JULIO!L62+[12]AGOSTO!L62+[12]SEPTIEMBRE!L62+[12]OCTUBRE!L62+[12]NOVIEMBRE!L62+[12]DICIEMBRE!L62</f>
        <v>0</v>
      </c>
      <c r="N60" s="153">
        <f t="shared" si="2"/>
        <v>8.7911551463294657</v>
      </c>
      <c r="O60" s="155" t="str">
        <f t="shared" si="0"/>
        <v>N.A.</v>
      </c>
      <c r="P60" s="144"/>
      <c r="Q60" s="144"/>
    </row>
    <row r="61" spans="1:17" s="28" customFormat="1" ht="14.25" x14ac:dyDescent="0.2">
      <c r="A61" s="156">
        <v>47</v>
      </c>
      <c r="B61" s="151" t="s">
        <v>50</v>
      </c>
      <c r="C61" s="151" t="s">
        <v>312</v>
      </c>
      <c r="D61" s="153">
        <v>0</v>
      </c>
      <c r="E61" s="154">
        <v>0</v>
      </c>
      <c r="F61" s="153">
        <v>0</v>
      </c>
      <c r="G61" s="153">
        <v>0</v>
      </c>
      <c r="H61" s="155">
        <f t="shared" si="1"/>
        <v>0</v>
      </c>
      <c r="I61" s="155"/>
      <c r="J61" s="153">
        <v>0</v>
      </c>
      <c r="K61" s="153">
        <v>0</v>
      </c>
      <c r="L61" s="153">
        <v>0</v>
      </c>
      <c r="M61" s="153">
        <f>[12]ENERO!L63+[12]FEBRERO!L63+[12]MARZO!L63+[12]ABRIL!L63+[12]MAYO!L63+[12]JUNIO!L63+[12]JULIO!L63+[12]AGOSTO!L63+[12]SEPTIEMBRE!L63+[12]OCTUBRE!L63+[12]NOVIEMBRE!L63+[12]DICIEMBRE!L63</f>
        <v>0</v>
      </c>
      <c r="N61" s="153">
        <f t="shared" si="2"/>
        <v>0</v>
      </c>
      <c r="O61" s="155" t="str">
        <f t="shared" si="0"/>
        <v>N.A.</v>
      </c>
      <c r="P61" s="144"/>
      <c r="Q61" s="144"/>
    </row>
    <row r="62" spans="1:17" s="28" customFormat="1" ht="14.25" x14ac:dyDescent="0.2">
      <c r="A62" s="156">
        <v>48</v>
      </c>
      <c r="B62" s="151" t="s">
        <v>55</v>
      </c>
      <c r="C62" s="151" t="s">
        <v>311</v>
      </c>
      <c r="D62" s="153">
        <v>856.84053649999998</v>
      </c>
      <c r="E62" s="154">
        <v>373.68360749999994</v>
      </c>
      <c r="F62" s="153">
        <v>0</v>
      </c>
      <c r="G62" s="153">
        <v>2.0648210000000002</v>
      </c>
      <c r="H62" s="155">
        <f t="shared" si="1"/>
        <v>481.09210800000005</v>
      </c>
      <c r="I62" s="155"/>
      <c r="J62" s="153">
        <v>353.81957751286677</v>
      </c>
      <c r="K62" s="153">
        <v>333.6397637769</v>
      </c>
      <c r="L62" s="153">
        <v>0</v>
      </c>
      <c r="M62" s="153">
        <f>[12]ENERO!L64+[12]FEBRERO!L64+[12]MARZO!L64+[12]ABRIL!L64+[12]MAYO!L64+[12]JUNIO!L64+[12]JULIO!L64+[12]AGOSTO!L64+[12]SEPTIEMBRE!L64+[12]OCTUBRE!L64+[12]NOVIEMBRE!L64+[12]DICIEMBRE!L64</f>
        <v>2.45917838</v>
      </c>
      <c r="N62" s="153">
        <f t="shared" si="2"/>
        <v>17.720635355966774</v>
      </c>
      <c r="O62" s="155">
        <f t="shared" si="0"/>
        <v>-96.316581573197041</v>
      </c>
      <c r="P62" s="144"/>
      <c r="Q62" s="144"/>
    </row>
    <row r="63" spans="1:17" s="28" customFormat="1" ht="14.25" x14ac:dyDescent="0.2">
      <c r="A63" s="156">
        <v>49</v>
      </c>
      <c r="B63" s="151" t="s">
        <v>69</v>
      </c>
      <c r="C63" s="152" t="s">
        <v>310</v>
      </c>
      <c r="D63" s="153">
        <v>178.27860050000001</v>
      </c>
      <c r="E63" s="154">
        <v>112.5362045</v>
      </c>
      <c r="F63" s="153">
        <v>0</v>
      </c>
      <c r="G63" s="153">
        <v>3.16038</v>
      </c>
      <c r="H63" s="155">
        <f t="shared" si="1"/>
        <v>62.58201600000001</v>
      </c>
      <c r="I63" s="155"/>
      <c r="J63" s="153">
        <v>398.85962189583637</v>
      </c>
      <c r="K63" s="153">
        <v>84.14298392399283</v>
      </c>
      <c r="L63" s="153">
        <v>0</v>
      </c>
      <c r="M63" s="153">
        <f>[12]ENERO!L65+[12]FEBRERO!L65+[12]MARZO!L65+[12]ABRIL!L65+[12]MAYO!L65+[12]JUNIO!L65+[12]JULIO!L65+[12]AGOSTO!L65+[12]SEPTIEMBRE!L65+[12]OCTUBRE!L65+[12]NOVIEMBRE!L65+[12]DICIEMBRE!L65</f>
        <v>3.4062743100000001</v>
      </c>
      <c r="N63" s="153">
        <f t="shared" si="2"/>
        <v>311.3103636618435</v>
      </c>
      <c r="O63" s="155">
        <f t="shared" si="0"/>
        <v>397.44380823692779</v>
      </c>
      <c r="P63" s="144"/>
      <c r="Q63" s="144"/>
    </row>
    <row r="64" spans="1:17" s="28" customFormat="1" ht="14.25" x14ac:dyDescent="0.2">
      <c r="A64" s="157">
        <v>50</v>
      </c>
      <c r="B64" s="158" t="s">
        <v>69</v>
      </c>
      <c r="C64" s="159" t="s">
        <v>309</v>
      </c>
      <c r="D64" s="153">
        <v>221.45811949999998</v>
      </c>
      <c r="E64" s="154">
        <v>101.29096450000002</v>
      </c>
      <c r="F64" s="153">
        <v>0</v>
      </c>
      <c r="G64" s="153">
        <v>4.5358149999999995</v>
      </c>
      <c r="H64" s="155">
        <f t="shared" si="1"/>
        <v>115.63133999999997</v>
      </c>
      <c r="I64" s="155"/>
      <c r="J64" s="153">
        <v>260.10265509121183</v>
      </c>
      <c r="K64" s="153">
        <v>65.443853184946576</v>
      </c>
      <c r="L64" s="153">
        <v>0</v>
      </c>
      <c r="M64" s="153">
        <f>[12]ENERO!L66+[12]FEBRERO!L66+[12]MARZO!L66+[12]ABRIL!L66+[12]MAYO!L66+[12]JUNIO!L66+[12]JULIO!L66+[12]AGOSTO!L66+[12]SEPTIEMBRE!L66+[12]OCTUBRE!L66+[12]NOVIEMBRE!L66+[12]DICIEMBRE!L66</f>
        <v>4.8421901500000004</v>
      </c>
      <c r="N64" s="153">
        <f t="shared" si="2"/>
        <v>189.81661175626525</v>
      </c>
      <c r="O64" s="155">
        <f t="shared" si="0"/>
        <v>64.156717163586706</v>
      </c>
      <c r="P64" s="144"/>
      <c r="Q64" s="144"/>
    </row>
    <row r="65" spans="1:17" s="28" customFormat="1" ht="14.25" x14ac:dyDescent="0.2">
      <c r="A65" s="156">
        <v>51</v>
      </c>
      <c r="B65" s="151" t="s">
        <v>69</v>
      </c>
      <c r="C65" s="152" t="s">
        <v>308</v>
      </c>
      <c r="D65" s="153">
        <v>0</v>
      </c>
      <c r="E65" s="154">
        <v>0</v>
      </c>
      <c r="F65" s="153">
        <v>0</v>
      </c>
      <c r="G65" s="153">
        <v>0</v>
      </c>
      <c r="H65" s="155">
        <f t="shared" si="1"/>
        <v>0</v>
      </c>
      <c r="I65" s="155"/>
      <c r="J65" s="153">
        <v>7.6484461006613227</v>
      </c>
      <c r="K65" s="153">
        <v>2.11637771790287</v>
      </c>
      <c r="L65" s="153">
        <v>0</v>
      </c>
      <c r="M65" s="153">
        <f>[12]ENERO!L67+[12]FEBRERO!L67+[12]MARZO!L67+[12]ABRIL!L67+[12]MAYO!L67+[12]JUNIO!L67+[12]JULIO!L67+[12]AGOSTO!L67+[12]SEPTIEMBRE!L67+[12]OCTUBRE!L67+[12]NOVIEMBRE!L67+[12]DICIEMBRE!L67</f>
        <v>0</v>
      </c>
      <c r="N65" s="153">
        <f t="shared" si="2"/>
        <v>5.5320683827584531</v>
      </c>
      <c r="O65" s="155" t="str">
        <f t="shared" si="0"/>
        <v>N.A.</v>
      </c>
      <c r="P65" s="144"/>
      <c r="Q65" s="144"/>
    </row>
    <row r="66" spans="1:17" s="28" customFormat="1" ht="14.25" x14ac:dyDescent="0.2">
      <c r="A66" s="156">
        <v>52</v>
      </c>
      <c r="B66" s="151" t="s">
        <v>69</v>
      </c>
      <c r="C66" s="152" t="s">
        <v>307</v>
      </c>
      <c r="D66" s="153">
        <v>81.892517000000012</v>
      </c>
      <c r="E66" s="154">
        <v>12.610567</v>
      </c>
      <c r="F66" s="153">
        <v>0</v>
      </c>
      <c r="G66" s="153">
        <v>1.2971620000000001</v>
      </c>
      <c r="H66" s="155">
        <f t="shared" si="1"/>
        <v>67.984788000000009</v>
      </c>
      <c r="I66" s="155"/>
      <c r="J66" s="153">
        <v>39.143455748894084</v>
      </c>
      <c r="K66" s="153">
        <v>7.7364204662438016</v>
      </c>
      <c r="L66" s="153">
        <v>0</v>
      </c>
      <c r="M66" s="153">
        <f>[12]ENERO!L68+[12]FEBRERO!L68+[12]MARZO!L68+[12]ABRIL!L68+[12]MAYO!L68+[12]JUNIO!L68+[12]JULIO!L68+[12]AGOSTO!L68+[12]SEPTIEMBRE!L68+[12]OCTUBRE!L68+[12]NOVIEMBRE!L68+[12]DICIEMBRE!L68</f>
        <v>0.92747647999999971</v>
      </c>
      <c r="N66" s="153">
        <f t="shared" si="2"/>
        <v>30.479558802650285</v>
      </c>
      <c r="O66" s="155">
        <f t="shared" si="0"/>
        <v>-55.167090022182187</v>
      </c>
      <c r="P66" s="144"/>
      <c r="Q66" s="144"/>
    </row>
    <row r="67" spans="1:17" s="28" customFormat="1" ht="14.25" x14ac:dyDescent="0.2">
      <c r="A67" s="156">
        <v>53</v>
      </c>
      <c r="B67" s="151" t="s">
        <v>69</v>
      </c>
      <c r="C67" s="152" t="s">
        <v>306</v>
      </c>
      <c r="D67" s="153">
        <v>0</v>
      </c>
      <c r="E67" s="154">
        <v>0</v>
      </c>
      <c r="F67" s="153">
        <v>0</v>
      </c>
      <c r="G67" s="153">
        <v>0</v>
      </c>
      <c r="H67" s="155">
        <f t="shared" si="1"/>
        <v>0</v>
      </c>
      <c r="I67" s="155"/>
      <c r="J67" s="153">
        <v>0</v>
      </c>
      <c r="K67" s="153">
        <v>0</v>
      </c>
      <c r="L67" s="153">
        <v>0</v>
      </c>
      <c r="M67" s="153">
        <f>[12]ENERO!L69+[12]FEBRERO!L69+[12]MARZO!L69+[12]ABRIL!L69+[12]MAYO!L69+[12]JUNIO!L69+[12]JULIO!L69+[12]AGOSTO!L69+[12]SEPTIEMBRE!L69+[12]OCTUBRE!L69+[12]NOVIEMBRE!L69+[12]DICIEMBRE!L69</f>
        <v>0</v>
      </c>
      <c r="N67" s="153">
        <f t="shared" si="2"/>
        <v>0</v>
      </c>
      <c r="O67" s="155" t="str">
        <f t="shared" si="0"/>
        <v>N.A.</v>
      </c>
      <c r="P67" s="144"/>
      <c r="Q67" s="144"/>
    </row>
    <row r="68" spans="1:17" s="28" customFormat="1" ht="14.25" x14ac:dyDescent="0.2">
      <c r="A68" s="156">
        <v>54</v>
      </c>
      <c r="B68" s="151" t="s">
        <v>69</v>
      </c>
      <c r="C68" s="152" t="s">
        <v>305</v>
      </c>
      <c r="D68" s="153">
        <v>0</v>
      </c>
      <c r="E68" s="154">
        <v>0</v>
      </c>
      <c r="F68" s="153">
        <v>0</v>
      </c>
      <c r="G68" s="153">
        <v>0</v>
      </c>
      <c r="H68" s="155">
        <f t="shared" si="1"/>
        <v>0</v>
      </c>
      <c r="I68" s="155"/>
      <c r="J68" s="153">
        <v>8.5700484346313708</v>
      </c>
      <c r="K68" s="153">
        <v>2.1666100371923624</v>
      </c>
      <c r="L68" s="153">
        <v>0</v>
      </c>
      <c r="M68" s="153">
        <f>[12]ENERO!L70+[12]FEBRERO!L70+[12]MARZO!L70+[12]ABRIL!L70+[12]MAYO!L70+[12]JUNIO!L70+[12]JULIO!L70+[12]AGOSTO!L70+[12]SEPTIEMBRE!L70+[12]OCTUBRE!L70+[12]NOVIEMBRE!L70+[12]DICIEMBRE!L70</f>
        <v>0</v>
      </c>
      <c r="N68" s="153">
        <f t="shared" si="2"/>
        <v>6.4034383974390083</v>
      </c>
      <c r="O68" s="155" t="str">
        <f t="shared" si="0"/>
        <v>N.A.</v>
      </c>
      <c r="P68" s="144"/>
      <c r="Q68" s="144"/>
    </row>
    <row r="69" spans="1:17" s="28" customFormat="1" ht="24" x14ac:dyDescent="0.2">
      <c r="A69" s="156">
        <v>55</v>
      </c>
      <c r="B69" s="151" t="s">
        <v>69</v>
      </c>
      <c r="C69" s="152" t="s">
        <v>304</v>
      </c>
      <c r="D69" s="153">
        <v>0</v>
      </c>
      <c r="E69" s="154">
        <v>0</v>
      </c>
      <c r="F69" s="153">
        <v>0</v>
      </c>
      <c r="G69" s="153">
        <v>0</v>
      </c>
      <c r="H69" s="155">
        <f t="shared" si="1"/>
        <v>0</v>
      </c>
      <c r="I69" s="155"/>
      <c r="J69" s="153">
        <v>0</v>
      </c>
      <c r="K69" s="153">
        <v>0</v>
      </c>
      <c r="L69" s="153">
        <v>0</v>
      </c>
      <c r="M69" s="153">
        <f>[12]ENERO!L71+[12]FEBRERO!L71+[12]MARZO!L71+[12]ABRIL!L71+[12]MAYO!L71+[12]JUNIO!L71+[12]JULIO!L71+[12]AGOSTO!L71+[12]SEPTIEMBRE!L71+[12]OCTUBRE!L71+[12]NOVIEMBRE!L71+[12]DICIEMBRE!L71</f>
        <v>0</v>
      </c>
      <c r="N69" s="153">
        <f t="shared" si="2"/>
        <v>0</v>
      </c>
      <c r="O69" s="155" t="str">
        <f t="shared" si="0"/>
        <v>N.A.</v>
      </c>
      <c r="P69" s="144"/>
      <c r="Q69" s="144"/>
    </row>
    <row r="70" spans="1:17" s="28" customFormat="1" ht="24" x14ac:dyDescent="0.2">
      <c r="A70" s="156">
        <v>57</v>
      </c>
      <c r="B70" s="151" t="s">
        <v>69</v>
      </c>
      <c r="C70" s="152" t="s">
        <v>303</v>
      </c>
      <c r="D70" s="153">
        <v>27.770497500000001</v>
      </c>
      <c r="E70" s="154">
        <v>8.1097354999999993</v>
      </c>
      <c r="F70" s="153">
        <v>0</v>
      </c>
      <c r="G70" s="153">
        <v>0.13131599999999999</v>
      </c>
      <c r="H70" s="155">
        <f t="shared" si="1"/>
        <v>19.529446</v>
      </c>
      <c r="I70" s="155"/>
      <c r="J70" s="153">
        <v>9.664511959413467</v>
      </c>
      <c r="K70" s="153">
        <v>7.73139488240093</v>
      </c>
      <c r="L70" s="153">
        <v>0</v>
      </c>
      <c r="M70" s="153">
        <f>[12]ENERO!L72+[12]FEBRERO!L72+[12]MARZO!L72+[12]ABRIL!L72+[12]MAYO!L72+[12]JUNIO!L72+[12]JULIO!L72+[12]AGOSTO!L72+[12]SEPTIEMBRE!L72+[12]OCTUBRE!L72+[12]NOVIEMBRE!L72+[12]DICIEMBRE!L72</f>
        <v>0.13904828000000002</v>
      </c>
      <c r="N70" s="153">
        <f t="shared" si="2"/>
        <v>1.7940687970125371</v>
      </c>
      <c r="O70" s="155">
        <f t="shared" si="0"/>
        <v>-90.813519251838812</v>
      </c>
      <c r="P70" s="144"/>
      <c r="Q70" s="144"/>
    </row>
    <row r="71" spans="1:17" s="28" customFormat="1" ht="14.25" x14ac:dyDescent="0.2">
      <c r="A71" s="156">
        <v>58</v>
      </c>
      <c r="B71" s="151" t="s">
        <v>50</v>
      </c>
      <c r="C71" s="152" t="s">
        <v>1001</v>
      </c>
      <c r="D71" s="153">
        <v>156.8444255</v>
      </c>
      <c r="E71" s="154">
        <v>60.475409999999997</v>
      </c>
      <c r="F71" s="153">
        <v>0</v>
      </c>
      <c r="G71" s="153">
        <v>1.5336650000000001</v>
      </c>
      <c r="H71" s="155">
        <f t="shared" si="1"/>
        <v>94.835350500000004</v>
      </c>
      <c r="I71" s="155"/>
      <c r="J71" s="153">
        <v>197.50507661619577</v>
      </c>
      <c r="K71" s="153">
        <v>47.587225421595974</v>
      </c>
      <c r="L71" s="153">
        <v>0</v>
      </c>
      <c r="M71" s="153">
        <f>[12]ENERO!L73+[12]FEBRERO!L73+[12]MARZO!L73+[12]ABRIL!L73+[12]MAYO!L73+[12]JUNIO!L73+[12]JULIO!L73+[12]AGOSTO!L73+[12]SEPTIEMBRE!L73+[12]OCTUBRE!L73+[12]NOVIEMBRE!L73+[12]DICIEMBRE!L73</f>
        <v>1.8417980200000001</v>
      </c>
      <c r="N71" s="153">
        <f t="shared" si="2"/>
        <v>148.07605317459979</v>
      </c>
      <c r="O71" s="155">
        <f t="shared" si="0"/>
        <v>56.140144359565355</v>
      </c>
      <c r="P71" s="144"/>
      <c r="Q71" s="144"/>
    </row>
    <row r="72" spans="1:17" s="28" customFormat="1" ht="24" x14ac:dyDescent="0.2">
      <c r="A72" s="156">
        <v>59</v>
      </c>
      <c r="B72" s="151" t="s">
        <v>50</v>
      </c>
      <c r="C72" s="152" t="s">
        <v>302</v>
      </c>
      <c r="D72" s="153">
        <v>0</v>
      </c>
      <c r="E72" s="154">
        <v>0</v>
      </c>
      <c r="F72" s="153">
        <v>0</v>
      </c>
      <c r="G72" s="153">
        <v>0</v>
      </c>
      <c r="H72" s="155">
        <f t="shared" si="1"/>
        <v>0</v>
      </c>
      <c r="I72" s="155"/>
      <c r="J72" s="153">
        <v>22.553795144710293</v>
      </c>
      <c r="K72" s="153">
        <v>5.6866423625531013</v>
      </c>
      <c r="L72" s="153">
        <v>0</v>
      </c>
      <c r="M72" s="153">
        <f>[12]ENERO!L74+[12]FEBRERO!L74+[12]MARZO!L74+[12]ABRIL!L74+[12]MAYO!L74+[12]JUNIO!L74+[12]JULIO!L74+[12]AGOSTO!L74+[12]SEPTIEMBRE!L74+[12]OCTUBRE!L74+[12]NOVIEMBRE!L74+[12]DICIEMBRE!L74</f>
        <v>0</v>
      </c>
      <c r="N72" s="153">
        <f t="shared" si="2"/>
        <v>16.867152782157191</v>
      </c>
      <c r="O72" s="155" t="str">
        <f t="shared" si="0"/>
        <v>N.A.</v>
      </c>
      <c r="P72" s="144"/>
      <c r="Q72" s="144"/>
    </row>
    <row r="73" spans="1:17" s="28" customFormat="1" ht="24" x14ac:dyDescent="0.2">
      <c r="A73" s="156">
        <v>60</v>
      </c>
      <c r="B73" s="151" t="s">
        <v>193</v>
      </c>
      <c r="C73" s="152" t="s">
        <v>301</v>
      </c>
      <c r="D73" s="153">
        <v>0</v>
      </c>
      <c r="E73" s="154">
        <v>0</v>
      </c>
      <c r="F73" s="153">
        <v>0</v>
      </c>
      <c r="G73" s="153">
        <v>0</v>
      </c>
      <c r="H73" s="155">
        <f t="shared" si="1"/>
        <v>0</v>
      </c>
      <c r="I73" s="155"/>
      <c r="J73" s="153">
        <v>935.74795574000007</v>
      </c>
      <c r="K73" s="153">
        <v>70.46409331491715</v>
      </c>
      <c r="L73" s="153">
        <v>0</v>
      </c>
      <c r="M73" s="153">
        <f>[12]ENERO!L75+[12]FEBRERO!L75+[12]MARZO!L75+[12]ABRIL!L75+[12]MAYO!L75+[12]JUNIO!L75+[12]JULIO!L75+[12]AGOSTO!L75+[12]SEPTIEMBRE!L75+[12]OCTUBRE!L75+[12]NOVIEMBRE!L75+[12]DICIEMBRE!L75</f>
        <v>0</v>
      </c>
      <c r="N73" s="153">
        <f t="shared" si="2"/>
        <v>865.28386242508293</v>
      </c>
      <c r="O73" s="155" t="str">
        <f t="shared" si="0"/>
        <v>N.A.</v>
      </c>
      <c r="P73" s="144"/>
      <c r="Q73" s="144"/>
    </row>
    <row r="74" spans="1:17" s="28" customFormat="1" ht="14.25" x14ac:dyDescent="0.2">
      <c r="A74" s="156">
        <v>61</v>
      </c>
      <c r="B74" s="151" t="s">
        <v>48</v>
      </c>
      <c r="C74" s="152" t="s">
        <v>300</v>
      </c>
      <c r="D74" s="153">
        <v>915.38232500000015</v>
      </c>
      <c r="E74" s="154">
        <v>860.29371249999997</v>
      </c>
      <c r="F74" s="153">
        <v>0</v>
      </c>
      <c r="G74" s="153">
        <v>1.919559</v>
      </c>
      <c r="H74" s="155">
        <f t="shared" si="1"/>
        <v>53.169053500000182</v>
      </c>
      <c r="I74" s="155"/>
      <c r="J74" s="153">
        <v>389.93421074999998</v>
      </c>
      <c r="K74" s="153">
        <v>360.43493158000001</v>
      </c>
      <c r="L74" s="153">
        <v>0</v>
      </c>
      <c r="M74" s="153">
        <f>[12]ENERO!L76+[12]FEBRERO!L76+[12]MARZO!L76+[12]ABRIL!L76+[12]MAYO!L76+[12]JUNIO!L76+[12]JULIO!L76+[12]AGOSTO!L76+[12]SEPTIEMBRE!L76+[12]OCTUBRE!L76+[12]NOVIEMBRE!L76+[12]DICIEMBRE!L76</f>
        <v>2.1169213</v>
      </c>
      <c r="N74" s="153">
        <f t="shared" si="2"/>
        <v>27.382357869999964</v>
      </c>
      <c r="O74" s="155">
        <f t="shared" si="0"/>
        <v>-48.499444568822589</v>
      </c>
      <c r="P74" s="144"/>
      <c r="Q74" s="144"/>
    </row>
    <row r="75" spans="1:17" s="28" customFormat="1" ht="14.25" x14ac:dyDescent="0.2">
      <c r="A75" s="156">
        <v>62</v>
      </c>
      <c r="B75" s="151" t="s">
        <v>59</v>
      </c>
      <c r="C75" s="152" t="s">
        <v>299</v>
      </c>
      <c r="D75" s="153">
        <v>1181.5751930000001</v>
      </c>
      <c r="E75" s="154">
        <v>917.3226575000001</v>
      </c>
      <c r="F75" s="153">
        <v>0</v>
      </c>
      <c r="G75" s="153">
        <v>63.842295000000007</v>
      </c>
      <c r="H75" s="155">
        <f t="shared" si="1"/>
        <v>200.41024050000001</v>
      </c>
      <c r="I75" s="155"/>
      <c r="J75" s="153">
        <v>4038.8980062722467</v>
      </c>
      <c r="K75" s="153">
        <v>2107.1805425231528</v>
      </c>
      <c r="L75" s="153">
        <v>0</v>
      </c>
      <c r="M75" s="153">
        <f>[12]ENERO!L77+[12]FEBRERO!L77+[12]MARZO!L77+[12]ABRIL!L77+[12]MAYO!L77+[12]JUNIO!L77+[12]JULIO!L77+[12]AGOSTO!L77+[12]SEPTIEMBRE!L77+[12]OCTUBRE!L77+[12]NOVIEMBRE!L77+[12]DICIEMBRE!L77</f>
        <v>76.285228830000008</v>
      </c>
      <c r="N75" s="153">
        <f t="shared" si="2"/>
        <v>1855.4322349190938</v>
      </c>
      <c r="O75" s="155" t="str">
        <f t="shared" si="0"/>
        <v>500&lt;</v>
      </c>
      <c r="P75" s="144"/>
      <c r="Q75" s="144"/>
    </row>
    <row r="76" spans="1:17" s="28" customFormat="1" ht="14.25" x14ac:dyDescent="0.2">
      <c r="A76" s="156">
        <v>63</v>
      </c>
      <c r="B76" s="151" t="s">
        <v>236</v>
      </c>
      <c r="C76" s="152" t="s">
        <v>298</v>
      </c>
      <c r="D76" s="153">
        <v>816.44350299999996</v>
      </c>
      <c r="E76" s="154">
        <v>258.05746349999998</v>
      </c>
      <c r="F76" s="153">
        <v>0</v>
      </c>
      <c r="G76" s="153">
        <v>163.93857600000001</v>
      </c>
      <c r="H76" s="155">
        <f t="shared" si="1"/>
        <v>394.44746349999991</v>
      </c>
      <c r="I76" s="155"/>
      <c r="J76" s="153">
        <v>955.63381248037899</v>
      </c>
      <c r="K76" s="153">
        <v>277.86098188</v>
      </c>
      <c r="L76" s="153">
        <v>0</v>
      </c>
      <c r="M76" s="153">
        <f>[12]ENERO!L78+[12]FEBRERO!L78+[12]MARZO!L78+[12]ABRIL!L78+[12]MAYO!L78+[12]JUNIO!L78+[12]JULIO!L78+[12]AGOSTO!L78+[12]SEPTIEMBRE!L78+[12]OCTUBRE!L78+[12]NOVIEMBRE!L78+[12]DICIEMBRE!L78</f>
        <v>183.50555062999999</v>
      </c>
      <c r="N76" s="153">
        <f t="shared" si="2"/>
        <v>494.26727997037892</v>
      </c>
      <c r="O76" s="155">
        <f t="shared" si="0"/>
        <v>25.306238652078193</v>
      </c>
      <c r="P76" s="144"/>
      <c r="Q76" s="144"/>
    </row>
    <row r="77" spans="1:17" s="29" customFormat="1" ht="14.25" x14ac:dyDescent="0.2">
      <c r="A77" s="156">
        <v>64</v>
      </c>
      <c r="B77" s="151" t="s">
        <v>69</v>
      </c>
      <c r="C77" s="152" t="s">
        <v>997</v>
      </c>
      <c r="D77" s="153">
        <v>0</v>
      </c>
      <c r="E77" s="154">
        <v>0</v>
      </c>
      <c r="F77" s="153">
        <v>0</v>
      </c>
      <c r="G77" s="153">
        <v>0</v>
      </c>
      <c r="H77" s="155">
        <f t="shared" si="1"/>
        <v>0</v>
      </c>
      <c r="I77" s="155"/>
      <c r="J77" s="153">
        <v>0</v>
      </c>
      <c r="K77" s="153">
        <v>0</v>
      </c>
      <c r="L77" s="153">
        <v>0</v>
      </c>
      <c r="M77" s="153">
        <f>[12]ENERO!L79+[12]FEBRERO!L79+[12]MARZO!L79+[12]ABRIL!L79+[12]MAYO!L79+[12]JUNIO!L79+[12]JULIO!L79+[12]AGOSTO!L79+[12]SEPTIEMBRE!L79+[12]OCTUBRE!L79+[12]NOVIEMBRE!L79+[12]DICIEMBRE!L79</f>
        <v>0</v>
      </c>
      <c r="N77" s="153">
        <f t="shared" si="2"/>
        <v>0</v>
      </c>
      <c r="O77" s="155" t="str">
        <f t="shared" si="0"/>
        <v>N.A.</v>
      </c>
      <c r="P77" s="160"/>
      <c r="Q77" s="160"/>
    </row>
    <row r="78" spans="1:17" s="29" customFormat="1" ht="24" x14ac:dyDescent="0.2">
      <c r="A78" s="156">
        <v>65</v>
      </c>
      <c r="B78" s="151" t="s">
        <v>69</v>
      </c>
      <c r="C78" s="152" t="s">
        <v>297</v>
      </c>
      <c r="D78" s="153">
        <v>83.004397000000012</v>
      </c>
      <c r="E78" s="154">
        <v>23.945433000000001</v>
      </c>
      <c r="F78" s="153">
        <v>0</v>
      </c>
      <c r="G78" s="153">
        <v>1.278572</v>
      </c>
      <c r="H78" s="155">
        <f t="shared" si="1"/>
        <v>57.780392000000013</v>
      </c>
      <c r="I78" s="155"/>
      <c r="J78" s="153">
        <v>53.508329713872499</v>
      </c>
      <c r="K78" s="153">
        <v>13.272293033729234</v>
      </c>
      <c r="L78" s="153">
        <v>0</v>
      </c>
      <c r="M78" s="153">
        <f>[12]ENERO!L80+[12]FEBRERO!L80+[12]MARZO!L80+[12]ABRIL!L80+[12]MAYO!L80+[12]JUNIO!L80+[12]JULIO!L80+[12]AGOSTO!L80+[12]SEPTIEMBRE!L80+[12]OCTUBRE!L80+[12]NOVIEMBRE!L80+[12]DICIEMBRE!L80</f>
        <v>1.6300302499999999</v>
      </c>
      <c r="N78" s="153">
        <f t="shared" si="2"/>
        <v>38.606006430143267</v>
      </c>
      <c r="O78" s="155">
        <f t="shared" si="0"/>
        <v>-33.184935072535929</v>
      </c>
      <c r="P78" s="160"/>
      <c r="Q78" s="160"/>
    </row>
    <row r="79" spans="1:17" s="28" customFormat="1" ht="24" x14ac:dyDescent="0.2">
      <c r="A79" s="156">
        <v>66</v>
      </c>
      <c r="B79" s="151" t="s">
        <v>69</v>
      </c>
      <c r="C79" s="152" t="s">
        <v>296</v>
      </c>
      <c r="D79" s="153">
        <v>80.467310499999996</v>
      </c>
      <c r="E79" s="154">
        <v>63.880646999999996</v>
      </c>
      <c r="F79" s="153">
        <v>0</v>
      </c>
      <c r="G79" s="153">
        <v>2.1612610000000001</v>
      </c>
      <c r="H79" s="155">
        <f t="shared" si="1"/>
        <v>14.425402500000001</v>
      </c>
      <c r="I79" s="155"/>
      <c r="J79" s="153">
        <v>221.53480008607576</v>
      </c>
      <c r="K79" s="153">
        <v>45.439149876597483</v>
      </c>
      <c r="L79" s="153">
        <v>0</v>
      </c>
      <c r="M79" s="153">
        <f>[12]ENERO!L81+[12]FEBRERO!L81+[12]MARZO!L81+[12]ABRIL!L81+[12]MAYO!L81+[12]JUNIO!L81+[12]JULIO!L81+[12]AGOSTO!L81+[12]SEPTIEMBRE!L81+[12]OCTUBRE!L81+[12]NOVIEMBRE!L81+[12]DICIEMBRE!L81</f>
        <v>2.4636917199999999</v>
      </c>
      <c r="N79" s="153">
        <f t="shared" si="2"/>
        <v>173.63195848947828</v>
      </c>
      <c r="O79" s="155" t="str">
        <f t="shared" ref="O79:O142" si="3">IF(OR(H79=0,N79=0),"N.A.",IF((((N79-H79)/H79))*100&gt;=500,"500&lt;",IF((((N79-H79)/H79))*100&lt;=-500,"&lt;-500",(((N79-H79)/H79))*100)))</f>
        <v>500&lt;</v>
      </c>
      <c r="P79" s="144"/>
      <c r="Q79" s="144"/>
    </row>
    <row r="80" spans="1:17" s="28" customFormat="1" ht="24" x14ac:dyDescent="0.2">
      <c r="A80" s="156">
        <v>67</v>
      </c>
      <c r="B80" s="151" t="s">
        <v>69</v>
      </c>
      <c r="C80" s="152" t="s">
        <v>295</v>
      </c>
      <c r="D80" s="153">
        <v>0</v>
      </c>
      <c r="E80" s="154">
        <v>0</v>
      </c>
      <c r="F80" s="153">
        <v>0</v>
      </c>
      <c r="G80" s="153">
        <v>0</v>
      </c>
      <c r="H80" s="155">
        <f t="shared" ref="H80:H143" si="4">D80-E80-G80</f>
        <v>0</v>
      </c>
      <c r="I80" s="155"/>
      <c r="J80" s="153">
        <v>0</v>
      </c>
      <c r="K80" s="153">
        <v>0</v>
      </c>
      <c r="L80" s="153">
        <v>0</v>
      </c>
      <c r="M80" s="153">
        <f>[12]ENERO!L82+[12]FEBRERO!L82+[12]MARZO!L82+[12]ABRIL!L82+[12]MAYO!L82+[12]JUNIO!L82+[12]JULIO!L82+[12]AGOSTO!L82+[12]SEPTIEMBRE!L82+[12]OCTUBRE!L82+[12]NOVIEMBRE!L82+[12]DICIEMBRE!L82</f>
        <v>0</v>
      </c>
      <c r="N80" s="153">
        <f t="shared" ref="N80:N143" si="5">J80-K80-M80</f>
        <v>0</v>
      </c>
      <c r="O80" s="155" t="str">
        <f t="shared" si="3"/>
        <v>N.A.</v>
      </c>
      <c r="P80" s="144"/>
      <c r="Q80" s="144"/>
    </row>
    <row r="81" spans="1:17" s="28" customFormat="1" ht="24" x14ac:dyDescent="0.2">
      <c r="A81" s="156">
        <v>68</v>
      </c>
      <c r="B81" s="151" t="s">
        <v>69</v>
      </c>
      <c r="C81" s="152" t="s">
        <v>294</v>
      </c>
      <c r="D81" s="153">
        <v>166.76124799999999</v>
      </c>
      <c r="E81" s="154">
        <v>87.200762499999996</v>
      </c>
      <c r="F81" s="153">
        <v>0</v>
      </c>
      <c r="G81" s="153">
        <v>15.858962</v>
      </c>
      <c r="H81" s="155">
        <f t="shared" si="4"/>
        <v>63.7015235</v>
      </c>
      <c r="I81" s="155"/>
      <c r="J81" s="153">
        <v>466.10260473215368</v>
      </c>
      <c r="K81" s="153">
        <v>86.832299077550502</v>
      </c>
      <c r="L81" s="153">
        <v>0</v>
      </c>
      <c r="M81" s="153">
        <f>[12]ENERO!L83+[12]FEBRERO!L83+[12]MARZO!L83+[12]ABRIL!L83+[12]MAYO!L83+[12]JUNIO!L83+[12]JULIO!L83+[12]AGOSTO!L83+[12]SEPTIEMBRE!L83+[12]OCTUBRE!L83+[12]NOVIEMBRE!L83+[12]DICIEMBRE!L83</f>
        <v>17.344822270000002</v>
      </c>
      <c r="N81" s="153">
        <f t="shared" si="5"/>
        <v>361.92548338460318</v>
      </c>
      <c r="O81" s="155">
        <f t="shared" si="3"/>
        <v>468.15828491857525</v>
      </c>
      <c r="P81" s="144"/>
      <c r="Q81" s="144"/>
    </row>
    <row r="82" spans="1:17" s="28" customFormat="1" ht="14.25" x14ac:dyDescent="0.2">
      <c r="A82" s="156">
        <v>69</v>
      </c>
      <c r="B82" s="151" t="s">
        <v>69</v>
      </c>
      <c r="C82" s="152" t="s">
        <v>293</v>
      </c>
      <c r="D82" s="153">
        <v>0</v>
      </c>
      <c r="E82" s="154">
        <v>0</v>
      </c>
      <c r="F82" s="153">
        <v>0</v>
      </c>
      <c r="G82" s="153">
        <v>0</v>
      </c>
      <c r="H82" s="155">
        <f t="shared" si="4"/>
        <v>0</v>
      </c>
      <c r="I82" s="155"/>
      <c r="J82" s="153">
        <v>0</v>
      </c>
      <c r="K82" s="153">
        <v>0</v>
      </c>
      <c r="L82" s="153">
        <v>0</v>
      </c>
      <c r="M82" s="153">
        <f>[12]ENERO!L84+[12]FEBRERO!L84+[12]MARZO!L84+[12]ABRIL!L84+[12]MAYO!L84+[12]JUNIO!L84+[12]JULIO!L84+[12]AGOSTO!L84+[12]SEPTIEMBRE!L84+[12]OCTUBRE!L84+[12]NOVIEMBRE!L84+[12]DICIEMBRE!L84</f>
        <v>0</v>
      </c>
      <c r="N82" s="153">
        <f t="shared" si="5"/>
        <v>0</v>
      </c>
      <c r="O82" s="155" t="str">
        <f t="shared" si="3"/>
        <v>N.A.</v>
      </c>
      <c r="P82" s="144"/>
      <c r="Q82" s="144"/>
    </row>
    <row r="83" spans="1:17" s="28" customFormat="1" ht="14.25" x14ac:dyDescent="0.2">
      <c r="A83" s="156">
        <v>70</v>
      </c>
      <c r="B83" s="151" t="s">
        <v>69</v>
      </c>
      <c r="C83" s="152" t="s">
        <v>292</v>
      </c>
      <c r="D83" s="153">
        <v>97.465366999999986</v>
      </c>
      <c r="E83" s="154">
        <v>14.677223000000001</v>
      </c>
      <c r="F83" s="153">
        <v>0</v>
      </c>
      <c r="G83" s="153">
        <v>0.90261900000000006</v>
      </c>
      <c r="H83" s="155">
        <f t="shared" si="4"/>
        <v>81.885524999999987</v>
      </c>
      <c r="I83" s="155"/>
      <c r="J83" s="153">
        <v>23.641304751923069</v>
      </c>
      <c r="K83" s="153">
        <v>5.8470660587255914</v>
      </c>
      <c r="L83" s="153">
        <v>0</v>
      </c>
      <c r="M83" s="153">
        <f>[12]ENERO!L85+[12]FEBRERO!L85+[12]MARZO!L85+[12]ABRIL!L85+[12]MAYO!L85+[12]JUNIO!L85+[12]JULIO!L85+[12]AGOSTO!L85+[12]SEPTIEMBRE!L85+[12]OCTUBRE!L85+[12]NOVIEMBRE!L85+[12]DICIEMBRE!L85</f>
        <v>0.90164599999999995</v>
      </c>
      <c r="N83" s="153">
        <f t="shared" si="5"/>
        <v>16.892592693197479</v>
      </c>
      <c r="O83" s="155">
        <f t="shared" si="3"/>
        <v>-79.370477635458187</v>
      </c>
      <c r="P83" s="144"/>
      <c r="Q83" s="144"/>
    </row>
    <row r="84" spans="1:17" s="28" customFormat="1" ht="14.25" x14ac:dyDescent="0.2">
      <c r="A84" s="156">
        <v>71</v>
      </c>
      <c r="B84" s="151" t="s">
        <v>291</v>
      </c>
      <c r="C84" s="152" t="s">
        <v>290</v>
      </c>
      <c r="D84" s="153">
        <v>0</v>
      </c>
      <c r="E84" s="154">
        <v>0</v>
      </c>
      <c r="F84" s="153">
        <v>0</v>
      </c>
      <c r="G84" s="153">
        <v>0</v>
      </c>
      <c r="H84" s="155">
        <f t="shared" si="4"/>
        <v>0</v>
      </c>
      <c r="I84" s="155"/>
      <c r="J84" s="153">
        <v>161.02698699999999</v>
      </c>
      <c r="K84" s="153">
        <v>12.798469000000001</v>
      </c>
      <c r="L84" s="153">
        <v>0</v>
      </c>
      <c r="M84" s="153">
        <f>[12]ENERO!L86+[12]FEBRERO!L86+[12]MARZO!L86+[12]ABRIL!L86+[12]MAYO!L86+[12]JUNIO!L86+[12]JULIO!L86+[12]AGOSTO!L86+[12]SEPTIEMBRE!L86+[12]OCTUBRE!L86+[12]NOVIEMBRE!L86+[12]DICIEMBRE!L86</f>
        <v>0</v>
      </c>
      <c r="N84" s="153">
        <f t="shared" si="5"/>
        <v>148.22851799999998</v>
      </c>
      <c r="O84" s="155" t="str">
        <f t="shared" si="3"/>
        <v>N.A.</v>
      </c>
      <c r="P84" s="144"/>
      <c r="Q84" s="144"/>
    </row>
    <row r="85" spans="1:17" s="28" customFormat="1" ht="14.25" x14ac:dyDescent="0.2">
      <c r="A85" s="156">
        <v>72</v>
      </c>
      <c r="B85" s="151" t="s">
        <v>57</v>
      </c>
      <c r="C85" s="152" t="s">
        <v>289</v>
      </c>
      <c r="D85" s="153">
        <v>0</v>
      </c>
      <c r="E85" s="154">
        <v>0</v>
      </c>
      <c r="F85" s="153">
        <v>0</v>
      </c>
      <c r="G85" s="153">
        <v>0</v>
      </c>
      <c r="H85" s="155">
        <f t="shared" si="4"/>
        <v>0</v>
      </c>
      <c r="I85" s="155"/>
      <c r="J85" s="153">
        <v>697.37575505599989</v>
      </c>
      <c r="K85" s="153">
        <v>0</v>
      </c>
      <c r="L85" s="153">
        <v>0</v>
      </c>
      <c r="M85" s="153">
        <f>[12]ENERO!L87+[12]FEBRERO!L87+[12]MARZO!L87+[12]ABRIL!L87+[12]MAYO!L87+[12]JUNIO!L87+[12]JULIO!L87+[12]AGOSTO!L87+[12]SEPTIEMBRE!L87+[12]OCTUBRE!L87+[12]NOVIEMBRE!L87+[12]DICIEMBRE!L87</f>
        <v>0</v>
      </c>
      <c r="N85" s="153">
        <f t="shared" si="5"/>
        <v>697.37575505599989</v>
      </c>
      <c r="O85" s="155" t="str">
        <f t="shared" si="3"/>
        <v>N.A.</v>
      </c>
      <c r="P85" s="144"/>
      <c r="Q85" s="144"/>
    </row>
    <row r="86" spans="1:17" s="28" customFormat="1" ht="14.25" x14ac:dyDescent="0.2">
      <c r="A86" s="156">
        <v>73</v>
      </c>
      <c r="B86" s="151" t="s">
        <v>57</v>
      </c>
      <c r="C86" s="161" t="s">
        <v>288</v>
      </c>
      <c r="D86" s="153">
        <v>337.165548</v>
      </c>
      <c r="E86" s="154">
        <v>37.594088999999997</v>
      </c>
      <c r="F86" s="153">
        <v>0</v>
      </c>
      <c r="G86" s="153">
        <v>3.4970859999999999</v>
      </c>
      <c r="H86" s="155">
        <f t="shared" si="4"/>
        <v>296.07437299999998</v>
      </c>
      <c r="I86" s="155"/>
      <c r="J86" s="153">
        <v>890.2158668159999</v>
      </c>
      <c r="K86" s="153">
        <v>36.768165349999997</v>
      </c>
      <c r="L86" s="153">
        <v>0</v>
      </c>
      <c r="M86" s="153">
        <f>[12]ENERO!L88+[12]FEBRERO!L88+[12]MARZO!L88+[12]ABRIL!L88+[12]MAYO!L88+[12]JUNIO!L88+[12]JULIO!L88+[12]AGOSTO!L88+[12]SEPTIEMBRE!L88+[12]OCTUBRE!L88+[12]NOVIEMBRE!L88+[12]DICIEMBRE!L88</f>
        <v>3.4202564400000006</v>
      </c>
      <c r="N86" s="153">
        <f t="shared" si="5"/>
        <v>850.0274450259999</v>
      </c>
      <c r="O86" s="155">
        <f t="shared" si="3"/>
        <v>187.09929752211281</v>
      </c>
      <c r="P86" s="144"/>
      <c r="Q86" s="144"/>
    </row>
    <row r="87" spans="1:17" s="28" customFormat="1" ht="14.25" x14ac:dyDescent="0.2">
      <c r="A87" s="156">
        <v>74</v>
      </c>
      <c r="B87" s="151" t="s">
        <v>57</v>
      </c>
      <c r="C87" s="152" t="s">
        <v>287</v>
      </c>
      <c r="D87" s="153">
        <v>28.466778999999999</v>
      </c>
      <c r="E87" s="154">
        <v>4.1336810000000002</v>
      </c>
      <c r="F87" s="153">
        <v>0</v>
      </c>
      <c r="G87" s="153">
        <v>0.31839499999999998</v>
      </c>
      <c r="H87" s="155">
        <f t="shared" si="4"/>
        <v>24.014703000000001</v>
      </c>
      <c r="I87" s="155"/>
      <c r="J87" s="153">
        <v>12.037069248999988</v>
      </c>
      <c r="K87" s="153">
        <v>4.1336810399999999</v>
      </c>
      <c r="L87" s="153">
        <v>0</v>
      </c>
      <c r="M87" s="153">
        <f>[12]ENERO!L89+[12]FEBRERO!L89+[12]MARZO!L89+[12]ABRIL!L89+[12]MAYO!L89+[12]JUNIO!L89+[12]JULIO!L89+[12]AGOSTO!L89+[12]SEPTIEMBRE!L89+[12]OCTUBRE!L89+[12]NOVIEMBRE!L89+[12]DICIEMBRE!L89</f>
        <v>0.37656132000000003</v>
      </c>
      <c r="N87" s="153">
        <f t="shared" si="5"/>
        <v>7.5268268889999872</v>
      </c>
      <c r="O87" s="155">
        <f t="shared" si="3"/>
        <v>-68.657422542348385</v>
      </c>
      <c r="P87" s="144"/>
      <c r="Q87" s="144"/>
    </row>
    <row r="88" spans="1:17" s="28" customFormat="1" ht="14.25" x14ac:dyDescent="0.2">
      <c r="A88" s="156">
        <v>75</v>
      </c>
      <c r="B88" s="151" t="s">
        <v>57</v>
      </c>
      <c r="C88" s="152" t="s">
        <v>286</v>
      </c>
      <c r="D88" s="153">
        <v>104.791656</v>
      </c>
      <c r="E88" s="154">
        <v>5.0680949999999996</v>
      </c>
      <c r="F88" s="153">
        <v>0</v>
      </c>
      <c r="G88" s="153">
        <v>0.51136700000000002</v>
      </c>
      <c r="H88" s="155">
        <f t="shared" si="4"/>
        <v>99.212193999999997</v>
      </c>
      <c r="I88" s="155"/>
      <c r="J88" s="153">
        <v>466.8812417813088</v>
      </c>
      <c r="K88" s="153">
        <v>5.0680950300000003</v>
      </c>
      <c r="L88" s="153">
        <v>0</v>
      </c>
      <c r="M88" s="153">
        <f>[12]ENERO!L90+[12]FEBRERO!L90+[12]MARZO!L90+[12]ABRIL!L90+[12]MAYO!L90+[12]JUNIO!L90+[12]JULIO!L90+[12]AGOSTO!L90+[12]SEPTIEMBRE!L90+[12]OCTUBRE!L90+[12]NOVIEMBRE!L90+[12]DICIEMBRE!L90</f>
        <v>0.55148182000000001</v>
      </c>
      <c r="N88" s="153">
        <f t="shared" si="5"/>
        <v>461.26166493130881</v>
      </c>
      <c r="O88" s="155">
        <f t="shared" si="3"/>
        <v>364.92436698991742</v>
      </c>
      <c r="P88" s="144"/>
      <c r="Q88" s="144"/>
    </row>
    <row r="89" spans="1:17" s="29" customFormat="1" ht="14.25" x14ac:dyDescent="0.2">
      <c r="A89" s="156">
        <v>76</v>
      </c>
      <c r="B89" s="151" t="s">
        <v>57</v>
      </c>
      <c r="C89" s="152" t="s">
        <v>285</v>
      </c>
      <c r="D89" s="153">
        <v>0</v>
      </c>
      <c r="E89" s="154">
        <v>0</v>
      </c>
      <c r="F89" s="153">
        <v>0</v>
      </c>
      <c r="G89" s="153">
        <v>0</v>
      </c>
      <c r="H89" s="155">
        <f t="shared" si="4"/>
        <v>0</v>
      </c>
      <c r="I89" s="155"/>
      <c r="J89" s="153">
        <v>189.78063437600002</v>
      </c>
      <c r="K89" s="153">
        <v>0</v>
      </c>
      <c r="L89" s="153">
        <v>0</v>
      </c>
      <c r="M89" s="153">
        <f>[12]ENERO!L91+[12]FEBRERO!L91+[12]MARZO!L91+[12]ABRIL!L91+[12]MAYO!L91+[12]JUNIO!L91+[12]JULIO!L91+[12]AGOSTO!L91+[12]SEPTIEMBRE!L91+[12]OCTUBRE!L91+[12]NOVIEMBRE!L91+[12]DICIEMBRE!L91</f>
        <v>0</v>
      </c>
      <c r="N89" s="153">
        <f t="shared" si="5"/>
        <v>189.78063437600002</v>
      </c>
      <c r="O89" s="155" t="str">
        <f t="shared" si="3"/>
        <v>N.A.</v>
      </c>
      <c r="P89" s="160"/>
      <c r="Q89" s="160"/>
    </row>
    <row r="90" spans="1:17" s="28" customFormat="1" ht="14.25" x14ac:dyDescent="0.2">
      <c r="A90" s="156">
        <v>77</v>
      </c>
      <c r="B90" s="151" t="s">
        <v>57</v>
      </c>
      <c r="C90" s="152" t="s">
        <v>284</v>
      </c>
      <c r="D90" s="153">
        <v>100.3639075</v>
      </c>
      <c r="E90" s="154">
        <v>9.3792799999999996</v>
      </c>
      <c r="F90" s="153">
        <v>0</v>
      </c>
      <c r="G90" s="153">
        <v>0.70123800000000003</v>
      </c>
      <c r="H90" s="155">
        <f t="shared" si="4"/>
        <v>90.283389499999998</v>
      </c>
      <c r="I90" s="155"/>
      <c r="J90" s="153">
        <v>144.66924175199998</v>
      </c>
      <c r="K90" s="153">
        <v>9.3792798599999987</v>
      </c>
      <c r="L90" s="153">
        <v>0</v>
      </c>
      <c r="M90" s="153">
        <f>[12]ENERO!L92+[12]FEBRERO!L92+[12]MARZO!L92+[12]ABRIL!L92+[12]MAYO!L92+[12]JUNIO!L92+[12]JULIO!L92+[12]AGOSTO!L92+[12]SEPTIEMBRE!L92+[12]OCTUBRE!L92+[12]NOVIEMBRE!L92+[12]DICIEMBRE!L92</f>
        <v>0.85441377000000007</v>
      </c>
      <c r="N90" s="153">
        <f t="shared" si="5"/>
        <v>134.43554812199997</v>
      </c>
      <c r="O90" s="155">
        <f t="shared" si="3"/>
        <v>48.903966572943048</v>
      </c>
      <c r="P90" s="144"/>
      <c r="Q90" s="144"/>
    </row>
    <row r="91" spans="1:17" s="28" customFormat="1" ht="14.25" x14ac:dyDescent="0.2">
      <c r="A91" s="157">
        <v>78</v>
      </c>
      <c r="B91" s="158" t="s">
        <v>57</v>
      </c>
      <c r="C91" s="159" t="s">
        <v>283</v>
      </c>
      <c r="D91" s="153">
        <v>0</v>
      </c>
      <c r="E91" s="154">
        <v>0</v>
      </c>
      <c r="F91" s="153">
        <v>0</v>
      </c>
      <c r="G91" s="153">
        <v>0</v>
      </c>
      <c r="H91" s="155">
        <f t="shared" si="4"/>
        <v>0</v>
      </c>
      <c r="I91" s="155"/>
      <c r="J91" s="153">
        <v>10.628409098844571</v>
      </c>
      <c r="K91" s="153">
        <v>0</v>
      </c>
      <c r="L91" s="153">
        <v>0</v>
      </c>
      <c r="M91" s="153">
        <f>[12]ENERO!L93+[12]FEBRERO!L93+[12]MARZO!L93+[12]ABRIL!L93+[12]MAYO!L93+[12]JUNIO!L93+[12]JULIO!L93+[12]AGOSTO!L93+[12]SEPTIEMBRE!L93+[12]OCTUBRE!L93+[12]NOVIEMBRE!L93+[12]DICIEMBRE!L93</f>
        <v>0</v>
      </c>
      <c r="N91" s="153">
        <f t="shared" si="5"/>
        <v>10.628409098844571</v>
      </c>
      <c r="O91" s="155" t="str">
        <f t="shared" si="3"/>
        <v>N.A.</v>
      </c>
      <c r="P91" s="144"/>
      <c r="Q91" s="144"/>
    </row>
    <row r="92" spans="1:17" s="28" customFormat="1" ht="14.25" x14ac:dyDescent="0.2">
      <c r="A92" s="157">
        <v>79</v>
      </c>
      <c r="B92" s="158" t="s">
        <v>213</v>
      </c>
      <c r="C92" s="162" t="s">
        <v>282</v>
      </c>
      <c r="D92" s="153">
        <v>464.77174099999996</v>
      </c>
      <c r="E92" s="154">
        <v>52.435938</v>
      </c>
      <c r="F92" s="153">
        <v>0</v>
      </c>
      <c r="G92" s="153">
        <v>2.8797280000000001</v>
      </c>
      <c r="H92" s="155">
        <f t="shared" si="4"/>
        <v>409.45607499999994</v>
      </c>
      <c r="I92" s="155"/>
      <c r="J92" s="153">
        <v>1509.9520862572806</v>
      </c>
      <c r="K92" s="153">
        <v>52.435939210000008</v>
      </c>
      <c r="L92" s="153">
        <v>0</v>
      </c>
      <c r="M92" s="153">
        <f>[12]ENERO!L94+[12]FEBRERO!L94+[12]MARZO!L94+[12]ABRIL!L94+[12]MAYO!L94+[12]JUNIO!L94+[12]JULIO!L94+[12]AGOSTO!L94+[12]SEPTIEMBRE!L94+[12]OCTUBRE!L94+[12]NOVIEMBRE!L94+[12]DICIEMBRE!L94</f>
        <v>3.2909250899999996</v>
      </c>
      <c r="N92" s="153">
        <f t="shared" si="5"/>
        <v>1454.2252219572806</v>
      </c>
      <c r="O92" s="155">
        <f t="shared" si="3"/>
        <v>255.16025057322221</v>
      </c>
      <c r="P92" s="144"/>
      <c r="Q92" s="144"/>
    </row>
    <row r="93" spans="1:17" s="28" customFormat="1" ht="14.25" x14ac:dyDescent="0.2">
      <c r="A93" s="157">
        <v>80</v>
      </c>
      <c r="B93" s="158" t="s">
        <v>57</v>
      </c>
      <c r="C93" s="159" t="s">
        <v>281</v>
      </c>
      <c r="D93" s="153">
        <v>0</v>
      </c>
      <c r="E93" s="154">
        <v>0</v>
      </c>
      <c r="F93" s="153">
        <v>0</v>
      </c>
      <c r="G93" s="153">
        <v>0</v>
      </c>
      <c r="H93" s="155">
        <f t="shared" si="4"/>
        <v>0</v>
      </c>
      <c r="I93" s="155"/>
      <c r="J93" s="153">
        <v>441.63543097119572</v>
      </c>
      <c r="K93" s="153">
        <v>0</v>
      </c>
      <c r="L93" s="153">
        <v>0</v>
      </c>
      <c r="M93" s="153">
        <f>[12]ENERO!L95+[12]FEBRERO!L95+[12]MARZO!L95+[12]ABRIL!L95+[12]MAYO!L95+[12]JUNIO!L95+[12]JULIO!L95+[12]AGOSTO!L95+[12]SEPTIEMBRE!L95+[12]OCTUBRE!L95+[12]NOVIEMBRE!L95+[12]DICIEMBRE!L95</f>
        <v>0</v>
      </c>
      <c r="N93" s="153">
        <f t="shared" si="5"/>
        <v>441.63543097119572</v>
      </c>
      <c r="O93" s="155" t="str">
        <f t="shared" si="3"/>
        <v>N.A.</v>
      </c>
      <c r="P93" s="144"/>
      <c r="Q93" s="144"/>
    </row>
    <row r="94" spans="1:17" s="29" customFormat="1" ht="14.25" x14ac:dyDescent="0.2">
      <c r="A94" s="156">
        <v>82</v>
      </c>
      <c r="B94" s="151" t="s">
        <v>213</v>
      </c>
      <c r="C94" s="152" t="s">
        <v>280</v>
      </c>
      <c r="D94" s="153">
        <v>0</v>
      </c>
      <c r="E94" s="154">
        <v>0</v>
      </c>
      <c r="F94" s="153">
        <v>0</v>
      </c>
      <c r="G94" s="153">
        <v>0</v>
      </c>
      <c r="H94" s="155">
        <f t="shared" si="4"/>
        <v>0</v>
      </c>
      <c r="I94" s="155"/>
      <c r="J94" s="153">
        <v>1.9657999999999999E-4</v>
      </c>
      <c r="K94" s="153">
        <v>0</v>
      </c>
      <c r="L94" s="153">
        <v>0</v>
      </c>
      <c r="M94" s="153">
        <f>[12]ENERO!L96+[12]FEBRERO!L96+[12]MARZO!L96+[12]ABRIL!L96+[12]MAYO!L96+[12]JUNIO!L96+[12]JULIO!L96+[12]AGOSTO!L96+[12]SEPTIEMBRE!L96+[12]OCTUBRE!L96+[12]NOVIEMBRE!L96+[12]DICIEMBRE!L96</f>
        <v>0</v>
      </c>
      <c r="N94" s="153">
        <f t="shared" si="5"/>
        <v>1.9657999999999999E-4</v>
      </c>
      <c r="O94" s="155" t="str">
        <f t="shared" si="3"/>
        <v>N.A.</v>
      </c>
      <c r="P94" s="160"/>
      <c r="Q94" s="160"/>
    </row>
    <row r="95" spans="1:17" s="28" customFormat="1" ht="14.25" x14ac:dyDescent="0.2">
      <c r="A95" s="157">
        <v>83</v>
      </c>
      <c r="B95" s="158" t="s">
        <v>57</v>
      </c>
      <c r="C95" s="159" t="s">
        <v>279</v>
      </c>
      <c r="D95" s="153">
        <v>1.1711859999999998</v>
      </c>
      <c r="E95" s="154">
        <v>0.59601700000000002</v>
      </c>
      <c r="F95" s="153">
        <v>0</v>
      </c>
      <c r="G95" s="153">
        <v>6.0204000000000001E-2</v>
      </c>
      <c r="H95" s="155">
        <f t="shared" si="4"/>
        <v>0.51496499999999978</v>
      </c>
      <c r="I95" s="155"/>
      <c r="J95" s="153">
        <v>2.5458460862069998</v>
      </c>
      <c r="K95" s="153">
        <v>0.59601656999999986</v>
      </c>
      <c r="L95" s="153">
        <v>0</v>
      </c>
      <c r="M95" s="153">
        <f>[12]ENERO!L97+[12]FEBRERO!L97+[12]MARZO!L97+[12]ABRIL!L97+[12]MAYO!L97+[12]JUNIO!L97+[12]JULIO!L97+[12]AGOSTO!L97+[12]SEPTIEMBRE!L97+[12]OCTUBRE!L97+[12]NOVIEMBRE!L97+[12]DICIEMBRE!L97</f>
        <v>5.4294650000000007E-2</v>
      </c>
      <c r="N95" s="153">
        <f t="shared" si="5"/>
        <v>1.895534866207</v>
      </c>
      <c r="O95" s="155">
        <f t="shared" si="3"/>
        <v>268.09003839231809</v>
      </c>
      <c r="P95" s="144"/>
      <c r="Q95" s="144"/>
    </row>
    <row r="96" spans="1:17" s="28" customFormat="1" ht="14.25" x14ac:dyDescent="0.2">
      <c r="A96" s="157">
        <v>84</v>
      </c>
      <c r="B96" s="158" t="s">
        <v>213</v>
      </c>
      <c r="C96" s="159" t="s">
        <v>278</v>
      </c>
      <c r="D96" s="153">
        <v>0</v>
      </c>
      <c r="E96" s="154">
        <v>0</v>
      </c>
      <c r="F96" s="153">
        <v>0</v>
      </c>
      <c r="G96" s="153">
        <v>0</v>
      </c>
      <c r="H96" s="155">
        <f t="shared" si="4"/>
        <v>0</v>
      </c>
      <c r="I96" s="155"/>
      <c r="J96" s="153">
        <v>573.82142863782894</v>
      </c>
      <c r="K96" s="153">
        <v>0</v>
      </c>
      <c r="L96" s="153">
        <v>0</v>
      </c>
      <c r="M96" s="153">
        <f>[12]ENERO!L98+[12]FEBRERO!L98+[12]MARZO!L98+[12]ABRIL!L98+[12]MAYO!L98+[12]JUNIO!L98+[12]JULIO!L98+[12]AGOSTO!L98+[12]SEPTIEMBRE!L98+[12]OCTUBRE!L98+[12]NOVIEMBRE!L98+[12]DICIEMBRE!L98</f>
        <v>0</v>
      </c>
      <c r="N96" s="153">
        <f t="shared" si="5"/>
        <v>573.82142863782894</v>
      </c>
      <c r="O96" s="155" t="str">
        <f t="shared" si="3"/>
        <v>N.A.</v>
      </c>
      <c r="P96" s="144"/>
      <c r="Q96" s="144"/>
    </row>
    <row r="97" spans="1:17" s="28" customFormat="1" ht="24" x14ac:dyDescent="0.2">
      <c r="A97" s="157">
        <v>87</v>
      </c>
      <c r="B97" s="158" t="s">
        <v>57</v>
      </c>
      <c r="C97" s="159" t="s">
        <v>277</v>
      </c>
      <c r="D97" s="153">
        <v>0</v>
      </c>
      <c r="E97" s="154">
        <v>0</v>
      </c>
      <c r="F97" s="153">
        <v>0</v>
      </c>
      <c r="G97" s="153">
        <v>0</v>
      </c>
      <c r="H97" s="155">
        <f t="shared" si="4"/>
        <v>0</v>
      </c>
      <c r="I97" s="155"/>
      <c r="J97" s="153">
        <v>795.59514256019531</v>
      </c>
      <c r="K97" s="153">
        <v>0</v>
      </c>
      <c r="L97" s="153">
        <v>0</v>
      </c>
      <c r="M97" s="153">
        <f>[12]ENERO!L99+[12]FEBRERO!L99+[12]MARZO!L99+[12]ABRIL!L99+[12]MAYO!L99+[12]JUNIO!L99+[12]JULIO!L99+[12]AGOSTO!L99+[12]SEPTIEMBRE!L99+[12]OCTUBRE!L99+[12]NOVIEMBRE!L99+[12]DICIEMBRE!L99</f>
        <v>0</v>
      </c>
      <c r="N97" s="153">
        <f t="shared" si="5"/>
        <v>795.59514256019531</v>
      </c>
      <c r="O97" s="155" t="str">
        <f t="shared" si="3"/>
        <v>N.A.</v>
      </c>
      <c r="P97" s="144"/>
      <c r="Q97" s="144"/>
    </row>
    <row r="98" spans="1:17" s="28" customFormat="1" ht="14.25" x14ac:dyDescent="0.2">
      <c r="A98" s="157">
        <v>90</v>
      </c>
      <c r="B98" s="158" t="s">
        <v>57</v>
      </c>
      <c r="C98" s="159" t="s">
        <v>276</v>
      </c>
      <c r="D98" s="153">
        <v>0</v>
      </c>
      <c r="E98" s="154">
        <v>0</v>
      </c>
      <c r="F98" s="153">
        <v>0</v>
      </c>
      <c r="G98" s="153">
        <v>0</v>
      </c>
      <c r="H98" s="155">
        <f t="shared" si="4"/>
        <v>0</v>
      </c>
      <c r="I98" s="155"/>
      <c r="J98" s="153">
        <v>240.60632157999709</v>
      </c>
      <c r="K98" s="153">
        <v>0</v>
      </c>
      <c r="L98" s="153">
        <v>0</v>
      </c>
      <c r="M98" s="153">
        <f>[12]ENERO!L100+[12]FEBRERO!L100+[12]MARZO!L100+[12]ABRIL!L100+[12]MAYO!L100+[12]JUNIO!L100+[12]JULIO!L100+[12]AGOSTO!L100+[12]SEPTIEMBRE!L100+[12]OCTUBRE!L100+[12]NOVIEMBRE!L100+[12]DICIEMBRE!L100</f>
        <v>0</v>
      </c>
      <c r="N98" s="153">
        <f t="shared" si="5"/>
        <v>240.60632157999709</v>
      </c>
      <c r="O98" s="155" t="str">
        <f t="shared" si="3"/>
        <v>N.A.</v>
      </c>
      <c r="P98" s="144"/>
      <c r="Q98" s="144"/>
    </row>
    <row r="99" spans="1:17" s="29" customFormat="1" ht="14.25" x14ac:dyDescent="0.2">
      <c r="A99" s="156">
        <v>91</v>
      </c>
      <c r="B99" s="151" t="s">
        <v>57</v>
      </c>
      <c r="C99" s="152" t="s">
        <v>275</v>
      </c>
      <c r="D99" s="153">
        <v>8.0508705000000003</v>
      </c>
      <c r="E99" s="154">
        <v>3.2994379999999999</v>
      </c>
      <c r="F99" s="153">
        <v>0</v>
      </c>
      <c r="G99" s="153">
        <v>0.256799</v>
      </c>
      <c r="H99" s="155">
        <f t="shared" si="4"/>
        <v>4.4946334999999999</v>
      </c>
      <c r="I99" s="155"/>
      <c r="J99" s="153">
        <v>253.99755974466876</v>
      </c>
      <c r="K99" s="153">
        <v>3.29943813</v>
      </c>
      <c r="L99" s="153">
        <v>0</v>
      </c>
      <c r="M99" s="153">
        <f>[12]ENERO!L101+[12]FEBRERO!L101+[12]MARZO!L101+[12]ABRIL!L101+[12]MAYO!L101+[12]JUNIO!L101+[12]JULIO!L101+[12]AGOSTO!L101+[12]SEPTIEMBRE!L101+[12]OCTUBRE!L101+[12]NOVIEMBRE!L101+[12]DICIEMBRE!L101</f>
        <v>0.29952260999999997</v>
      </c>
      <c r="N99" s="153">
        <f t="shared" si="5"/>
        <v>250.39859900466877</v>
      </c>
      <c r="O99" s="155" t="str">
        <f t="shared" si="3"/>
        <v>500&lt;</v>
      </c>
      <c r="P99" s="160"/>
      <c r="Q99" s="160"/>
    </row>
    <row r="100" spans="1:17" s="28" customFormat="1" ht="14.25" x14ac:dyDescent="0.2">
      <c r="A100" s="157">
        <v>92</v>
      </c>
      <c r="B100" s="158" t="s">
        <v>57</v>
      </c>
      <c r="C100" s="159" t="s">
        <v>108</v>
      </c>
      <c r="D100" s="153">
        <v>0</v>
      </c>
      <c r="E100" s="154">
        <v>0</v>
      </c>
      <c r="F100" s="153">
        <v>0</v>
      </c>
      <c r="G100" s="153">
        <v>0</v>
      </c>
      <c r="H100" s="155">
        <f t="shared" si="4"/>
        <v>0</v>
      </c>
      <c r="I100" s="155"/>
      <c r="J100" s="153">
        <v>521.21638014568248</v>
      </c>
      <c r="K100" s="153">
        <v>0</v>
      </c>
      <c r="L100" s="153">
        <v>0</v>
      </c>
      <c r="M100" s="153">
        <f>[12]ENERO!L102+[12]FEBRERO!L102+[12]MARZO!L102+[12]ABRIL!L102+[12]MAYO!L102+[12]JUNIO!L102+[12]JULIO!L102+[12]AGOSTO!L102+[12]SEPTIEMBRE!L102+[12]OCTUBRE!L102+[12]NOVIEMBRE!L102+[12]DICIEMBRE!L102</f>
        <v>0</v>
      </c>
      <c r="N100" s="153">
        <f t="shared" si="5"/>
        <v>521.21638014568248</v>
      </c>
      <c r="O100" s="155" t="str">
        <f t="shared" si="3"/>
        <v>N.A.</v>
      </c>
      <c r="P100" s="144"/>
      <c r="Q100" s="144"/>
    </row>
    <row r="101" spans="1:17" s="28" customFormat="1" ht="14.25" x14ac:dyDescent="0.2">
      <c r="A101" s="157">
        <v>93</v>
      </c>
      <c r="B101" s="158" t="s">
        <v>57</v>
      </c>
      <c r="C101" s="159" t="s">
        <v>274</v>
      </c>
      <c r="D101" s="153">
        <v>69.450140000000005</v>
      </c>
      <c r="E101" s="154">
        <v>10.013415999999999</v>
      </c>
      <c r="F101" s="153">
        <v>0</v>
      </c>
      <c r="G101" s="153">
        <v>0.50859200000000004</v>
      </c>
      <c r="H101" s="155">
        <f t="shared" si="4"/>
        <v>58.928132000000005</v>
      </c>
      <c r="I101" s="155"/>
      <c r="J101" s="153">
        <v>37.686751282999992</v>
      </c>
      <c r="K101" s="153">
        <v>10.013415690000002</v>
      </c>
      <c r="L101" s="153">
        <v>0</v>
      </c>
      <c r="M101" s="153">
        <f>[12]ENERO!L103+[12]FEBRERO!L103+[12]MARZO!L103+[12]ABRIL!L103+[12]MAYO!L103+[12]JUNIO!L103+[12]JULIO!L103+[12]AGOSTO!L103+[12]SEPTIEMBRE!L103+[12]OCTUBRE!L103+[12]NOVIEMBRE!L103+[12]DICIEMBRE!L103</f>
        <v>0.54731123000000004</v>
      </c>
      <c r="N101" s="153">
        <f t="shared" si="5"/>
        <v>27.126024362999992</v>
      </c>
      <c r="O101" s="155">
        <f t="shared" si="3"/>
        <v>-53.967615394630208</v>
      </c>
      <c r="P101" s="144"/>
      <c r="Q101" s="144"/>
    </row>
    <row r="102" spans="1:17" s="28" customFormat="1" ht="14.25" x14ac:dyDescent="0.2">
      <c r="A102" s="156">
        <v>94</v>
      </c>
      <c r="B102" s="151" t="s">
        <v>57</v>
      </c>
      <c r="C102" s="152" t="s">
        <v>273</v>
      </c>
      <c r="D102" s="153">
        <v>0</v>
      </c>
      <c r="E102" s="154">
        <v>0</v>
      </c>
      <c r="F102" s="153">
        <v>0</v>
      </c>
      <c r="G102" s="153">
        <v>0</v>
      </c>
      <c r="H102" s="155">
        <f t="shared" si="4"/>
        <v>0</v>
      </c>
      <c r="I102" s="155"/>
      <c r="J102" s="153">
        <v>172.13964844066658</v>
      </c>
      <c r="K102" s="153">
        <v>0</v>
      </c>
      <c r="L102" s="153">
        <v>0</v>
      </c>
      <c r="M102" s="153">
        <f>[12]ENERO!L104+[12]FEBRERO!L104+[12]MARZO!L104+[12]ABRIL!L104+[12]MAYO!L104+[12]JUNIO!L104+[12]JULIO!L104+[12]AGOSTO!L104+[12]SEPTIEMBRE!L104+[12]OCTUBRE!L104+[12]NOVIEMBRE!L104+[12]DICIEMBRE!L104</f>
        <v>0</v>
      </c>
      <c r="N102" s="153">
        <f t="shared" si="5"/>
        <v>172.13964844066658</v>
      </c>
      <c r="O102" s="155" t="str">
        <f t="shared" si="3"/>
        <v>N.A.</v>
      </c>
      <c r="P102" s="144"/>
      <c r="Q102" s="144"/>
    </row>
    <row r="103" spans="1:17" s="28" customFormat="1" ht="14.25" x14ac:dyDescent="0.2">
      <c r="A103" s="156">
        <v>95</v>
      </c>
      <c r="B103" s="151" t="s">
        <v>50</v>
      </c>
      <c r="C103" s="152" t="s">
        <v>272</v>
      </c>
      <c r="D103" s="153">
        <v>0</v>
      </c>
      <c r="E103" s="154">
        <v>0</v>
      </c>
      <c r="F103" s="153">
        <v>0</v>
      </c>
      <c r="G103" s="153">
        <v>0</v>
      </c>
      <c r="H103" s="155">
        <f t="shared" si="4"/>
        <v>0</v>
      </c>
      <c r="I103" s="155"/>
      <c r="J103" s="153">
        <v>7.3838209528217469</v>
      </c>
      <c r="K103" s="153">
        <v>1.4720168556092532</v>
      </c>
      <c r="L103" s="153">
        <v>0</v>
      </c>
      <c r="M103" s="153">
        <f>[12]ENERO!L105+[12]FEBRERO!L105+[12]MARZO!L105+[12]ABRIL!L105+[12]MAYO!L105+[12]JUNIO!L105+[12]JULIO!L105+[12]AGOSTO!L105+[12]SEPTIEMBRE!L105+[12]OCTUBRE!L105+[12]NOVIEMBRE!L105+[12]DICIEMBRE!L105</f>
        <v>0</v>
      </c>
      <c r="N103" s="153">
        <f t="shared" si="5"/>
        <v>5.9118040972124941</v>
      </c>
      <c r="O103" s="155" t="str">
        <f t="shared" si="3"/>
        <v>N.A.</v>
      </c>
      <c r="P103" s="144"/>
      <c r="Q103" s="144"/>
    </row>
    <row r="104" spans="1:17" s="28" customFormat="1" ht="14.25" x14ac:dyDescent="0.2">
      <c r="A104" s="156">
        <v>98</v>
      </c>
      <c r="B104" s="151" t="s">
        <v>50</v>
      </c>
      <c r="C104" s="152" t="s">
        <v>271</v>
      </c>
      <c r="D104" s="153">
        <v>0</v>
      </c>
      <c r="E104" s="154">
        <v>0</v>
      </c>
      <c r="F104" s="153">
        <v>0</v>
      </c>
      <c r="G104" s="153">
        <v>0</v>
      </c>
      <c r="H104" s="155">
        <f t="shared" si="4"/>
        <v>0</v>
      </c>
      <c r="I104" s="155"/>
      <c r="J104" s="153">
        <v>9.7220309212152998</v>
      </c>
      <c r="K104" s="153">
        <v>1.9381555265521835</v>
      </c>
      <c r="L104" s="153">
        <v>0</v>
      </c>
      <c r="M104" s="153">
        <f>[12]ENERO!L106+[12]FEBRERO!L106+[12]MARZO!L106+[12]ABRIL!L106+[12]MAYO!L106+[12]JUNIO!L106+[12]JULIO!L106+[12]AGOSTO!L106+[12]SEPTIEMBRE!L106+[12]OCTUBRE!L106+[12]NOVIEMBRE!L106+[12]DICIEMBRE!L106</f>
        <v>0</v>
      </c>
      <c r="N104" s="153">
        <f t="shared" si="5"/>
        <v>7.7838753946631165</v>
      </c>
      <c r="O104" s="155" t="str">
        <f t="shared" si="3"/>
        <v>N.A.</v>
      </c>
      <c r="P104" s="144"/>
      <c r="Q104" s="144"/>
    </row>
    <row r="105" spans="1:17" s="28" customFormat="1" ht="24" x14ac:dyDescent="0.2">
      <c r="A105" s="156">
        <v>99</v>
      </c>
      <c r="B105" s="151" t="s">
        <v>50</v>
      </c>
      <c r="C105" s="159" t="s">
        <v>270</v>
      </c>
      <c r="D105" s="153">
        <v>272.29100799999998</v>
      </c>
      <c r="E105" s="154">
        <v>62.445061499999994</v>
      </c>
      <c r="F105" s="153">
        <v>0</v>
      </c>
      <c r="G105" s="153">
        <v>1.103947</v>
      </c>
      <c r="H105" s="155">
        <f t="shared" si="4"/>
        <v>208.74199949999996</v>
      </c>
      <c r="I105" s="155"/>
      <c r="J105" s="153">
        <v>221.12643043322146</v>
      </c>
      <c r="K105" s="153">
        <v>51.857936177579447</v>
      </c>
      <c r="L105" s="153">
        <v>0</v>
      </c>
      <c r="M105" s="153">
        <f>[12]ENERO!L107+[12]FEBRERO!L107+[12]MARZO!L107+[12]ABRIL!L107+[12]MAYO!L107+[12]JUNIO!L107+[12]JULIO!L107+[12]AGOSTO!L107+[12]SEPTIEMBRE!L107+[12]OCTUBRE!L107+[12]NOVIEMBRE!L107+[12]DICIEMBRE!L107</f>
        <v>1.1913881200000001</v>
      </c>
      <c r="N105" s="153">
        <f t="shared" si="5"/>
        <v>168.077106135642</v>
      </c>
      <c r="O105" s="155">
        <f t="shared" si="3"/>
        <v>-19.480935059433484</v>
      </c>
      <c r="P105" s="144"/>
      <c r="Q105" s="144"/>
    </row>
    <row r="106" spans="1:17" s="28" customFormat="1" ht="14.25" x14ac:dyDescent="0.2">
      <c r="A106" s="156">
        <v>100</v>
      </c>
      <c r="B106" s="151" t="s">
        <v>62</v>
      </c>
      <c r="C106" s="159" t="s">
        <v>269</v>
      </c>
      <c r="D106" s="153">
        <v>182.89699900000002</v>
      </c>
      <c r="E106" s="154">
        <v>36.281309</v>
      </c>
      <c r="F106" s="153">
        <v>0</v>
      </c>
      <c r="G106" s="153">
        <v>2.2330700000000001</v>
      </c>
      <c r="H106" s="155">
        <f t="shared" si="4"/>
        <v>144.38262000000003</v>
      </c>
      <c r="I106" s="155"/>
      <c r="J106" s="153">
        <v>132.11851246350153</v>
      </c>
      <c r="K106" s="153">
        <v>34.386021241267358</v>
      </c>
      <c r="L106" s="153">
        <v>0</v>
      </c>
      <c r="M106" s="153">
        <f>[12]ENERO!L108+[12]FEBRERO!L108+[12]MARZO!L108+[12]ABRIL!L108+[12]MAYO!L108+[12]JUNIO!L108+[12]JULIO!L108+[12]AGOSTO!L108+[12]SEPTIEMBRE!L108+[12]OCTUBRE!L108+[12]NOVIEMBRE!L108+[12]DICIEMBRE!L108</f>
        <v>2.2460195200000004</v>
      </c>
      <c r="N106" s="153">
        <f t="shared" si="5"/>
        <v>95.486471702234169</v>
      </c>
      <c r="O106" s="155">
        <f t="shared" si="3"/>
        <v>-33.865674620508926</v>
      </c>
      <c r="P106" s="144"/>
      <c r="Q106" s="144"/>
    </row>
    <row r="107" spans="1:17" s="28" customFormat="1" ht="14.25" x14ac:dyDescent="0.2">
      <c r="A107" s="156">
        <v>101</v>
      </c>
      <c r="B107" s="151" t="s">
        <v>62</v>
      </c>
      <c r="C107" s="159" t="s">
        <v>268</v>
      </c>
      <c r="D107" s="153">
        <v>128.5372715</v>
      </c>
      <c r="E107" s="154">
        <v>4.141597</v>
      </c>
      <c r="F107" s="153">
        <v>0</v>
      </c>
      <c r="G107" s="153">
        <v>0.66322700000000001</v>
      </c>
      <c r="H107" s="155">
        <f t="shared" si="4"/>
        <v>123.73244749999999</v>
      </c>
      <c r="I107" s="155"/>
      <c r="J107" s="153">
        <v>8.1432500106861134</v>
      </c>
      <c r="K107" s="153">
        <v>6.6999668246675306</v>
      </c>
      <c r="L107" s="153">
        <v>0</v>
      </c>
      <c r="M107" s="153">
        <f>[12]ENERO!L109+[12]FEBRERO!L109+[12]MARZO!L109+[12]ABRIL!L109+[12]MAYO!L109+[12]JUNIO!L109+[12]JULIO!L109+[12]AGOSTO!L109+[12]SEPTIEMBRE!L109+[12]OCTUBRE!L109+[12]NOVIEMBRE!L109+[12]DICIEMBRE!L109</f>
        <v>0.66322650999999977</v>
      </c>
      <c r="N107" s="153">
        <f t="shared" si="5"/>
        <v>0.78005667601858308</v>
      </c>
      <c r="O107" s="155">
        <f t="shared" si="3"/>
        <v>-99.369561750551654</v>
      </c>
      <c r="P107" s="144"/>
      <c r="Q107" s="144"/>
    </row>
    <row r="108" spans="1:17" s="28" customFormat="1" ht="14.25" x14ac:dyDescent="0.2">
      <c r="A108" s="157">
        <v>102</v>
      </c>
      <c r="B108" s="158" t="s">
        <v>62</v>
      </c>
      <c r="C108" s="159" t="s">
        <v>267</v>
      </c>
      <c r="D108" s="153">
        <v>0</v>
      </c>
      <c r="E108" s="154">
        <v>0</v>
      </c>
      <c r="F108" s="153">
        <v>0</v>
      </c>
      <c r="G108" s="153">
        <v>0</v>
      </c>
      <c r="H108" s="155">
        <f t="shared" si="4"/>
        <v>0</v>
      </c>
      <c r="I108" s="155"/>
      <c r="J108" s="153">
        <v>12.16831677254498</v>
      </c>
      <c r="K108" s="153">
        <v>3.0784941701330268</v>
      </c>
      <c r="L108" s="153">
        <v>0</v>
      </c>
      <c r="M108" s="153">
        <f>[12]ENERO!L110+[12]FEBRERO!L110+[12]MARZO!L110+[12]ABRIL!L110+[12]MAYO!L110+[12]JUNIO!L110+[12]JULIO!L110+[12]AGOSTO!L110+[12]SEPTIEMBRE!L110+[12]OCTUBRE!L110+[12]NOVIEMBRE!L110+[12]DICIEMBRE!L110</f>
        <v>0</v>
      </c>
      <c r="N108" s="153">
        <f t="shared" si="5"/>
        <v>9.0898226024119531</v>
      </c>
      <c r="O108" s="155" t="str">
        <f t="shared" si="3"/>
        <v>N.A.</v>
      </c>
      <c r="P108" s="144"/>
      <c r="Q108" s="144"/>
    </row>
    <row r="109" spans="1:17" s="30" customFormat="1" ht="14.25" x14ac:dyDescent="0.2">
      <c r="A109" s="157">
        <v>103</v>
      </c>
      <c r="B109" s="158" t="s">
        <v>62</v>
      </c>
      <c r="C109" s="159" t="s">
        <v>266</v>
      </c>
      <c r="D109" s="153">
        <v>0</v>
      </c>
      <c r="E109" s="154">
        <v>0</v>
      </c>
      <c r="F109" s="153">
        <v>0</v>
      </c>
      <c r="G109" s="153">
        <v>0</v>
      </c>
      <c r="H109" s="155">
        <f t="shared" si="4"/>
        <v>0</v>
      </c>
      <c r="I109" s="155"/>
      <c r="J109" s="153">
        <v>4.9225473018811643</v>
      </c>
      <c r="K109" s="153">
        <v>0.98134457040616874</v>
      </c>
      <c r="L109" s="153">
        <v>0</v>
      </c>
      <c r="M109" s="153">
        <f>[12]ENERO!L111+[12]FEBRERO!L111+[12]MARZO!L111+[12]ABRIL!L111+[12]MAYO!L111+[12]JUNIO!L111+[12]JULIO!L111+[12]AGOSTO!L111+[12]SEPTIEMBRE!L111+[12]OCTUBRE!L111+[12]NOVIEMBRE!L111+[12]DICIEMBRE!L111</f>
        <v>0</v>
      </c>
      <c r="N109" s="153">
        <f t="shared" si="5"/>
        <v>3.9412027314749958</v>
      </c>
      <c r="O109" s="155" t="str">
        <f t="shared" si="3"/>
        <v>N.A.</v>
      </c>
      <c r="P109" s="163"/>
      <c r="Q109" s="163"/>
    </row>
    <row r="110" spans="1:17" s="31" customFormat="1" ht="14.25" x14ac:dyDescent="0.2">
      <c r="A110" s="157">
        <v>104</v>
      </c>
      <c r="B110" s="158" t="s">
        <v>62</v>
      </c>
      <c r="C110" s="159" t="s">
        <v>265</v>
      </c>
      <c r="D110" s="153">
        <v>620.98057649999998</v>
      </c>
      <c r="E110" s="154">
        <v>162.56433950000002</v>
      </c>
      <c r="F110" s="153">
        <v>0</v>
      </c>
      <c r="G110" s="153">
        <v>11.901701000000001</v>
      </c>
      <c r="H110" s="155">
        <f t="shared" si="4"/>
        <v>446.51453599999996</v>
      </c>
      <c r="I110" s="155"/>
      <c r="J110" s="153">
        <v>549.13871363818146</v>
      </c>
      <c r="K110" s="153">
        <v>136.86382292219588</v>
      </c>
      <c r="L110" s="153">
        <v>0</v>
      </c>
      <c r="M110" s="153">
        <f>[12]ENERO!L112+[12]FEBRERO!L112+[12]MARZO!L112+[12]ABRIL!L112+[12]MAYO!L112+[12]JUNIO!L112+[12]JULIO!L112+[12]AGOSTO!L112+[12]SEPTIEMBRE!L112+[12]OCTUBRE!L112+[12]NOVIEMBRE!L112+[12]DICIEMBRE!L112</f>
        <v>10.465825600000001</v>
      </c>
      <c r="N110" s="153">
        <f t="shared" si="5"/>
        <v>401.80906511598556</v>
      </c>
      <c r="O110" s="155">
        <f t="shared" si="3"/>
        <v>-10.012097542108776</v>
      </c>
      <c r="P110" s="145"/>
      <c r="Q110" s="145"/>
    </row>
    <row r="111" spans="1:17" s="29" customFormat="1" ht="14.25" x14ac:dyDescent="0.2">
      <c r="A111" s="156">
        <v>105</v>
      </c>
      <c r="B111" s="151" t="s">
        <v>62</v>
      </c>
      <c r="C111" s="152" t="s">
        <v>264</v>
      </c>
      <c r="D111" s="153">
        <v>489.64303750000005</v>
      </c>
      <c r="E111" s="154">
        <v>143.240579</v>
      </c>
      <c r="F111" s="153">
        <v>0</v>
      </c>
      <c r="G111" s="153">
        <v>3.0556079999999999</v>
      </c>
      <c r="H111" s="155">
        <f t="shared" si="4"/>
        <v>343.34685050000007</v>
      </c>
      <c r="I111" s="155"/>
      <c r="J111" s="153">
        <v>484.84085704948689</v>
      </c>
      <c r="K111" s="153">
        <v>112.35659545683455</v>
      </c>
      <c r="L111" s="153">
        <v>0</v>
      </c>
      <c r="M111" s="153">
        <f>[12]ENERO!L113+[12]FEBRERO!L113+[12]MARZO!L113+[12]ABRIL!L113+[12]MAYO!L113+[12]JUNIO!L113+[12]JULIO!L113+[12]AGOSTO!L113+[12]SEPTIEMBRE!L113+[12]OCTUBRE!L113+[12]NOVIEMBRE!L113+[12]DICIEMBRE!L113</f>
        <v>2.7956503499999998</v>
      </c>
      <c r="N111" s="153">
        <f t="shared" si="5"/>
        <v>369.68861124265231</v>
      </c>
      <c r="O111" s="155">
        <f t="shared" si="3"/>
        <v>7.6720554460575237</v>
      </c>
      <c r="P111" s="160"/>
      <c r="Q111" s="160"/>
    </row>
    <row r="112" spans="1:17" s="29" customFormat="1" ht="14.25" x14ac:dyDescent="0.2">
      <c r="A112" s="156">
        <v>106</v>
      </c>
      <c r="B112" s="151" t="s">
        <v>48</v>
      </c>
      <c r="C112" s="152" t="s">
        <v>263</v>
      </c>
      <c r="D112" s="153">
        <v>391.00993450000004</v>
      </c>
      <c r="E112" s="154">
        <v>259.43725699999999</v>
      </c>
      <c r="F112" s="153">
        <v>0</v>
      </c>
      <c r="G112" s="153">
        <v>1.5200070000000001</v>
      </c>
      <c r="H112" s="155">
        <f t="shared" si="4"/>
        <v>130.05267050000006</v>
      </c>
      <c r="I112" s="155"/>
      <c r="J112" s="153">
        <v>929.04755426708368</v>
      </c>
      <c r="K112" s="153">
        <v>306.65402035739999</v>
      </c>
      <c r="L112" s="153">
        <v>0</v>
      </c>
      <c r="M112" s="153">
        <f>[12]ENERO!L114+[12]FEBRERO!L114+[12]MARZO!L114+[12]ABRIL!L114+[12]MAYO!L114+[12]JUNIO!L114+[12]JULIO!L114+[12]AGOSTO!L114+[12]SEPTIEMBRE!L114+[12]OCTUBRE!L114+[12]NOVIEMBRE!L114+[12]DICIEMBRE!L114</f>
        <v>1.8553639</v>
      </c>
      <c r="N112" s="153">
        <f t="shared" si="5"/>
        <v>620.53817000968365</v>
      </c>
      <c r="O112" s="155">
        <f t="shared" si="3"/>
        <v>377.1437353988693</v>
      </c>
      <c r="P112" s="160"/>
      <c r="Q112" s="160"/>
    </row>
    <row r="113" spans="1:17" s="29" customFormat="1" ht="14.25" x14ac:dyDescent="0.2">
      <c r="A113" s="156">
        <v>107</v>
      </c>
      <c r="B113" s="151" t="s">
        <v>55</v>
      </c>
      <c r="C113" s="152" t="s">
        <v>262</v>
      </c>
      <c r="D113" s="153">
        <v>734.95346200000006</v>
      </c>
      <c r="E113" s="154">
        <v>352.33758649999999</v>
      </c>
      <c r="F113" s="153">
        <v>0</v>
      </c>
      <c r="G113" s="153">
        <v>1.0440050000000001</v>
      </c>
      <c r="H113" s="155">
        <f t="shared" si="4"/>
        <v>381.57187050000005</v>
      </c>
      <c r="I113" s="155"/>
      <c r="J113" s="153">
        <v>434.88055018363428</v>
      </c>
      <c r="K113" s="153">
        <v>398.35882405990003</v>
      </c>
      <c r="L113" s="153">
        <v>0</v>
      </c>
      <c r="M113" s="153">
        <f>[12]ENERO!L115+[12]FEBRERO!L115+[12]MARZO!L115+[12]ABRIL!L115+[12]MAYO!L115+[12]JUNIO!L115+[12]JULIO!L115+[12]AGOSTO!L115+[12]SEPTIEMBRE!L115+[12]OCTUBRE!L115+[12]NOVIEMBRE!L115+[12]DICIEMBRE!L115</f>
        <v>1.52182386</v>
      </c>
      <c r="N113" s="153">
        <f t="shared" si="5"/>
        <v>34.999902263734256</v>
      </c>
      <c r="O113" s="155">
        <f t="shared" si="3"/>
        <v>-90.827441703742082</v>
      </c>
      <c r="P113" s="160"/>
      <c r="Q113" s="160"/>
    </row>
    <row r="114" spans="1:17" s="29" customFormat="1" ht="14.25" x14ac:dyDescent="0.2">
      <c r="A114" s="156">
        <v>108</v>
      </c>
      <c r="B114" s="151" t="s">
        <v>69</v>
      </c>
      <c r="C114" s="152" t="s">
        <v>261</v>
      </c>
      <c r="D114" s="153">
        <v>0</v>
      </c>
      <c r="E114" s="154">
        <v>0</v>
      </c>
      <c r="F114" s="153">
        <v>0</v>
      </c>
      <c r="G114" s="153">
        <v>0</v>
      </c>
      <c r="H114" s="155">
        <f t="shared" si="4"/>
        <v>0</v>
      </c>
      <c r="I114" s="155"/>
      <c r="J114" s="153">
        <v>12.689593947829366</v>
      </c>
      <c r="K114" s="153">
        <v>3.2204757112483438</v>
      </c>
      <c r="L114" s="153">
        <v>0</v>
      </c>
      <c r="M114" s="153">
        <f>[12]ENERO!L116+[12]FEBRERO!L116+[12]MARZO!L116+[12]ABRIL!L116+[12]MAYO!L116+[12]JUNIO!L116+[12]JULIO!L116+[12]AGOSTO!L116+[12]SEPTIEMBRE!L116+[12]OCTUBRE!L116+[12]NOVIEMBRE!L116+[12]DICIEMBRE!L116</f>
        <v>0</v>
      </c>
      <c r="N114" s="153">
        <f t="shared" si="5"/>
        <v>9.4691182365810214</v>
      </c>
      <c r="O114" s="155" t="str">
        <f t="shared" si="3"/>
        <v>N.A.</v>
      </c>
      <c r="P114" s="160"/>
      <c r="Q114" s="160"/>
    </row>
    <row r="115" spans="1:17" s="30" customFormat="1" ht="14.25" x14ac:dyDescent="0.2">
      <c r="A115" s="157">
        <v>110</v>
      </c>
      <c r="B115" s="158" t="s">
        <v>213</v>
      </c>
      <c r="C115" s="159" t="s">
        <v>260</v>
      </c>
      <c r="D115" s="153">
        <v>0</v>
      </c>
      <c r="E115" s="154">
        <v>0</v>
      </c>
      <c r="F115" s="153">
        <v>0</v>
      </c>
      <c r="G115" s="153">
        <v>0</v>
      </c>
      <c r="H115" s="155">
        <f t="shared" si="4"/>
        <v>0</v>
      </c>
      <c r="I115" s="155"/>
      <c r="J115" s="153">
        <v>0.213195</v>
      </c>
      <c r="K115" s="153">
        <v>0</v>
      </c>
      <c r="L115" s="153">
        <v>0</v>
      </c>
      <c r="M115" s="153">
        <f>[12]ENERO!L117+[12]FEBRERO!L117+[12]MARZO!L117+[12]ABRIL!L117+[12]MAYO!L117+[12]JUNIO!L117+[12]JULIO!L117+[12]AGOSTO!L117+[12]SEPTIEMBRE!L117+[12]OCTUBRE!L117+[12]NOVIEMBRE!L117+[12]DICIEMBRE!L117</f>
        <v>0</v>
      </c>
      <c r="N115" s="153">
        <f t="shared" si="5"/>
        <v>0.213195</v>
      </c>
      <c r="O115" s="155" t="str">
        <f t="shared" si="3"/>
        <v>N.A.</v>
      </c>
      <c r="P115" s="163"/>
      <c r="Q115" s="163"/>
    </row>
    <row r="116" spans="1:17" s="29" customFormat="1" ht="14.25" x14ac:dyDescent="0.2">
      <c r="A116" s="156">
        <v>111</v>
      </c>
      <c r="B116" s="151" t="s">
        <v>57</v>
      </c>
      <c r="C116" s="152" t="s">
        <v>259</v>
      </c>
      <c r="D116" s="153">
        <v>326.54330199999998</v>
      </c>
      <c r="E116" s="154">
        <v>41.333846000000001</v>
      </c>
      <c r="F116" s="153">
        <v>0</v>
      </c>
      <c r="G116" s="153">
        <v>4.6394409999999997</v>
      </c>
      <c r="H116" s="155">
        <f t="shared" si="4"/>
        <v>280.57001500000001</v>
      </c>
      <c r="I116" s="155"/>
      <c r="J116" s="153">
        <v>56.938863833221205</v>
      </c>
      <c r="K116" s="153">
        <v>41.333845379999993</v>
      </c>
      <c r="L116" s="153">
        <v>0</v>
      </c>
      <c r="M116" s="153">
        <f>[12]ENERO!L118+[12]FEBRERO!L118+[12]MARZO!L118+[12]ABRIL!L118+[12]MAYO!L118+[12]JUNIO!L118+[12]JULIO!L118+[12]AGOSTO!L118+[12]SEPTIEMBRE!L118+[12]OCTUBRE!L118+[12]NOVIEMBRE!L118+[12]DICIEMBRE!L118</f>
        <v>4.7199380000000009</v>
      </c>
      <c r="N116" s="153">
        <f t="shared" si="5"/>
        <v>10.885080453221212</v>
      </c>
      <c r="O116" s="155">
        <f t="shared" si="3"/>
        <v>-96.120369294195157</v>
      </c>
      <c r="P116" s="160"/>
      <c r="Q116" s="160"/>
    </row>
    <row r="117" spans="1:17" s="29" customFormat="1" ht="14.25" x14ac:dyDescent="0.2">
      <c r="A117" s="156">
        <v>112</v>
      </c>
      <c r="B117" s="151" t="s">
        <v>57</v>
      </c>
      <c r="C117" s="152" t="s">
        <v>258</v>
      </c>
      <c r="D117" s="153">
        <v>49.243927999999997</v>
      </c>
      <c r="E117" s="154">
        <v>7.984788</v>
      </c>
      <c r="F117" s="153">
        <v>0</v>
      </c>
      <c r="G117" s="153">
        <v>0.48215399999999997</v>
      </c>
      <c r="H117" s="155">
        <f t="shared" si="4"/>
        <v>40.776985999999994</v>
      </c>
      <c r="I117" s="155"/>
      <c r="J117" s="153">
        <v>394.77810644669131</v>
      </c>
      <c r="K117" s="153">
        <v>7.9847932899999989</v>
      </c>
      <c r="L117" s="153">
        <v>0</v>
      </c>
      <c r="M117" s="153">
        <f>[12]ENERO!L119+[12]FEBRERO!L119+[12]MARZO!L119+[12]ABRIL!L119+[12]MAYO!L119+[12]JUNIO!L119+[12]JULIO!L119+[12]AGOSTO!L119+[12]SEPTIEMBRE!L119+[12]OCTUBRE!L119+[12]NOVIEMBRE!L119+[12]DICIEMBRE!L119</f>
        <v>0.51647997999999995</v>
      </c>
      <c r="N117" s="153">
        <f t="shared" si="5"/>
        <v>386.2768331766913</v>
      </c>
      <c r="O117" s="155" t="str">
        <f t="shared" si="3"/>
        <v>500&lt;</v>
      </c>
      <c r="P117" s="160"/>
      <c r="Q117" s="160"/>
    </row>
    <row r="118" spans="1:17" s="29" customFormat="1" ht="14.25" x14ac:dyDescent="0.2">
      <c r="A118" s="156">
        <v>113</v>
      </c>
      <c r="B118" s="151" t="s">
        <v>213</v>
      </c>
      <c r="C118" s="152" t="s">
        <v>257</v>
      </c>
      <c r="D118" s="153">
        <v>0</v>
      </c>
      <c r="E118" s="154">
        <v>0</v>
      </c>
      <c r="F118" s="153">
        <v>0</v>
      </c>
      <c r="G118" s="153">
        <v>0</v>
      </c>
      <c r="H118" s="155">
        <f t="shared" si="4"/>
        <v>0</v>
      </c>
      <c r="I118" s="155"/>
      <c r="J118" s="153">
        <v>320.25704554947612</v>
      </c>
      <c r="K118" s="153">
        <v>0</v>
      </c>
      <c r="L118" s="153">
        <v>0</v>
      </c>
      <c r="M118" s="153">
        <f>[12]ENERO!L120+[12]FEBRERO!L120+[12]MARZO!L120+[12]ABRIL!L120+[12]MAYO!L120+[12]JUNIO!L120+[12]JULIO!L120+[12]AGOSTO!L120+[12]SEPTIEMBRE!L120+[12]OCTUBRE!L120+[12]NOVIEMBRE!L120+[12]DICIEMBRE!L120</f>
        <v>0</v>
      </c>
      <c r="N118" s="153">
        <f t="shared" si="5"/>
        <v>320.25704554947612</v>
      </c>
      <c r="O118" s="155" t="str">
        <f t="shared" si="3"/>
        <v>N.A.</v>
      </c>
      <c r="P118" s="160"/>
      <c r="Q118" s="160"/>
    </row>
    <row r="119" spans="1:17" s="29" customFormat="1" ht="14.25" x14ac:dyDescent="0.2">
      <c r="A119" s="156">
        <v>114</v>
      </c>
      <c r="B119" s="151" t="s">
        <v>213</v>
      </c>
      <c r="C119" s="152" t="s">
        <v>256</v>
      </c>
      <c r="D119" s="153">
        <v>72.264943000000002</v>
      </c>
      <c r="E119" s="154">
        <v>17.259122999999999</v>
      </c>
      <c r="F119" s="153">
        <v>0</v>
      </c>
      <c r="G119" s="153">
        <v>0.78882999999999992</v>
      </c>
      <c r="H119" s="155">
        <f t="shared" si="4"/>
        <v>54.216990000000003</v>
      </c>
      <c r="I119" s="155"/>
      <c r="J119" s="153">
        <v>353.70436191926041</v>
      </c>
      <c r="K119" s="153">
        <v>17.25912246</v>
      </c>
      <c r="L119" s="153">
        <v>0</v>
      </c>
      <c r="M119" s="153">
        <f>[12]ENERO!L121+[12]FEBRERO!L121+[12]MARZO!L121+[12]ABRIL!L121+[12]MAYO!L121+[12]JUNIO!L121+[12]JULIO!L121+[12]AGOSTO!L121+[12]SEPTIEMBRE!L121+[12]OCTUBRE!L121+[12]NOVIEMBRE!L121+[12]DICIEMBRE!L121</f>
        <v>0.85285264000000005</v>
      </c>
      <c r="N119" s="153">
        <f t="shared" si="5"/>
        <v>335.59238681926041</v>
      </c>
      <c r="O119" s="155" t="str">
        <f t="shared" si="3"/>
        <v>500&lt;</v>
      </c>
      <c r="P119" s="160"/>
      <c r="Q119" s="160"/>
    </row>
    <row r="120" spans="1:17" s="29" customFormat="1" ht="24" x14ac:dyDescent="0.2">
      <c r="A120" s="156">
        <v>117</v>
      </c>
      <c r="B120" s="151" t="s">
        <v>213</v>
      </c>
      <c r="C120" s="152" t="s">
        <v>255</v>
      </c>
      <c r="D120" s="153">
        <v>0</v>
      </c>
      <c r="E120" s="154">
        <v>0</v>
      </c>
      <c r="F120" s="153">
        <v>0</v>
      </c>
      <c r="G120" s="153">
        <v>0</v>
      </c>
      <c r="H120" s="155">
        <f t="shared" si="4"/>
        <v>0</v>
      </c>
      <c r="I120" s="155"/>
      <c r="J120" s="153">
        <v>1684.2503427028068</v>
      </c>
      <c r="K120" s="153">
        <v>0</v>
      </c>
      <c r="L120" s="153">
        <v>0</v>
      </c>
      <c r="M120" s="153">
        <f>[12]ENERO!L122+[12]FEBRERO!L122+[12]MARZO!L122+[12]ABRIL!L122+[12]MAYO!L122+[12]JUNIO!L122+[12]JULIO!L122+[12]AGOSTO!L122+[12]SEPTIEMBRE!L122+[12]OCTUBRE!L122+[12]NOVIEMBRE!L122+[12]DICIEMBRE!L122</f>
        <v>0</v>
      </c>
      <c r="N120" s="153">
        <f t="shared" si="5"/>
        <v>1684.2503427028068</v>
      </c>
      <c r="O120" s="155" t="str">
        <f t="shared" si="3"/>
        <v>N.A.</v>
      </c>
      <c r="P120" s="160"/>
      <c r="Q120" s="160"/>
    </row>
    <row r="121" spans="1:17" s="29" customFormat="1" ht="24" x14ac:dyDescent="0.2">
      <c r="A121" s="156">
        <v>118</v>
      </c>
      <c r="B121" s="151" t="s">
        <v>57</v>
      </c>
      <c r="C121" s="152" t="s">
        <v>254</v>
      </c>
      <c r="D121" s="153">
        <v>0</v>
      </c>
      <c r="E121" s="154">
        <v>0</v>
      </c>
      <c r="F121" s="153">
        <v>0</v>
      </c>
      <c r="G121" s="153">
        <v>0</v>
      </c>
      <c r="H121" s="155">
        <f t="shared" si="4"/>
        <v>0</v>
      </c>
      <c r="I121" s="155"/>
      <c r="J121" s="153">
        <v>2566.2932404976773</v>
      </c>
      <c r="K121" s="153">
        <v>0</v>
      </c>
      <c r="L121" s="153">
        <v>0</v>
      </c>
      <c r="M121" s="153">
        <f>[12]ENERO!L123+[12]FEBRERO!L123+[12]MARZO!L123+[12]ABRIL!L123+[12]MAYO!L123+[12]JUNIO!L123+[12]JULIO!L123+[12]AGOSTO!L123+[12]SEPTIEMBRE!L123+[12]OCTUBRE!L123+[12]NOVIEMBRE!L123+[12]DICIEMBRE!L123</f>
        <v>0</v>
      </c>
      <c r="N121" s="153">
        <f t="shared" si="5"/>
        <v>2566.2932404976773</v>
      </c>
      <c r="O121" s="155" t="str">
        <f t="shared" si="3"/>
        <v>N.A.</v>
      </c>
      <c r="P121" s="160"/>
      <c r="Q121" s="160"/>
    </row>
    <row r="122" spans="1:17" s="29" customFormat="1" ht="14.25" x14ac:dyDescent="0.2">
      <c r="A122" s="156">
        <v>122</v>
      </c>
      <c r="B122" s="151" t="s">
        <v>50</v>
      </c>
      <c r="C122" s="152" t="s">
        <v>253</v>
      </c>
      <c r="D122" s="153">
        <v>0</v>
      </c>
      <c r="E122" s="154">
        <v>0</v>
      </c>
      <c r="F122" s="153">
        <v>0</v>
      </c>
      <c r="G122" s="153">
        <v>0</v>
      </c>
      <c r="H122" s="155">
        <f t="shared" si="4"/>
        <v>0</v>
      </c>
      <c r="I122" s="155"/>
      <c r="J122" s="153">
        <v>7.9283556656869623</v>
      </c>
      <c r="K122" s="153">
        <v>1.9998403767019393</v>
      </c>
      <c r="L122" s="153">
        <v>0</v>
      </c>
      <c r="M122" s="153">
        <f>[12]ENERO!L124+[12]FEBRERO!L124+[12]MARZO!L124+[12]ABRIL!L124+[12]MAYO!L124+[12]JUNIO!L124+[12]JULIO!L124+[12]AGOSTO!L124+[12]SEPTIEMBRE!L124+[12]OCTUBRE!L124+[12]NOVIEMBRE!L124+[12]DICIEMBRE!L124</f>
        <v>0</v>
      </c>
      <c r="N122" s="153">
        <f t="shared" si="5"/>
        <v>5.9285152889850234</v>
      </c>
      <c r="O122" s="155" t="str">
        <f t="shared" si="3"/>
        <v>N.A.</v>
      </c>
      <c r="P122" s="160"/>
      <c r="Q122" s="160"/>
    </row>
    <row r="123" spans="1:17" s="29" customFormat="1" ht="14.25" x14ac:dyDescent="0.2">
      <c r="A123" s="156">
        <v>123</v>
      </c>
      <c r="B123" s="151" t="s">
        <v>191</v>
      </c>
      <c r="C123" s="152" t="s">
        <v>252</v>
      </c>
      <c r="D123" s="153">
        <v>0</v>
      </c>
      <c r="E123" s="154">
        <v>0</v>
      </c>
      <c r="F123" s="153">
        <v>0</v>
      </c>
      <c r="G123" s="153">
        <v>0</v>
      </c>
      <c r="H123" s="155">
        <f t="shared" si="4"/>
        <v>0</v>
      </c>
      <c r="I123" s="155"/>
      <c r="J123" s="153">
        <v>3.8175978504207908</v>
      </c>
      <c r="K123" s="153">
        <v>0.9626727160232651</v>
      </c>
      <c r="L123" s="153">
        <v>0</v>
      </c>
      <c r="M123" s="153">
        <f>[12]ENERO!L125+[12]FEBRERO!L125+[12]MARZO!L125+[12]ABRIL!L125+[12]MAYO!L125+[12]JUNIO!L125+[12]JULIO!L125+[12]AGOSTO!L125+[12]SEPTIEMBRE!L125+[12]OCTUBRE!L125+[12]NOVIEMBRE!L125+[12]DICIEMBRE!L125</f>
        <v>0</v>
      </c>
      <c r="N123" s="153">
        <f t="shared" si="5"/>
        <v>2.8549251343975257</v>
      </c>
      <c r="O123" s="155" t="str">
        <f t="shared" si="3"/>
        <v>N.A.</v>
      </c>
      <c r="P123" s="160"/>
      <c r="Q123" s="160"/>
    </row>
    <row r="124" spans="1:17" s="29" customFormat="1" ht="14.25" x14ac:dyDescent="0.2">
      <c r="A124" s="156">
        <v>124</v>
      </c>
      <c r="B124" s="151" t="s">
        <v>50</v>
      </c>
      <c r="C124" s="152" t="s">
        <v>251</v>
      </c>
      <c r="D124" s="153">
        <v>276.89903699999996</v>
      </c>
      <c r="E124" s="154">
        <v>22.969150499999998</v>
      </c>
      <c r="F124" s="153">
        <v>0</v>
      </c>
      <c r="G124" s="153">
        <v>0.25109999999999999</v>
      </c>
      <c r="H124" s="155">
        <f t="shared" si="4"/>
        <v>253.67878649999994</v>
      </c>
      <c r="I124" s="155"/>
      <c r="J124" s="153">
        <v>38.849103627319948</v>
      </c>
      <c r="K124" s="153">
        <v>20.512301607867887</v>
      </c>
      <c r="L124" s="153">
        <v>0</v>
      </c>
      <c r="M124" s="153">
        <f>[12]ENERO!L126+[12]FEBRERO!L126+[12]MARZO!L126+[12]ABRIL!L126+[12]MAYO!L126+[12]JUNIO!L126+[12]JULIO!L126+[12]AGOSTO!L126+[12]SEPTIEMBRE!L126+[12]OCTUBRE!L126+[12]NOVIEMBRE!L126+[12]DICIEMBRE!L126</f>
        <v>0.26932511999999997</v>
      </c>
      <c r="N124" s="153">
        <f t="shared" si="5"/>
        <v>18.06747689945206</v>
      </c>
      <c r="O124" s="155">
        <f t="shared" si="3"/>
        <v>-92.877813257967446</v>
      </c>
      <c r="P124" s="160"/>
      <c r="Q124" s="160"/>
    </row>
    <row r="125" spans="1:17" s="29" customFormat="1" ht="14.25" x14ac:dyDescent="0.2">
      <c r="A125" s="156">
        <v>126</v>
      </c>
      <c r="B125" s="151" t="s">
        <v>62</v>
      </c>
      <c r="C125" s="152" t="s">
        <v>250</v>
      </c>
      <c r="D125" s="153">
        <v>371.30390450000004</v>
      </c>
      <c r="E125" s="154">
        <v>56.242267499999997</v>
      </c>
      <c r="F125" s="153">
        <v>0</v>
      </c>
      <c r="G125" s="153">
        <v>1.5395379999999999</v>
      </c>
      <c r="H125" s="155">
        <f t="shared" si="4"/>
        <v>313.52209900000003</v>
      </c>
      <c r="I125" s="155"/>
      <c r="J125" s="153">
        <v>176.57987663117211</v>
      </c>
      <c r="K125" s="153">
        <v>39.35795789606874</v>
      </c>
      <c r="L125" s="153">
        <v>0</v>
      </c>
      <c r="M125" s="153">
        <f>[12]ENERO!L127+[12]FEBRERO!L127+[12]MARZO!L127+[12]ABRIL!L127+[12]MAYO!L127+[12]JUNIO!L127+[12]JULIO!L127+[12]AGOSTO!L127+[12]SEPTIEMBRE!L127+[12]OCTUBRE!L127+[12]NOVIEMBRE!L127+[12]DICIEMBRE!L127</f>
        <v>2.0336623400000002</v>
      </c>
      <c r="N125" s="153">
        <f t="shared" si="5"/>
        <v>135.18825639510337</v>
      </c>
      <c r="O125" s="155">
        <f t="shared" si="3"/>
        <v>-56.880788682426065</v>
      </c>
      <c r="P125" s="160"/>
      <c r="Q125" s="160"/>
    </row>
    <row r="126" spans="1:17" s="29" customFormat="1" ht="14.25" x14ac:dyDescent="0.2">
      <c r="A126" s="156">
        <v>127</v>
      </c>
      <c r="B126" s="151" t="s">
        <v>196</v>
      </c>
      <c r="C126" s="152" t="s">
        <v>249</v>
      </c>
      <c r="D126" s="153">
        <v>126.21413149999998</v>
      </c>
      <c r="E126" s="154">
        <v>60.821872999999997</v>
      </c>
      <c r="F126" s="153">
        <v>0</v>
      </c>
      <c r="G126" s="153">
        <v>1.3380159999999999</v>
      </c>
      <c r="H126" s="155">
        <f t="shared" si="4"/>
        <v>64.054242499999987</v>
      </c>
      <c r="I126" s="155"/>
      <c r="J126" s="153">
        <v>197.23815883686083</v>
      </c>
      <c r="K126" s="153">
        <v>45.558294957122442</v>
      </c>
      <c r="L126" s="153">
        <v>0</v>
      </c>
      <c r="M126" s="153">
        <f>[12]ENERO!L128+[12]FEBRERO!L128+[12]MARZO!L128+[12]ABRIL!L128+[12]MAYO!L128+[12]JUNIO!L128+[12]JULIO!L128+[12]AGOSTO!L128+[12]SEPTIEMBRE!L128+[12]OCTUBRE!L128+[12]NOVIEMBRE!L128+[12]DICIEMBRE!L128</f>
        <v>1.7056056900000003</v>
      </c>
      <c r="N126" s="153">
        <f t="shared" si="5"/>
        <v>149.97425818973838</v>
      </c>
      <c r="O126" s="155">
        <f t="shared" si="3"/>
        <v>134.13633872844318</v>
      </c>
      <c r="P126" s="160"/>
      <c r="Q126" s="160"/>
    </row>
    <row r="127" spans="1:17" s="29" customFormat="1" ht="14.25" x14ac:dyDescent="0.2">
      <c r="A127" s="156">
        <v>128</v>
      </c>
      <c r="B127" s="151" t="s">
        <v>62</v>
      </c>
      <c r="C127" s="152" t="s">
        <v>248</v>
      </c>
      <c r="D127" s="153">
        <v>0</v>
      </c>
      <c r="E127" s="154">
        <v>0</v>
      </c>
      <c r="F127" s="153">
        <v>0</v>
      </c>
      <c r="G127" s="153">
        <v>0</v>
      </c>
      <c r="H127" s="155">
        <f t="shared" si="4"/>
        <v>0</v>
      </c>
      <c r="I127" s="155"/>
      <c r="J127" s="153">
        <v>2.5423473026140586</v>
      </c>
      <c r="K127" s="153">
        <v>0.69952670792217087</v>
      </c>
      <c r="L127" s="153">
        <v>0</v>
      </c>
      <c r="M127" s="153">
        <f>[12]ENERO!L129+[12]FEBRERO!L129+[12]MARZO!L129+[12]ABRIL!L129+[12]MAYO!L129+[12]JUNIO!L129+[12]JULIO!L129+[12]AGOSTO!L129+[12]SEPTIEMBRE!L129+[12]OCTUBRE!L129+[12]NOVIEMBRE!L129+[12]DICIEMBRE!L129</f>
        <v>0</v>
      </c>
      <c r="N127" s="153">
        <f t="shared" si="5"/>
        <v>1.8428205946918879</v>
      </c>
      <c r="O127" s="155" t="str">
        <f t="shared" si="3"/>
        <v>N.A.</v>
      </c>
      <c r="P127" s="160"/>
      <c r="Q127" s="160"/>
    </row>
    <row r="128" spans="1:17" s="29" customFormat="1" ht="14.25" x14ac:dyDescent="0.2">
      <c r="A128" s="156">
        <v>130</v>
      </c>
      <c r="B128" s="151" t="s">
        <v>62</v>
      </c>
      <c r="C128" s="152" t="s">
        <v>247</v>
      </c>
      <c r="D128" s="153">
        <v>132.30810550000001</v>
      </c>
      <c r="E128" s="154">
        <v>70.079217499999999</v>
      </c>
      <c r="F128" s="153">
        <v>0</v>
      </c>
      <c r="G128" s="153">
        <v>6.6833089999999995</v>
      </c>
      <c r="H128" s="155">
        <f t="shared" si="4"/>
        <v>55.545579000000011</v>
      </c>
      <c r="I128" s="155"/>
      <c r="J128" s="153">
        <v>232.24010788463542</v>
      </c>
      <c r="K128" s="153">
        <v>56.119267300604719</v>
      </c>
      <c r="L128" s="153">
        <v>0</v>
      </c>
      <c r="M128" s="153">
        <f>[12]ENERO!L130+[12]FEBRERO!L130+[12]MARZO!L130+[12]ABRIL!L130+[12]MAYO!L130+[12]JUNIO!L130+[12]JULIO!L130+[12]AGOSTO!L130+[12]SEPTIEMBRE!L130+[12]OCTUBRE!L130+[12]NOVIEMBRE!L130+[12]DICIEMBRE!L130</f>
        <v>7.2527713899999995</v>
      </c>
      <c r="N128" s="153">
        <f t="shared" si="5"/>
        <v>168.86806919403071</v>
      </c>
      <c r="O128" s="155">
        <f t="shared" si="3"/>
        <v>204.01711933551127</v>
      </c>
      <c r="P128" s="160"/>
      <c r="Q128" s="160"/>
    </row>
    <row r="129" spans="1:17" s="29" customFormat="1" ht="14.25" x14ac:dyDescent="0.2">
      <c r="A129" s="156">
        <v>132</v>
      </c>
      <c r="B129" s="151" t="s">
        <v>246</v>
      </c>
      <c r="C129" s="152" t="s">
        <v>245</v>
      </c>
      <c r="D129" s="153">
        <v>282.13835</v>
      </c>
      <c r="E129" s="154">
        <v>123.67856800000001</v>
      </c>
      <c r="F129" s="153">
        <v>0</v>
      </c>
      <c r="G129" s="153">
        <v>13.515043</v>
      </c>
      <c r="H129" s="155">
        <f t="shared" si="4"/>
        <v>144.944739</v>
      </c>
      <c r="I129" s="155"/>
      <c r="J129" s="153">
        <v>101.59405352854195</v>
      </c>
      <c r="K129" s="153">
        <v>113.16613682000002</v>
      </c>
      <c r="L129" s="153">
        <v>0</v>
      </c>
      <c r="M129" s="153">
        <f>[12]ENERO!L131+[12]FEBRERO!L131+[12]MARZO!L131+[12]ABRIL!L131+[12]MAYO!L131+[12]JUNIO!L131+[12]JULIO!L131+[12]AGOSTO!L131+[12]SEPTIEMBRE!L131+[12]OCTUBRE!L131+[12]NOVIEMBRE!L131+[12]DICIEMBRE!L131</f>
        <v>15.118994040000002</v>
      </c>
      <c r="N129" s="153">
        <f t="shared" si="5"/>
        <v>-26.691077331458075</v>
      </c>
      <c r="O129" s="155">
        <f t="shared" si="3"/>
        <v>-118.41465755542744</v>
      </c>
      <c r="P129" s="160"/>
      <c r="Q129" s="160"/>
    </row>
    <row r="130" spans="1:17" s="29" customFormat="1" ht="24" x14ac:dyDescent="0.2">
      <c r="A130" s="156">
        <v>136</v>
      </c>
      <c r="B130" s="151" t="s">
        <v>69</v>
      </c>
      <c r="C130" s="152" t="s">
        <v>244</v>
      </c>
      <c r="D130" s="153">
        <v>0</v>
      </c>
      <c r="E130" s="154">
        <v>0</v>
      </c>
      <c r="F130" s="153">
        <v>0</v>
      </c>
      <c r="G130" s="153">
        <v>0</v>
      </c>
      <c r="H130" s="155">
        <f t="shared" si="4"/>
        <v>0</v>
      </c>
      <c r="I130" s="155"/>
      <c r="J130" s="153">
        <v>1.1787215635651218</v>
      </c>
      <c r="K130" s="153">
        <v>0.32616037557290983</v>
      </c>
      <c r="L130" s="153">
        <v>0</v>
      </c>
      <c r="M130" s="153">
        <f>[12]ENERO!L132+[12]FEBRERO!L132+[12]MARZO!L132+[12]ABRIL!L132+[12]MAYO!L132+[12]JUNIO!L132+[12]JULIO!L132+[12]AGOSTO!L132+[12]SEPTIEMBRE!L132+[12]OCTUBRE!L132+[12]NOVIEMBRE!L132+[12]DICIEMBRE!L132</f>
        <v>0</v>
      </c>
      <c r="N130" s="153">
        <f t="shared" si="5"/>
        <v>0.85256118799221192</v>
      </c>
      <c r="O130" s="155" t="str">
        <f t="shared" si="3"/>
        <v>N.A.</v>
      </c>
      <c r="P130" s="160"/>
      <c r="Q130" s="160"/>
    </row>
    <row r="131" spans="1:17" s="29" customFormat="1" ht="14.25" x14ac:dyDescent="0.2">
      <c r="A131" s="156">
        <v>138</v>
      </c>
      <c r="B131" s="151" t="s">
        <v>50</v>
      </c>
      <c r="C131" s="152" t="s">
        <v>243</v>
      </c>
      <c r="D131" s="153">
        <v>0</v>
      </c>
      <c r="E131" s="154">
        <v>0</v>
      </c>
      <c r="F131" s="153">
        <v>0</v>
      </c>
      <c r="G131" s="153">
        <v>0</v>
      </c>
      <c r="H131" s="155">
        <f t="shared" si="4"/>
        <v>0</v>
      </c>
      <c r="I131" s="155"/>
      <c r="J131" s="153">
        <v>4.9635413746910535</v>
      </c>
      <c r="K131" s="153">
        <v>1.3708731904103937</v>
      </c>
      <c r="L131" s="153">
        <v>0</v>
      </c>
      <c r="M131" s="153">
        <f>[12]ENERO!L133+[12]FEBRERO!L133+[12]MARZO!L133+[12]ABRIL!L133+[12]MAYO!L133+[12]JUNIO!L133+[12]JULIO!L133+[12]AGOSTO!L133+[12]SEPTIEMBRE!L133+[12]OCTUBRE!L133+[12]NOVIEMBRE!L133+[12]DICIEMBRE!L133</f>
        <v>0</v>
      </c>
      <c r="N131" s="153">
        <f t="shared" si="5"/>
        <v>3.5926681842806598</v>
      </c>
      <c r="O131" s="155" t="str">
        <f t="shared" si="3"/>
        <v>N.A.</v>
      </c>
      <c r="P131" s="160"/>
      <c r="Q131" s="160"/>
    </row>
    <row r="132" spans="1:17" s="29" customFormat="1" ht="14.25" x14ac:dyDescent="0.2">
      <c r="A132" s="156">
        <v>139</v>
      </c>
      <c r="B132" s="151" t="s">
        <v>50</v>
      </c>
      <c r="C132" s="152" t="s">
        <v>242</v>
      </c>
      <c r="D132" s="153">
        <v>31.010692000000002</v>
      </c>
      <c r="E132" s="154">
        <v>8.732329</v>
      </c>
      <c r="F132" s="153">
        <v>0</v>
      </c>
      <c r="G132" s="153">
        <v>0.65824499999999997</v>
      </c>
      <c r="H132" s="155">
        <f t="shared" si="4"/>
        <v>21.620118000000002</v>
      </c>
      <c r="I132" s="155"/>
      <c r="J132" s="153">
        <v>18.225880121276234</v>
      </c>
      <c r="K132" s="153">
        <v>11.766252964164941</v>
      </c>
      <c r="L132" s="153">
        <v>0</v>
      </c>
      <c r="M132" s="153">
        <f>[12]ENERO!L134+[12]FEBRERO!L134+[12]MARZO!L134+[12]ABRIL!L134+[12]MAYO!L134+[12]JUNIO!L134+[12]JULIO!L134+[12]AGOSTO!L134+[12]SEPTIEMBRE!L134+[12]OCTUBRE!L134+[12]NOVIEMBRE!L134+[12]DICIEMBRE!L134</f>
        <v>0.65573158000000009</v>
      </c>
      <c r="N132" s="153">
        <f t="shared" si="5"/>
        <v>5.8038955771112919</v>
      </c>
      <c r="O132" s="155">
        <f t="shared" si="3"/>
        <v>-73.15511609552135</v>
      </c>
      <c r="P132" s="160"/>
      <c r="Q132" s="160"/>
    </row>
    <row r="133" spans="1:17" s="29" customFormat="1" ht="14.25" x14ac:dyDescent="0.2">
      <c r="A133" s="156">
        <v>140</v>
      </c>
      <c r="B133" s="151" t="s">
        <v>191</v>
      </c>
      <c r="C133" s="152" t="s">
        <v>241</v>
      </c>
      <c r="D133" s="153">
        <v>26.612758999999997</v>
      </c>
      <c r="E133" s="154">
        <v>14.082682999999999</v>
      </c>
      <c r="F133" s="153">
        <v>0</v>
      </c>
      <c r="G133" s="153">
        <v>2.5496149999999997</v>
      </c>
      <c r="H133" s="155">
        <f t="shared" si="4"/>
        <v>9.9804609999999983</v>
      </c>
      <c r="I133" s="155"/>
      <c r="J133" s="153">
        <v>13.05</v>
      </c>
      <c r="K133" s="153">
        <v>10.494660791006721</v>
      </c>
      <c r="L133" s="153">
        <v>0</v>
      </c>
      <c r="M133" s="153">
        <f>[12]ENERO!L135+[12]FEBRERO!L135+[12]MARZO!L135+[12]ABRIL!L135+[12]MAYO!L135+[12]JUNIO!L135+[12]JULIO!L135+[12]AGOSTO!L135+[12]SEPTIEMBRE!L135+[12]OCTUBRE!L135+[12]NOVIEMBRE!L135+[12]DICIEMBRE!L135</f>
        <v>2.5174351499999998</v>
      </c>
      <c r="N133" s="153">
        <f t="shared" si="5"/>
        <v>3.7904058993279754E-2</v>
      </c>
      <c r="O133" s="155">
        <f t="shared" si="3"/>
        <v>-99.620217352752732</v>
      </c>
      <c r="P133" s="160"/>
      <c r="Q133" s="160"/>
    </row>
    <row r="134" spans="1:17" s="29" customFormat="1" ht="14.25" x14ac:dyDescent="0.2">
      <c r="A134" s="156">
        <v>141</v>
      </c>
      <c r="B134" s="151" t="s">
        <v>50</v>
      </c>
      <c r="C134" s="152" t="s">
        <v>240</v>
      </c>
      <c r="D134" s="153">
        <v>57.103524999999998</v>
      </c>
      <c r="E134" s="154">
        <v>7.8410150000000005</v>
      </c>
      <c r="F134" s="153">
        <v>0</v>
      </c>
      <c r="G134" s="153">
        <v>0.110018</v>
      </c>
      <c r="H134" s="155">
        <f t="shared" si="4"/>
        <v>49.152492000000002</v>
      </c>
      <c r="I134" s="155"/>
      <c r="J134" s="153">
        <v>11.354014446978105</v>
      </c>
      <c r="K134" s="153">
        <v>7.3475274591897195</v>
      </c>
      <c r="L134" s="153">
        <v>0</v>
      </c>
      <c r="M134" s="153">
        <f>[12]ENERO!L136+[12]FEBRERO!L136+[12]MARZO!L136+[12]ABRIL!L136+[12]MAYO!L136+[12]JUNIO!L136+[12]JULIO!L136+[12]AGOSTO!L136+[12]SEPTIEMBRE!L136+[12]OCTUBRE!L136+[12]NOVIEMBRE!L136+[12]DICIEMBRE!L136</f>
        <v>0.11579876000000001</v>
      </c>
      <c r="N134" s="153">
        <f t="shared" si="5"/>
        <v>3.8906882277883859</v>
      </c>
      <c r="O134" s="155">
        <f t="shared" si="3"/>
        <v>-92.084453769325904</v>
      </c>
      <c r="P134" s="160"/>
      <c r="Q134" s="160"/>
    </row>
    <row r="135" spans="1:17" s="29" customFormat="1" ht="14.25" x14ac:dyDescent="0.2">
      <c r="A135" s="156">
        <v>142</v>
      </c>
      <c r="B135" s="151" t="s">
        <v>62</v>
      </c>
      <c r="C135" s="152" t="s">
        <v>239</v>
      </c>
      <c r="D135" s="153">
        <v>192.68777900000001</v>
      </c>
      <c r="E135" s="154">
        <v>66.200975999999997</v>
      </c>
      <c r="F135" s="153">
        <v>0</v>
      </c>
      <c r="G135" s="153">
        <v>1.4077510000000002</v>
      </c>
      <c r="H135" s="155">
        <f t="shared" si="4"/>
        <v>125.079052</v>
      </c>
      <c r="I135" s="155"/>
      <c r="J135" s="153">
        <v>186.13162588016013</v>
      </c>
      <c r="K135" s="153">
        <v>55.62177185568909</v>
      </c>
      <c r="L135" s="153">
        <v>0</v>
      </c>
      <c r="M135" s="153">
        <f>[12]ENERO!L137+[12]FEBRERO!L137+[12]MARZO!L137+[12]ABRIL!L137+[12]MAYO!L137+[12]JUNIO!L137+[12]JULIO!L137+[12]AGOSTO!L137+[12]SEPTIEMBRE!L137+[12]OCTUBRE!L137+[12]NOVIEMBRE!L137+[12]DICIEMBRE!L137</f>
        <v>1.45155875</v>
      </c>
      <c r="N135" s="153">
        <f t="shared" si="5"/>
        <v>129.05829527447105</v>
      </c>
      <c r="O135" s="155">
        <f t="shared" si="3"/>
        <v>3.1813826622790886</v>
      </c>
      <c r="P135" s="160"/>
      <c r="Q135" s="160"/>
    </row>
    <row r="136" spans="1:17" s="29" customFormat="1" ht="14.25" x14ac:dyDescent="0.2">
      <c r="A136" s="156">
        <v>143</v>
      </c>
      <c r="B136" s="151" t="s">
        <v>62</v>
      </c>
      <c r="C136" s="152" t="s">
        <v>238</v>
      </c>
      <c r="D136" s="153">
        <v>553.67602099999999</v>
      </c>
      <c r="E136" s="154">
        <v>59.477251500000001</v>
      </c>
      <c r="F136" s="153">
        <v>0</v>
      </c>
      <c r="G136" s="153">
        <v>2.0379689999999999</v>
      </c>
      <c r="H136" s="155">
        <f t="shared" si="4"/>
        <v>492.16080049999999</v>
      </c>
      <c r="I136" s="155"/>
      <c r="J136" s="153">
        <v>222.9470476490639</v>
      </c>
      <c r="K136" s="153">
        <v>47.549483319397865</v>
      </c>
      <c r="L136" s="153">
        <v>0</v>
      </c>
      <c r="M136" s="153">
        <f>[12]ENERO!L138+[12]FEBRERO!L138+[12]MARZO!L138+[12]ABRIL!L138+[12]MAYO!L138+[12]JUNIO!L138+[12]JULIO!L138+[12]AGOSTO!L138+[12]SEPTIEMBRE!L138+[12]OCTUBRE!L138+[12]NOVIEMBRE!L138+[12]DICIEMBRE!L138</f>
        <v>2.1043198099999998</v>
      </c>
      <c r="N136" s="153">
        <f t="shared" si="5"/>
        <v>173.29324451966605</v>
      </c>
      <c r="O136" s="155">
        <f t="shared" si="3"/>
        <v>-64.789303751210454</v>
      </c>
      <c r="P136" s="160"/>
      <c r="Q136" s="160"/>
    </row>
    <row r="137" spans="1:17" s="29" customFormat="1" ht="14.25" x14ac:dyDescent="0.2">
      <c r="A137" s="156">
        <v>144</v>
      </c>
      <c r="B137" s="151" t="s">
        <v>196</v>
      </c>
      <c r="C137" s="152" t="s">
        <v>237</v>
      </c>
      <c r="D137" s="153">
        <v>152.7361415</v>
      </c>
      <c r="E137" s="154">
        <v>27.219198500000001</v>
      </c>
      <c r="F137" s="153">
        <v>0</v>
      </c>
      <c r="G137" s="153">
        <v>1.2408800000000002</v>
      </c>
      <c r="H137" s="155">
        <f t="shared" si="4"/>
        <v>124.27606299999999</v>
      </c>
      <c r="I137" s="155"/>
      <c r="J137" s="153">
        <v>88.799102531742008</v>
      </c>
      <c r="K137" s="153">
        <v>17.988066774291127</v>
      </c>
      <c r="L137" s="153">
        <v>0</v>
      </c>
      <c r="M137" s="153">
        <f>[12]ENERO!L139+[12]FEBRERO!L139+[12]MARZO!L139+[12]ABRIL!L139+[12]MAYO!L139+[12]JUNIO!L139+[12]JULIO!L139+[12]AGOSTO!L139+[12]SEPTIEMBRE!L139+[12]OCTUBRE!L139+[12]NOVIEMBRE!L139+[12]DICIEMBRE!L139</f>
        <v>1.3925483599999999</v>
      </c>
      <c r="N137" s="153">
        <f t="shared" si="5"/>
        <v>69.418487397450875</v>
      </c>
      <c r="O137" s="155">
        <f t="shared" si="3"/>
        <v>-44.141707001572072</v>
      </c>
      <c r="P137" s="160"/>
      <c r="Q137" s="160"/>
    </row>
    <row r="138" spans="1:17" s="29" customFormat="1" ht="14.25" x14ac:dyDescent="0.2">
      <c r="A138" s="156">
        <v>146</v>
      </c>
      <c r="B138" s="151" t="s">
        <v>236</v>
      </c>
      <c r="C138" s="152" t="s">
        <v>235</v>
      </c>
      <c r="D138" s="153">
        <v>1337.722667</v>
      </c>
      <c r="E138" s="154">
        <v>318.9329505</v>
      </c>
      <c r="F138" s="153">
        <v>0</v>
      </c>
      <c r="G138" s="153">
        <v>497.09652100000005</v>
      </c>
      <c r="H138" s="155">
        <f t="shared" si="4"/>
        <v>521.69319549999989</v>
      </c>
      <c r="I138" s="155"/>
      <c r="J138" s="153">
        <v>697.99295434000032</v>
      </c>
      <c r="K138" s="153">
        <v>388.20120443000002</v>
      </c>
      <c r="L138" s="153">
        <v>0</v>
      </c>
      <c r="M138" s="153">
        <f>[12]ENERO!L140+[12]FEBRERO!L140+[12]MARZO!L140+[12]ABRIL!L140+[12]MAYO!L140+[12]JUNIO!L140+[12]JULIO!L140+[12]AGOSTO!L140+[12]SEPTIEMBRE!L140+[12]OCTUBRE!L140+[12]NOVIEMBRE!L140+[12]DICIEMBRE!L140</f>
        <v>504.15567196000001</v>
      </c>
      <c r="N138" s="153">
        <f t="shared" si="5"/>
        <v>-194.3639220499997</v>
      </c>
      <c r="O138" s="155">
        <f t="shared" si="3"/>
        <v>-137.25636518293439</v>
      </c>
      <c r="P138" s="160"/>
      <c r="Q138" s="160"/>
    </row>
    <row r="139" spans="1:17" s="29" customFormat="1" ht="14.25" x14ac:dyDescent="0.2">
      <c r="A139" s="156">
        <v>147</v>
      </c>
      <c r="B139" s="151" t="s">
        <v>59</v>
      </c>
      <c r="C139" s="152" t="s">
        <v>234</v>
      </c>
      <c r="D139" s="153">
        <v>937.95891200000017</v>
      </c>
      <c r="E139" s="154">
        <v>721.79375749999986</v>
      </c>
      <c r="F139" s="153">
        <v>0</v>
      </c>
      <c r="G139" s="153">
        <v>14.058446</v>
      </c>
      <c r="H139" s="155">
        <f t="shared" si="4"/>
        <v>202.10670850000031</v>
      </c>
      <c r="I139" s="155"/>
      <c r="J139" s="153">
        <v>805.62776377488831</v>
      </c>
      <c r="K139" s="153">
        <v>340.90276912219997</v>
      </c>
      <c r="L139" s="153">
        <v>0</v>
      </c>
      <c r="M139" s="153">
        <f>[12]ENERO!L141+[12]FEBRERO!L141+[12]MARZO!L141+[12]ABRIL!L141+[12]MAYO!L141+[12]JUNIO!L141+[12]JULIO!L141+[12]AGOSTO!L141+[12]SEPTIEMBRE!L141+[12]OCTUBRE!L141+[12]NOVIEMBRE!L141+[12]DICIEMBRE!L141</f>
        <v>14.01005075</v>
      </c>
      <c r="N139" s="153">
        <f t="shared" si="5"/>
        <v>450.71494390268833</v>
      </c>
      <c r="O139" s="155">
        <f t="shared" si="3"/>
        <v>123.00840345568619</v>
      </c>
      <c r="P139" s="160"/>
      <c r="Q139" s="160"/>
    </row>
    <row r="140" spans="1:17" s="29" customFormat="1" ht="14.25" x14ac:dyDescent="0.2">
      <c r="A140" s="156">
        <v>148</v>
      </c>
      <c r="B140" s="151" t="s">
        <v>233</v>
      </c>
      <c r="C140" s="152" t="s">
        <v>806</v>
      </c>
      <c r="D140" s="153">
        <v>72.513504499999996</v>
      </c>
      <c r="E140" s="154">
        <v>4.6683414999999995</v>
      </c>
      <c r="F140" s="153">
        <v>0</v>
      </c>
      <c r="G140" s="153">
        <v>0.117578</v>
      </c>
      <c r="H140" s="155">
        <f t="shared" si="4"/>
        <v>67.727585000000005</v>
      </c>
      <c r="I140" s="155"/>
      <c r="J140" s="153">
        <v>51.638538267926876</v>
      </c>
      <c r="K140" s="153">
        <v>9.1482456989669618</v>
      </c>
      <c r="L140" s="153">
        <v>0</v>
      </c>
      <c r="M140" s="153">
        <f>[12]ENERO!L142+[12]FEBRERO!L142+[12]MARZO!L142+[12]ABRIL!L142+[12]MAYO!L142+[12]JUNIO!L142+[12]JULIO!L142+[12]AGOSTO!L142+[12]SEPTIEMBRE!L142+[12]OCTUBRE!L142+[12]NOVIEMBRE!L142+[12]DICIEMBRE!L142</f>
        <v>0.11757782000000001</v>
      </c>
      <c r="N140" s="153">
        <f t="shared" si="5"/>
        <v>42.372714748959915</v>
      </c>
      <c r="O140" s="155">
        <f t="shared" si="3"/>
        <v>-37.436548565905738</v>
      </c>
      <c r="P140" s="160"/>
      <c r="Q140" s="160"/>
    </row>
    <row r="141" spans="1:17" s="29" customFormat="1" ht="14.25" x14ac:dyDescent="0.2">
      <c r="A141" s="156">
        <v>149</v>
      </c>
      <c r="B141" s="151" t="s">
        <v>233</v>
      </c>
      <c r="C141" s="152" t="s">
        <v>991</v>
      </c>
      <c r="D141" s="153">
        <v>196.86030750000003</v>
      </c>
      <c r="E141" s="154">
        <v>130.41914000000003</v>
      </c>
      <c r="F141" s="153">
        <v>0</v>
      </c>
      <c r="G141" s="153">
        <v>1.1136189999999999</v>
      </c>
      <c r="H141" s="155">
        <f t="shared" si="4"/>
        <v>65.327548500000006</v>
      </c>
      <c r="I141" s="155"/>
      <c r="J141" s="153">
        <v>53.67935922181357</v>
      </c>
      <c r="K141" s="153">
        <v>18.944044903698476</v>
      </c>
      <c r="L141" s="153">
        <v>0</v>
      </c>
      <c r="M141" s="153">
        <f>[12]ENERO!L143+[12]FEBRERO!L143+[12]MARZO!L143+[12]ABRIL!L143+[12]MAYO!L143+[12]JUNIO!L143+[12]JULIO!L143+[12]AGOSTO!L143+[12]SEPTIEMBRE!L143+[12]OCTUBRE!L143+[12]NOVIEMBRE!L143+[12]DICIEMBRE!L143</f>
        <v>1.17362466</v>
      </c>
      <c r="N141" s="153">
        <f t="shared" si="5"/>
        <v>33.561689658115093</v>
      </c>
      <c r="O141" s="155">
        <f t="shared" si="3"/>
        <v>-48.625517980190104</v>
      </c>
      <c r="P141" s="160"/>
      <c r="Q141" s="160"/>
    </row>
    <row r="142" spans="1:17" s="29" customFormat="1" ht="14.25" x14ac:dyDescent="0.2">
      <c r="A142" s="156">
        <v>150</v>
      </c>
      <c r="B142" s="151" t="s">
        <v>233</v>
      </c>
      <c r="C142" s="152" t="s">
        <v>990</v>
      </c>
      <c r="D142" s="153">
        <v>113.9879705</v>
      </c>
      <c r="E142" s="154">
        <v>31.951162499999995</v>
      </c>
      <c r="F142" s="153">
        <v>0</v>
      </c>
      <c r="G142" s="153">
        <v>1.4351319999999999</v>
      </c>
      <c r="H142" s="155">
        <f t="shared" si="4"/>
        <v>80.601676000000012</v>
      </c>
      <c r="I142" s="155"/>
      <c r="J142" s="153">
        <v>73.174006110259526</v>
      </c>
      <c r="K142" s="153">
        <v>37.676030433600829</v>
      </c>
      <c r="L142" s="153">
        <v>0</v>
      </c>
      <c r="M142" s="153">
        <f>[12]ENERO!L144+[12]FEBRERO!L144+[12]MARZO!L144+[12]ABRIL!L144+[12]MAYO!L144+[12]JUNIO!L144+[12]JULIO!L144+[12]AGOSTO!L144+[12]SEPTIEMBRE!L144+[12]OCTUBRE!L144+[12]NOVIEMBRE!L144+[12]DICIEMBRE!L144</f>
        <v>1.5410280399999998</v>
      </c>
      <c r="N142" s="153">
        <f t="shared" si="5"/>
        <v>33.956947636658697</v>
      </c>
      <c r="O142" s="155">
        <f t="shared" si="3"/>
        <v>-57.870668053281307</v>
      </c>
      <c r="P142" s="160"/>
      <c r="Q142" s="160"/>
    </row>
    <row r="143" spans="1:17" s="29" customFormat="1" ht="14.25" x14ac:dyDescent="0.2">
      <c r="A143" s="156">
        <v>151</v>
      </c>
      <c r="B143" s="151" t="s">
        <v>191</v>
      </c>
      <c r="C143" s="152" t="s">
        <v>232</v>
      </c>
      <c r="D143" s="153">
        <v>30.174557</v>
      </c>
      <c r="E143" s="154">
        <v>13.1623275</v>
      </c>
      <c r="F143" s="153">
        <v>0</v>
      </c>
      <c r="G143" s="153">
        <v>3.2844170000000004</v>
      </c>
      <c r="H143" s="155">
        <f t="shared" si="4"/>
        <v>13.727812499999999</v>
      </c>
      <c r="I143" s="155"/>
      <c r="J143" s="153">
        <v>26.821867958732973</v>
      </c>
      <c r="K143" s="153">
        <v>12.119657007071785</v>
      </c>
      <c r="L143" s="153">
        <v>0</v>
      </c>
      <c r="M143" s="153">
        <f>[12]ENERO!L145+[12]FEBRERO!L145+[12]MARZO!L145+[12]ABRIL!L145+[12]MAYO!L145+[12]JUNIO!L145+[12]JULIO!L145+[12]AGOSTO!L145+[12]SEPTIEMBRE!L145+[12]OCTUBRE!L145+[12]NOVIEMBRE!L145+[12]DICIEMBRE!L145</f>
        <v>3.2492740800000002</v>
      </c>
      <c r="N143" s="153">
        <f t="shared" si="5"/>
        <v>11.452936871661187</v>
      </c>
      <c r="O143" s="155">
        <f t="shared" ref="O143:O206" si="6">IF(OR(H143=0,N143=0),"N.A.",IF((((N143-H143)/H143))*100&gt;=500,"500&lt;",IF((((N143-H143)/H143))*100&lt;=-500,"&lt;-500",(((N143-H143)/H143))*100)))</f>
        <v>-16.571290060516283</v>
      </c>
      <c r="P143" s="160"/>
      <c r="Q143" s="160"/>
    </row>
    <row r="144" spans="1:17" s="29" customFormat="1" ht="14.25" x14ac:dyDescent="0.2">
      <c r="A144" s="156">
        <v>152</v>
      </c>
      <c r="B144" s="151" t="s">
        <v>191</v>
      </c>
      <c r="C144" s="152" t="s">
        <v>231</v>
      </c>
      <c r="D144" s="153">
        <v>244.45457349999995</v>
      </c>
      <c r="E144" s="154">
        <v>86.378073999999984</v>
      </c>
      <c r="F144" s="153">
        <v>0</v>
      </c>
      <c r="G144" s="153">
        <v>7.2525120000000003</v>
      </c>
      <c r="H144" s="155">
        <f t="shared" ref="H144:H207" si="7">D144-E144-G144</f>
        <v>150.82398749999996</v>
      </c>
      <c r="I144" s="155"/>
      <c r="J144" s="153">
        <v>210.12446732209696</v>
      </c>
      <c r="K144" s="153">
        <v>77.823474357438556</v>
      </c>
      <c r="L144" s="153">
        <v>0</v>
      </c>
      <c r="M144" s="153">
        <f>[12]ENERO!L146+[12]FEBRERO!L146+[12]MARZO!L146+[12]ABRIL!L146+[12]MAYO!L146+[12]JUNIO!L146+[12]JULIO!L146+[12]AGOSTO!L146+[12]SEPTIEMBRE!L146+[12]OCTUBRE!L146+[12]NOVIEMBRE!L146+[12]DICIEMBRE!L146</f>
        <v>7.1519638800000003</v>
      </c>
      <c r="N144" s="153">
        <f t="shared" ref="N144:N207" si="8">J144-K144-M144</f>
        <v>125.14902908465841</v>
      </c>
      <c r="O144" s="155">
        <f t="shared" si="6"/>
        <v>-17.023126653074037</v>
      </c>
      <c r="P144" s="160"/>
      <c r="Q144" s="160"/>
    </row>
    <row r="145" spans="1:17" s="29" customFormat="1" ht="14.25" x14ac:dyDescent="0.2">
      <c r="A145" s="156">
        <v>156</v>
      </c>
      <c r="B145" s="151" t="s">
        <v>57</v>
      </c>
      <c r="C145" s="152" t="s">
        <v>230</v>
      </c>
      <c r="D145" s="153">
        <v>164.73183950000001</v>
      </c>
      <c r="E145" s="154">
        <v>10.139556000000001</v>
      </c>
      <c r="F145" s="153">
        <v>0</v>
      </c>
      <c r="G145" s="153">
        <v>1.3558330000000001</v>
      </c>
      <c r="H145" s="155">
        <f t="shared" si="7"/>
        <v>153.23645050000002</v>
      </c>
      <c r="I145" s="155"/>
      <c r="J145" s="153">
        <v>504.47149486418215</v>
      </c>
      <c r="K145" s="153">
        <v>10.0556918</v>
      </c>
      <c r="L145" s="153">
        <v>0</v>
      </c>
      <c r="M145" s="153">
        <f>[12]ENERO!L147+[12]FEBRERO!L147+[12]MARZO!L147+[12]ABRIL!L147+[12]MAYO!L147+[12]JUNIO!L147+[12]JULIO!L147+[12]AGOSTO!L147+[12]SEPTIEMBRE!L147+[12]OCTUBRE!L147+[12]NOVIEMBRE!L147+[12]DICIEMBRE!L147</f>
        <v>1.3864236600000002</v>
      </c>
      <c r="N145" s="153">
        <f t="shared" si="8"/>
        <v>493.02937940418218</v>
      </c>
      <c r="O145" s="155">
        <f t="shared" si="6"/>
        <v>221.7441919304847</v>
      </c>
      <c r="P145" s="160"/>
      <c r="Q145" s="160"/>
    </row>
    <row r="146" spans="1:17" s="29" customFormat="1" ht="14.25" x14ac:dyDescent="0.2">
      <c r="A146" s="156">
        <v>157</v>
      </c>
      <c r="B146" s="151" t="s">
        <v>213</v>
      </c>
      <c r="C146" s="152" t="s">
        <v>229</v>
      </c>
      <c r="D146" s="153">
        <v>277.03112499999997</v>
      </c>
      <c r="E146" s="154">
        <v>210.799024</v>
      </c>
      <c r="F146" s="153">
        <v>0</v>
      </c>
      <c r="G146" s="153">
        <v>21.176006000000001</v>
      </c>
      <c r="H146" s="155">
        <f t="shared" si="7"/>
        <v>45.056094999999971</v>
      </c>
      <c r="I146" s="155"/>
      <c r="J146" s="153">
        <v>1807.7284051437414</v>
      </c>
      <c r="K146" s="153">
        <v>209.86155358999997</v>
      </c>
      <c r="L146" s="153">
        <v>0</v>
      </c>
      <c r="M146" s="153">
        <f>[12]ENERO!L148+[12]FEBRERO!L148+[12]MARZO!L148+[12]ABRIL!L148+[12]MAYO!L148+[12]JUNIO!L148+[12]JULIO!L148+[12]AGOSTO!L148+[12]SEPTIEMBRE!L148+[12]OCTUBRE!L148+[12]NOVIEMBRE!L148+[12]DICIEMBRE!L148</f>
        <v>22.325512409999998</v>
      </c>
      <c r="N146" s="153">
        <f t="shared" si="8"/>
        <v>1575.5413391437414</v>
      </c>
      <c r="O146" s="155" t="str">
        <f t="shared" si="6"/>
        <v>500&lt;</v>
      </c>
      <c r="P146" s="160"/>
      <c r="Q146" s="160"/>
    </row>
    <row r="147" spans="1:17" s="29" customFormat="1" ht="14.25" x14ac:dyDescent="0.2">
      <c r="A147" s="156">
        <v>158</v>
      </c>
      <c r="B147" s="151" t="s">
        <v>57</v>
      </c>
      <c r="C147" s="152" t="s">
        <v>228</v>
      </c>
      <c r="D147" s="153">
        <v>0</v>
      </c>
      <c r="E147" s="154">
        <v>0</v>
      </c>
      <c r="F147" s="153">
        <v>0</v>
      </c>
      <c r="G147" s="153">
        <v>0</v>
      </c>
      <c r="H147" s="155">
        <f t="shared" si="7"/>
        <v>0</v>
      </c>
      <c r="I147" s="155"/>
      <c r="J147" s="153">
        <v>157.43158211843692</v>
      </c>
      <c r="K147" s="153">
        <v>0</v>
      </c>
      <c r="L147" s="153">
        <v>0</v>
      </c>
      <c r="M147" s="153">
        <f>[12]ENERO!L149+[12]FEBRERO!L149+[12]MARZO!L149+[12]ABRIL!L149+[12]MAYO!L149+[12]JUNIO!L149+[12]JULIO!L149+[12]AGOSTO!L149+[12]SEPTIEMBRE!L149+[12]OCTUBRE!L149+[12]NOVIEMBRE!L149+[12]DICIEMBRE!L149</f>
        <v>0</v>
      </c>
      <c r="N147" s="153">
        <f t="shared" si="8"/>
        <v>157.43158211843692</v>
      </c>
      <c r="O147" s="155" t="str">
        <f t="shared" si="6"/>
        <v>N.A.</v>
      </c>
      <c r="P147" s="160"/>
      <c r="Q147" s="160"/>
    </row>
    <row r="148" spans="1:17" s="29" customFormat="1" ht="14.25" x14ac:dyDescent="0.2">
      <c r="A148" s="156">
        <v>159</v>
      </c>
      <c r="B148" s="151" t="s">
        <v>213</v>
      </c>
      <c r="C148" s="152" t="s">
        <v>227</v>
      </c>
      <c r="D148" s="153">
        <v>0</v>
      </c>
      <c r="E148" s="154">
        <v>0</v>
      </c>
      <c r="F148" s="153">
        <v>0</v>
      </c>
      <c r="G148" s="153">
        <v>0</v>
      </c>
      <c r="H148" s="155">
        <f t="shared" si="7"/>
        <v>0</v>
      </c>
      <c r="I148" s="155"/>
      <c r="J148" s="153">
        <v>931.77629287499997</v>
      </c>
      <c r="K148" s="153">
        <v>0</v>
      </c>
      <c r="L148" s="153">
        <v>0</v>
      </c>
      <c r="M148" s="153">
        <f>[12]ENERO!L150+[12]FEBRERO!L150+[12]MARZO!L150+[12]ABRIL!L150+[12]MAYO!L150+[12]JUNIO!L150+[12]JULIO!L150+[12]AGOSTO!L150+[12]SEPTIEMBRE!L150+[12]OCTUBRE!L150+[12]NOVIEMBRE!L150+[12]DICIEMBRE!L150</f>
        <v>0</v>
      </c>
      <c r="N148" s="153">
        <f t="shared" si="8"/>
        <v>931.77629287499997</v>
      </c>
      <c r="O148" s="155" t="str">
        <f t="shared" si="6"/>
        <v>N.A.</v>
      </c>
      <c r="P148" s="160"/>
      <c r="Q148" s="160"/>
    </row>
    <row r="149" spans="1:17" s="29" customFormat="1" ht="14.25" x14ac:dyDescent="0.2">
      <c r="A149" s="156">
        <v>160</v>
      </c>
      <c r="B149" s="151" t="s">
        <v>213</v>
      </c>
      <c r="C149" s="152" t="s">
        <v>226</v>
      </c>
      <c r="D149" s="153">
        <v>0</v>
      </c>
      <c r="E149" s="154">
        <v>0</v>
      </c>
      <c r="F149" s="153">
        <v>0</v>
      </c>
      <c r="G149" s="153">
        <v>0</v>
      </c>
      <c r="H149" s="155">
        <f t="shared" si="7"/>
        <v>0</v>
      </c>
      <c r="I149" s="155"/>
      <c r="J149" s="153">
        <v>2097.6165147030001</v>
      </c>
      <c r="K149" s="153">
        <v>0</v>
      </c>
      <c r="L149" s="153">
        <v>0</v>
      </c>
      <c r="M149" s="153">
        <f>[12]ENERO!L151+[12]FEBRERO!L151+[12]MARZO!L151+[12]ABRIL!L151+[12]MAYO!L151+[12]JUNIO!L151+[12]JULIO!L151+[12]AGOSTO!L151+[12]SEPTIEMBRE!L151+[12]OCTUBRE!L151+[12]NOVIEMBRE!L151+[12]DICIEMBRE!L151</f>
        <v>0</v>
      </c>
      <c r="N149" s="153">
        <f t="shared" si="8"/>
        <v>2097.6165147030001</v>
      </c>
      <c r="O149" s="155" t="str">
        <f t="shared" si="6"/>
        <v>N.A.</v>
      </c>
      <c r="P149" s="160"/>
      <c r="Q149" s="160"/>
    </row>
    <row r="150" spans="1:17" s="29" customFormat="1" ht="14.25" x14ac:dyDescent="0.2">
      <c r="A150" s="156">
        <v>161</v>
      </c>
      <c r="B150" s="151" t="s">
        <v>213</v>
      </c>
      <c r="C150" s="152" t="s">
        <v>225</v>
      </c>
      <c r="D150" s="153">
        <v>4.220042499999999</v>
      </c>
      <c r="E150" s="154">
        <v>2.3081179999999999</v>
      </c>
      <c r="F150" s="153">
        <v>0</v>
      </c>
      <c r="G150" s="153">
        <v>0.12090100000000001</v>
      </c>
      <c r="H150" s="155">
        <f t="shared" si="7"/>
        <v>1.7910234999999992</v>
      </c>
      <c r="I150" s="155"/>
      <c r="J150" s="153">
        <v>346.01960710242685</v>
      </c>
      <c r="K150" s="153">
        <v>2.3081174999999998</v>
      </c>
      <c r="L150" s="153">
        <v>0</v>
      </c>
      <c r="M150" s="153">
        <f>[12]ENERO!L152+[12]FEBRERO!L152+[12]MARZO!L152+[12]ABRIL!L152+[12]MAYO!L152+[12]JUNIO!L152+[12]JULIO!L152+[12]AGOSTO!L152+[12]SEPTIEMBRE!L152+[12]OCTUBRE!L152+[12]NOVIEMBRE!L152+[12]DICIEMBRE!L152</f>
        <v>0.11405469</v>
      </c>
      <c r="N150" s="153">
        <f t="shared" si="8"/>
        <v>343.59743491242688</v>
      </c>
      <c r="O150" s="155" t="str">
        <f t="shared" si="6"/>
        <v>500&lt;</v>
      </c>
      <c r="P150" s="160"/>
      <c r="Q150" s="160"/>
    </row>
    <row r="151" spans="1:17" s="29" customFormat="1" ht="14.25" x14ac:dyDescent="0.2">
      <c r="A151" s="156">
        <v>162</v>
      </c>
      <c r="B151" s="151" t="s">
        <v>57</v>
      </c>
      <c r="C151" s="152" t="s">
        <v>224</v>
      </c>
      <c r="D151" s="153">
        <v>13.538791</v>
      </c>
      <c r="E151" s="154">
        <v>1.965503</v>
      </c>
      <c r="F151" s="153">
        <v>0</v>
      </c>
      <c r="G151" s="153">
        <v>7.4998999999999996E-2</v>
      </c>
      <c r="H151" s="155">
        <f t="shared" si="7"/>
        <v>11.498289</v>
      </c>
      <c r="I151" s="155"/>
      <c r="J151" s="153">
        <v>724.40266506300009</v>
      </c>
      <c r="K151" s="153">
        <v>1.96550307</v>
      </c>
      <c r="L151" s="153">
        <v>0</v>
      </c>
      <c r="M151" s="153">
        <f>[12]ENERO!L153+[12]FEBRERO!L153+[12]MARZO!L153+[12]ABRIL!L153+[12]MAYO!L153+[12]JUNIO!L153+[12]JULIO!L153+[12]AGOSTO!L153+[12]SEPTIEMBRE!L153+[12]OCTUBRE!L153+[12]NOVIEMBRE!L153+[12]DICIEMBRE!L153</f>
        <v>6.7218449999999999E-2</v>
      </c>
      <c r="N151" s="153">
        <f t="shared" si="8"/>
        <v>722.36994354300009</v>
      </c>
      <c r="O151" s="155" t="str">
        <f t="shared" si="6"/>
        <v>500&lt;</v>
      </c>
      <c r="P151" s="160"/>
      <c r="Q151" s="160"/>
    </row>
    <row r="152" spans="1:17" s="29" customFormat="1" ht="24" x14ac:dyDescent="0.2">
      <c r="A152" s="156">
        <v>163</v>
      </c>
      <c r="B152" s="151" t="s">
        <v>50</v>
      </c>
      <c r="C152" s="152" t="s">
        <v>223</v>
      </c>
      <c r="D152" s="153">
        <v>0</v>
      </c>
      <c r="E152" s="154">
        <v>0</v>
      </c>
      <c r="F152" s="153">
        <v>0</v>
      </c>
      <c r="G152" s="153">
        <v>0</v>
      </c>
      <c r="H152" s="155">
        <f t="shared" si="7"/>
        <v>0</v>
      </c>
      <c r="I152" s="155"/>
      <c r="J152" s="153">
        <v>24.433278073436146</v>
      </c>
      <c r="K152" s="153">
        <v>6.1605292260991922</v>
      </c>
      <c r="L152" s="153">
        <v>0</v>
      </c>
      <c r="M152" s="153">
        <f>[12]ENERO!L154+[12]FEBRERO!L154+[12]MARZO!L154+[12]ABRIL!L154+[12]MAYO!L154+[12]JUNIO!L154+[12]JULIO!L154+[12]AGOSTO!L154+[12]SEPTIEMBRE!L154+[12]OCTUBRE!L154+[12]NOVIEMBRE!L154+[12]DICIEMBRE!L154</f>
        <v>0</v>
      </c>
      <c r="N152" s="153">
        <f t="shared" si="8"/>
        <v>18.272748847336953</v>
      </c>
      <c r="O152" s="155" t="str">
        <f t="shared" si="6"/>
        <v>N.A.</v>
      </c>
      <c r="P152" s="160"/>
      <c r="Q152" s="160"/>
    </row>
    <row r="153" spans="1:17" s="29" customFormat="1" ht="24" x14ac:dyDescent="0.2">
      <c r="A153" s="156">
        <v>164</v>
      </c>
      <c r="B153" s="151" t="s">
        <v>191</v>
      </c>
      <c r="C153" s="152" t="s">
        <v>222</v>
      </c>
      <c r="D153" s="153">
        <v>96.836501000000027</v>
      </c>
      <c r="E153" s="154">
        <v>41.319490999999999</v>
      </c>
      <c r="F153" s="153">
        <v>0</v>
      </c>
      <c r="G153" s="153">
        <v>7.0366409999999995</v>
      </c>
      <c r="H153" s="155">
        <f t="shared" si="7"/>
        <v>48.480369000000024</v>
      </c>
      <c r="I153" s="155"/>
      <c r="J153" s="153">
        <v>168.79632140534812</v>
      </c>
      <c r="K153" s="153">
        <v>41.832157672252876</v>
      </c>
      <c r="L153" s="153">
        <v>0</v>
      </c>
      <c r="M153" s="153">
        <f>[12]ENERO!L155+[12]FEBRERO!L155+[12]MARZO!L155+[12]ABRIL!L155+[12]MAYO!L155+[12]JUNIO!L155+[12]JULIO!L155+[12]AGOSTO!L155+[12]SEPTIEMBRE!L155+[12]OCTUBRE!L155+[12]NOVIEMBRE!L155+[12]DICIEMBRE!L155</f>
        <v>7.7213142900000005</v>
      </c>
      <c r="N153" s="153">
        <f t="shared" si="8"/>
        <v>119.24284944309525</v>
      </c>
      <c r="O153" s="155">
        <f t="shared" si="6"/>
        <v>145.96110116879512</v>
      </c>
      <c r="P153" s="160"/>
      <c r="Q153" s="160"/>
    </row>
    <row r="154" spans="1:17" s="29" customFormat="1" ht="24" x14ac:dyDescent="0.2">
      <c r="A154" s="156">
        <v>165</v>
      </c>
      <c r="B154" s="151" t="s">
        <v>69</v>
      </c>
      <c r="C154" s="152" t="s">
        <v>221</v>
      </c>
      <c r="D154" s="153">
        <v>6.4134940000000018</v>
      </c>
      <c r="E154" s="154">
        <v>3.5106639999999998</v>
      </c>
      <c r="F154" s="153">
        <v>0</v>
      </c>
      <c r="G154" s="153">
        <v>5.3668E-2</v>
      </c>
      <c r="H154" s="155">
        <f t="shared" si="7"/>
        <v>2.849162000000002</v>
      </c>
      <c r="I154" s="155"/>
      <c r="J154" s="153">
        <v>4.5064093018492368</v>
      </c>
      <c r="K154" s="153">
        <v>3.4000303948876023</v>
      </c>
      <c r="L154" s="153">
        <v>0</v>
      </c>
      <c r="M154" s="153">
        <f>[12]ENERO!L156+[12]FEBRERO!L156+[12]MARZO!L156+[12]ABRIL!L156+[12]MAYO!L156+[12]JUNIO!L156+[12]JULIO!L156+[12]AGOSTO!L156+[12]SEPTIEMBRE!L156+[12]OCTUBRE!L156+[12]NOVIEMBRE!L156+[12]DICIEMBRE!L156</f>
        <v>6.0065689999999998E-2</v>
      </c>
      <c r="N154" s="153">
        <f t="shared" si="8"/>
        <v>1.0463132169616345</v>
      </c>
      <c r="O154" s="155">
        <f t="shared" si="6"/>
        <v>-63.276457535175822</v>
      </c>
      <c r="P154" s="160"/>
      <c r="Q154" s="160"/>
    </row>
    <row r="155" spans="1:17" s="29" customFormat="1" ht="24" x14ac:dyDescent="0.2">
      <c r="A155" s="156">
        <v>166</v>
      </c>
      <c r="B155" s="151" t="s">
        <v>62</v>
      </c>
      <c r="C155" s="152" t="s">
        <v>220</v>
      </c>
      <c r="D155" s="153">
        <v>212.62384449999999</v>
      </c>
      <c r="E155" s="154">
        <v>93.869380500000005</v>
      </c>
      <c r="F155" s="153">
        <v>0</v>
      </c>
      <c r="G155" s="153">
        <v>4.9426899999999998</v>
      </c>
      <c r="H155" s="155">
        <f t="shared" si="7"/>
        <v>113.81177399999999</v>
      </c>
      <c r="I155" s="155"/>
      <c r="J155" s="153">
        <v>307.6268427115287</v>
      </c>
      <c r="K155" s="153">
        <v>83.638123410349877</v>
      </c>
      <c r="L155" s="153">
        <v>0</v>
      </c>
      <c r="M155" s="153">
        <f>[12]ENERO!L157+[12]FEBRERO!L157+[12]MARZO!L157+[12]ABRIL!L157+[12]MAYO!L157+[12]JUNIO!L157+[12]JULIO!L157+[12]AGOSTO!L157+[12]SEPTIEMBRE!L157+[12]OCTUBRE!L157+[12]NOVIEMBRE!L157+[12]DICIEMBRE!L157</f>
        <v>5.2874530599999989</v>
      </c>
      <c r="N155" s="153">
        <f t="shared" si="8"/>
        <v>218.70126624117884</v>
      </c>
      <c r="O155" s="155">
        <f t="shared" si="6"/>
        <v>92.160493202732141</v>
      </c>
      <c r="P155" s="160"/>
      <c r="Q155" s="160"/>
    </row>
    <row r="156" spans="1:17" s="29" customFormat="1" ht="14.25" x14ac:dyDescent="0.2">
      <c r="A156" s="156">
        <v>167</v>
      </c>
      <c r="B156" s="151" t="s">
        <v>48</v>
      </c>
      <c r="C156" s="152" t="s">
        <v>219</v>
      </c>
      <c r="D156" s="153">
        <v>608.34539200000006</v>
      </c>
      <c r="E156" s="154">
        <v>528.9744475</v>
      </c>
      <c r="F156" s="153">
        <v>0</v>
      </c>
      <c r="G156" s="153">
        <v>32.406612000000003</v>
      </c>
      <c r="H156" s="155">
        <f t="shared" si="7"/>
        <v>46.964332500000062</v>
      </c>
      <c r="I156" s="155"/>
      <c r="J156" s="153">
        <v>1878.1377336100006</v>
      </c>
      <c r="K156" s="153">
        <v>486.26045252540007</v>
      </c>
      <c r="L156" s="153">
        <v>0</v>
      </c>
      <c r="M156" s="153">
        <f>[12]ENERO!L158+[12]FEBRERO!L158+[12]MARZO!L158+[12]ABRIL!L158+[12]MAYO!L158+[12]JUNIO!L158+[12]JULIO!L158+[12]AGOSTO!L158+[12]SEPTIEMBRE!L158+[12]OCTUBRE!L158+[12]NOVIEMBRE!L158+[12]DICIEMBRE!L158</f>
        <v>33.011322059999998</v>
      </c>
      <c r="N156" s="153">
        <f t="shared" si="8"/>
        <v>1358.8659590246007</v>
      </c>
      <c r="O156" s="155" t="str">
        <f t="shared" si="6"/>
        <v>500&lt;</v>
      </c>
      <c r="P156" s="160"/>
      <c r="Q156" s="160"/>
    </row>
    <row r="157" spans="1:17" s="29" customFormat="1" ht="24" x14ac:dyDescent="0.2">
      <c r="A157" s="156">
        <v>168</v>
      </c>
      <c r="B157" s="151" t="s">
        <v>196</v>
      </c>
      <c r="C157" s="152" t="s">
        <v>218</v>
      </c>
      <c r="D157" s="153">
        <v>0</v>
      </c>
      <c r="E157" s="154">
        <v>0</v>
      </c>
      <c r="F157" s="153">
        <v>0</v>
      </c>
      <c r="G157" s="153">
        <v>0</v>
      </c>
      <c r="H157" s="155">
        <f t="shared" si="7"/>
        <v>0</v>
      </c>
      <c r="I157" s="155"/>
      <c r="J157" s="153">
        <v>11.839166486331623</v>
      </c>
      <c r="K157" s="153">
        <v>3.268062309576746</v>
      </c>
      <c r="L157" s="153">
        <v>0</v>
      </c>
      <c r="M157" s="153">
        <f>[12]ENERO!L159+[12]FEBRERO!L159+[12]MARZO!L159+[12]ABRIL!L159+[12]MAYO!L159+[12]JUNIO!L159+[12]JULIO!L159+[12]AGOSTO!L159+[12]SEPTIEMBRE!L159+[12]OCTUBRE!L159+[12]NOVIEMBRE!L159+[12]DICIEMBRE!L159</f>
        <v>0</v>
      </c>
      <c r="N157" s="153">
        <f t="shared" si="8"/>
        <v>8.5711041767548757</v>
      </c>
      <c r="O157" s="155" t="str">
        <f t="shared" si="6"/>
        <v>N.A.</v>
      </c>
      <c r="P157" s="160"/>
      <c r="Q157" s="160"/>
    </row>
    <row r="158" spans="1:17" s="29" customFormat="1" ht="24" x14ac:dyDescent="0.2">
      <c r="A158" s="156">
        <v>170</v>
      </c>
      <c r="B158" s="151" t="s">
        <v>69</v>
      </c>
      <c r="C158" s="152" t="s">
        <v>217</v>
      </c>
      <c r="D158" s="153">
        <v>178.0447705</v>
      </c>
      <c r="E158" s="154">
        <v>71.160150999999999</v>
      </c>
      <c r="F158" s="153">
        <v>0</v>
      </c>
      <c r="G158" s="153">
        <v>19.421651999999998</v>
      </c>
      <c r="H158" s="155">
        <f t="shared" si="7"/>
        <v>87.462967500000005</v>
      </c>
      <c r="I158" s="155"/>
      <c r="J158" s="153">
        <v>558.03786948897039</v>
      </c>
      <c r="K158" s="153">
        <v>61.649025126002279</v>
      </c>
      <c r="L158" s="153">
        <v>0</v>
      </c>
      <c r="M158" s="153">
        <f>[12]ENERO!L160+[12]FEBRERO!L160+[12]MARZO!L160+[12]ABRIL!L160+[12]MAYO!L160+[12]JUNIO!L160+[12]JULIO!L160+[12]AGOSTO!L160+[12]SEPTIEMBRE!L160+[12]OCTUBRE!L160+[12]NOVIEMBRE!L160+[12]DICIEMBRE!L160</f>
        <v>20.874877230000003</v>
      </c>
      <c r="N158" s="153">
        <f t="shared" si="8"/>
        <v>475.51396713296811</v>
      </c>
      <c r="O158" s="155">
        <f t="shared" si="6"/>
        <v>443.67463250428597</v>
      </c>
      <c r="P158" s="160"/>
      <c r="Q158" s="160"/>
    </row>
    <row r="159" spans="1:17" s="29" customFormat="1" ht="14.25" x14ac:dyDescent="0.2">
      <c r="A159" s="151">
        <v>171</v>
      </c>
      <c r="B159" s="151" t="s">
        <v>48</v>
      </c>
      <c r="C159" s="152" t="s">
        <v>49</v>
      </c>
      <c r="D159" s="153">
        <v>3229.9584760000002</v>
      </c>
      <c r="E159" s="154">
        <v>2428.0722255000001</v>
      </c>
      <c r="F159" s="153">
        <v>0</v>
      </c>
      <c r="G159" s="153">
        <v>203.161067</v>
      </c>
      <c r="H159" s="155">
        <f t="shared" si="7"/>
        <v>598.72518350000018</v>
      </c>
      <c r="I159" s="155"/>
      <c r="J159" s="153">
        <v>1748.3066311800001</v>
      </c>
      <c r="K159" s="153">
        <v>1103.6270876199999</v>
      </c>
      <c r="L159" s="153">
        <v>0</v>
      </c>
      <c r="M159" s="153">
        <f>[12]ENERO!L161+[12]FEBRERO!L161+[12]MARZO!L161+[12]ABRIL!L161+[12]MAYO!L161+[12]JUNIO!L161+[12]JULIO!L161+[12]AGOSTO!L161+[12]SEPTIEMBRE!L161+[12]OCTUBRE!L161+[12]NOVIEMBRE!L161+[12]DICIEMBRE!L161</f>
        <v>214.42312251000004</v>
      </c>
      <c r="N159" s="153">
        <f t="shared" si="8"/>
        <v>430.25642105000014</v>
      </c>
      <c r="O159" s="155">
        <f t="shared" si="6"/>
        <v>-28.137911531493142</v>
      </c>
      <c r="P159" s="160"/>
      <c r="Q159" s="160"/>
    </row>
    <row r="160" spans="1:17" s="29" customFormat="1" ht="24" x14ac:dyDescent="0.2">
      <c r="A160" s="156">
        <v>176</v>
      </c>
      <c r="B160" s="151" t="s">
        <v>69</v>
      </c>
      <c r="C160" s="152" t="s">
        <v>216</v>
      </c>
      <c r="D160" s="153">
        <v>88.740943999999985</v>
      </c>
      <c r="E160" s="154">
        <v>33.661766</v>
      </c>
      <c r="F160" s="153">
        <v>0</v>
      </c>
      <c r="G160" s="153">
        <v>8.0498399999999997</v>
      </c>
      <c r="H160" s="155">
        <f t="shared" si="7"/>
        <v>47.029337999999981</v>
      </c>
      <c r="I160" s="155"/>
      <c r="J160" s="153">
        <v>60.775099690855534</v>
      </c>
      <c r="K160" s="153">
        <v>27.333915741965633</v>
      </c>
      <c r="L160" s="153">
        <v>0</v>
      </c>
      <c r="M160" s="153">
        <f>[12]ENERO!L162+[12]FEBRERO!L162+[12]MARZO!L162+[12]ABRIL!L162+[12]MAYO!L162+[12]JUNIO!L162+[12]JULIO!L162+[12]AGOSTO!L162+[12]SEPTIEMBRE!L162+[12]OCTUBRE!L162+[12]NOVIEMBRE!L162+[12]DICIEMBRE!L162</f>
        <v>8.0498410700000012</v>
      </c>
      <c r="N160" s="153">
        <f t="shared" si="8"/>
        <v>25.391342878889901</v>
      </c>
      <c r="O160" s="155">
        <f t="shared" si="6"/>
        <v>-46.009567732188977</v>
      </c>
      <c r="P160" s="160"/>
      <c r="Q160" s="160"/>
    </row>
    <row r="161" spans="1:17" s="29" customFormat="1" ht="24" x14ac:dyDescent="0.2">
      <c r="A161" s="156">
        <v>177</v>
      </c>
      <c r="B161" s="151" t="s">
        <v>69</v>
      </c>
      <c r="C161" s="152" t="s">
        <v>215</v>
      </c>
      <c r="D161" s="153">
        <v>3.2246169999999998</v>
      </c>
      <c r="E161" s="154">
        <v>1.7028715000000001</v>
      </c>
      <c r="F161" s="153">
        <v>0</v>
      </c>
      <c r="G161" s="153">
        <v>0.20455899999999999</v>
      </c>
      <c r="H161" s="155">
        <f t="shared" si="7"/>
        <v>1.3171864999999998</v>
      </c>
      <c r="I161" s="155"/>
      <c r="J161" s="153">
        <v>2.4348211111876572</v>
      </c>
      <c r="K161" s="153">
        <v>1.09402857557291</v>
      </c>
      <c r="L161" s="153">
        <v>0</v>
      </c>
      <c r="M161" s="153">
        <f>[12]ENERO!L163+[12]FEBRERO!L163+[12]MARZO!L163+[12]ABRIL!L163+[12]MAYO!L163+[12]JUNIO!L163+[12]JULIO!L163+[12]AGOSTO!L163+[12]SEPTIEMBRE!L163+[12]OCTUBRE!L163+[12]NOVIEMBRE!L163+[12]DICIEMBRE!L163</f>
        <v>0.15233391999999998</v>
      </c>
      <c r="N161" s="153">
        <f t="shared" si="8"/>
        <v>1.1884586156147472</v>
      </c>
      <c r="O161" s="155">
        <f t="shared" si="6"/>
        <v>-9.7729428888963437</v>
      </c>
      <c r="P161" s="160"/>
      <c r="Q161" s="160"/>
    </row>
    <row r="162" spans="1:17" s="29" customFormat="1" ht="14.25" x14ac:dyDescent="0.2">
      <c r="A162" s="156">
        <v>181</v>
      </c>
      <c r="B162" s="151" t="s">
        <v>57</v>
      </c>
      <c r="C162" s="152" t="s">
        <v>214</v>
      </c>
      <c r="D162" s="153">
        <v>766.98063500000012</v>
      </c>
      <c r="E162" s="154">
        <v>254.01257900000002</v>
      </c>
      <c r="F162" s="153">
        <v>0</v>
      </c>
      <c r="G162" s="153">
        <v>133.970203</v>
      </c>
      <c r="H162" s="155">
        <f t="shared" si="7"/>
        <v>378.99785300000019</v>
      </c>
      <c r="I162" s="155"/>
      <c r="J162" s="153">
        <v>5182.0240617859999</v>
      </c>
      <c r="K162" s="153">
        <v>256.54717381</v>
      </c>
      <c r="L162" s="153">
        <v>0</v>
      </c>
      <c r="M162" s="153">
        <f>[12]ENERO!L164+[12]FEBRERO!L164+[12]MARZO!L164+[12]ABRIL!L164+[12]MAYO!L164+[12]JUNIO!L164+[12]JULIO!L164+[12]AGOSTO!L164+[12]SEPTIEMBRE!L164+[12]OCTUBRE!L164+[12]NOVIEMBRE!L164+[12]DICIEMBRE!L164</f>
        <v>135.32767267000003</v>
      </c>
      <c r="N162" s="153">
        <f t="shared" si="8"/>
        <v>4790.1492153059999</v>
      </c>
      <c r="O162" s="155" t="str">
        <f t="shared" si="6"/>
        <v>500&lt;</v>
      </c>
      <c r="P162" s="160"/>
      <c r="Q162" s="160"/>
    </row>
    <row r="163" spans="1:17" s="29" customFormat="1" ht="14.25" x14ac:dyDescent="0.2">
      <c r="A163" s="156">
        <v>182</v>
      </c>
      <c r="B163" s="151" t="s">
        <v>213</v>
      </c>
      <c r="C163" s="152" t="s">
        <v>212</v>
      </c>
      <c r="D163" s="153">
        <v>279.30515150000002</v>
      </c>
      <c r="E163" s="154">
        <v>17.057790000000001</v>
      </c>
      <c r="F163" s="153">
        <v>0</v>
      </c>
      <c r="G163" s="153">
        <v>0.28281600000000001</v>
      </c>
      <c r="H163" s="155">
        <f t="shared" si="7"/>
        <v>261.96454549999999</v>
      </c>
      <c r="I163" s="155"/>
      <c r="J163" s="153">
        <v>855.06541308439614</v>
      </c>
      <c r="K163" s="153">
        <v>17.057789589999995</v>
      </c>
      <c r="L163" s="153">
        <v>0</v>
      </c>
      <c r="M163" s="153">
        <f>[12]ENERO!L165+[12]FEBRERO!L165+[12]MARZO!L165+[12]ABRIL!L165+[12]MAYO!L165+[12]JUNIO!L165+[12]JULIO!L165+[12]AGOSTO!L165+[12]SEPTIEMBRE!L165+[12]OCTUBRE!L165+[12]NOVIEMBRE!L165+[12]DICIEMBRE!L165</f>
        <v>0.32381844999999998</v>
      </c>
      <c r="N163" s="153">
        <f t="shared" si="8"/>
        <v>837.68380504439619</v>
      </c>
      <c r="O163" s="155">
        <f t="shared" si="6"/>
        <v>219.76991521717059</v>
      </c>
      <c r="P163" s="160"/>
      <c r="Q163" s="160"/>
    </row>
    <row r="164" spans="1:17" s="29" customFormat="1" ht="14.25" x14ac:dyDescent="0.2">
      <c r="A164" s="156">
        <v>183</v>
      </c>
      <c r="B164" s="151" t="s">
        <v>57</v>
      </c>
      <c r="C164" s="152" t="s">
        <v>211</v>
      </c>
      <c r="D164" s="153">
        <v>19.569562000000001</v>
      </c>
      <c r="E164" s="154">
        <v>6.1556639999999998</v>
      </c>
      <c r="F164" s="153">
        <v>0</v>
      </c>
      <c r="G164" s="153">
        <v>0.19916999999999999</v>
      </c>
      <c r="H164" s="155">
        <f t="shared" si="7"/>
        <v>13.214728000000001</v>
      </c>
      <c r="I164" s="155"/>
      <c r="J164" s="153">
        <v>71.769514978610118</v>
      </c>
      <c r="K164" s="153">
        <v>6.1556630999999999</v>
      </c>
      <c r="L164" s="153">
        <v>0</v>
      </c>
      <c r="M164" s="153">
        <f>[12]ENERO!L166+[12]FEBRERO!L166+[12]MARZO!L166+[12]ABRIL!L166+[12]MAYO!L166+[12]JUNIO!L166+[12]JULIO!L166+[12]AGOSTO!L166+[12]SEPTIEMBRE!L166+[12]OCTUBRE!L166+[12]NOVIEMBRE!L166+[12]DICIEMBRE!L166</f>
        <v>0.21051816999999995</v>
      </c>
      <c r="N164" s="153">
        <f t="shared" si="8"/>
        <v>65.40333370861012</v>
      </c>
      <c r="O164" s="155">
        <f t="shared" si="6"/>
        <v>394.92758162415538</v>
      </c>
      <c r="P164" s="160"/>
      <c r="Q164" s="160"/>
    </row>
    <row r="165" spans="1:17" s="29" customFormat="1" ht="24" x14ac:dyDescent="0.2">
      <c r="A165" s="156">
        <v>185</v>
      </c>
      <c r="B165" s="151" t="s">
        <v>50</v>
      </c>
      <c r="C165" s="152" t="s">
        <v>210</v>
      </c>
      <c r="D165" s="153">
        <v>117.29722649999999</v>
      </c>
      <c r="E165" s="154">
        <v>34.205445500000003</v>
      </c>
      <c r="F165" s="153">
        <v>0</v>
      </c>
      <c r="G165" s="153">
        <v>4.3711970000000004</v>
      </c>
      <c r="H165" s="155">
        <f t="shared" si="7"/>
        <v>78.720584000000002</v>
      </c>
      <c r="I165" s="155"/>
      <c r="J165" s="153">
        <v>97.322449313477534</v>
      </c>
      <c r="K165" s="153">
        <v>36.432695987176366</v>
      </c>
      <c r="L165" s="153">
        <v>0</v>
      </c>
      <c r="M165" s="153">
        <f>[12]ENERO!L167+[12]FEBRERO!L167+[12]MARZO!L167+[12]ABRIL!L167+[12]MAYO!L167+[12]JUNIO!L167+[12]JULIO!L167+[12]AGOSTO!L167+[12]SEPTIEMBRE!L167+[12]OCTUBRE!L167+[12]NOVIEMBRE!L167+[12]DICIEMBRE!L167</f>
        <v>5.3686383100000006</v>
      </c>
      <c r="N165" s="153">
        <f t="shared" si="8"/>
        <v>55.521115016301167</v>
      </c>
      <c r="O165" s="155">
        <f t="shared" si="6"/>
        <v>-29.470651518157986</v>
      </c>
      <c r="P165" s="160"/>
      <c r="Q165" s="160"/>
    </row>
    <row r="166" spans="1:17" s="29" customFormat="1" ht="14.25" x14ac:dyDescent="0.2">
      <c r="A166" s="156">
        <v>188</v>
      </c>
      <c r="B166" s="151" t="s">
        <v>50</v>
      </c>
      <c r="C166" s="152" t="s">
        <v>51</v>
      </c>
      <c r="D166" s="153">
        <v>583.50055349999991</v>
      </c>
      <c r="E166" s="154">
        <v>196.56711300000001</v>
      </c>
      <c r="F166" s="153">
        <v>0</v>
      </c>
      <c r="G166" s="153">
        <v>34.350593999999994</v>
      </c>
      <c r="H166" s="155">
        <f t="shared" si="7"/>
        <v>352.5828464999999</v>
      </c>
      <c r="I166" s="155"/>
      <c r="J166" s="153">
        <v>716.49069316986254</v>
      </c>
      <c r="K166" s="153">
        <v>213.17463769892953</v>
      </c>
      <c r="L166" s="153">
        <v>0</v>
      </c>
      <c r="M166" s="153">
        <f>[12]ENERO!L168+[12]FEBRERO!L168+[12]MARZO!L168+[12]ABRIL!L168+[12]MAYO!L168+[12]JUNIO!L168+[12]JULIO!L168+[12]AGOSTO!L168+[12]SEPTIEMBRE!L168+[12]OCTUBRE!L168+[12]NOVIEMBRE!L168+[12]DICIEMBRE!L168</f>
        <v>35.41404227000001</v>
      </c>
      <c r="N166" s="153">
        <f t="shared" si="8"/>
        <v>467.90201320093297</v>
      </c>
      <c r="O166" s="155">
        <f t="shared" si="6"/>
        <v>32.706970247043223</v>
      </c>
      <c r="P166" s="160"/>
      <c r="Q166" s="160"/>
    </row>
    <row r="167" spans="1:17" s="29" customFormat="1" ht="14.25" x14ac:dyDescent="0.2">
      <c r="A167" s="156">
        <v>189</v>
      </c>
      <c r="B167" s="151" t="s">
        <v>50</v>
      </c>
      <c r="C167" s="152" t="s">
        <v>209</v>
      </c>
      <c r="D167" s="153">
        <v>78.630635000000012</v>
      </c>
      <c r="E167" s="154">
        <v>13.359169000000001</v>
      </c>
      <c r="F167" s="153">
        <v>0</v>
      </c>
      <c r="G167" s="153">
        <v>3.6078779999999999</v>
      </c>
      <c r="H167" s="155">
        <f t="shared" si="7"/>
        <v>61.663588000000004</v>
      </c>
      <c r="I167" s="155"/>
      <c r="J167" s="153">
        <v>142.47829925454212</v>
      </c>
      <c r="K167" s="153">
        <v>11.683927567460769</v>
      </c>
      <c r="L167" s="153">
        <v>0</v>
      </c>
      <c r="M167" s="153">
        <f>[12]ENERO!L169+[12]FEBRERO!L169+[12]MARZO!L169+[12]ABRIL!L169+[12]MAYO!L169+[12]JUNIO!L169+[12]JULIO!L169+[12]AGOSTO!L169+[12]SEPTIEMBRE!L169+[12]OCTUBRE!L169+[12]NOVIEMBRE!L169+[12]DICIEMBRE!L169</f>
        <v>3.6360105199999997</v>
      </c>
      <c r="N167" s="153">
        <f t="shared" si="8"/>
        <v>127.15836116708137</v>
      </c>
      <c r="O167" s="155">
        <f t="shared" si="6"/>
        <v>106.21304288534323</v>
      </c>
      <c r="P167" s="160"/>
      <c r="Q167" s="160"/>
    </row>
    <row r="168" spans="1:17" s="29" customFormat="1" ht="14.25" x14ac:dyDescent="0.2">
      <c r="A168" s="156">
        <v>190</v>
      </c>
      <c r="B168" s="151" t="s">
        <v>50</v>
      </c>
      <c r="C168" s="152" t="s">
        <v>208</v>
      </c>
      <c r="D168" s="153">
        <v>101.94855299999998</v>
      </c>
      <c r="E168" s="154">
        <v>50.244233999999992</v>
      </c>
      <c r="F168" s="153">
        <v>0</v>
      </c>
      <c r="G168" s="153">
        <v>12.389532000000001</v>
      </c>
      <c r="H168" s="155">
        <f t="shared" si="7"/>
        <v>39.314786999999981</v>
      </c>
      <c r="I168" s="155"/>
      <c r="J168" s="153">
        <v>140.65726086335414</v>
      </c>
      <c r="K168" s="153">
        <v>37.849733524171761</v>
      </c>
      <c r="L168" s="153">
        <v>0</v>
      </c>
      <c r="M168" s="153">
        <f>[12]ENERO!L170+[12]FEBRERO!L170+[12]MARZO!L170+[12]ABRIL!L170+[12]MAYO!L170+[12]JUNIO!L170+[12]JULIO!L170+[12]AGOSTO!L170+[12]SEPTIEMBRE!L170+[12]OCTUBRE!L170+[12]NOVIEMBRE!L170+[12]DICIEMBRE!L170</f>
        <v>11.764246990000002</v>
      </c>
      <c r="N168" s="153">
        <f t="shared" si="8"/>
        <v>91.043280349182368</v>
      </c>
      <c r="O168" s="155">
        <f t="shared" si="6"/>
        <v>131.57515860173021</v>
      </c>
      <c r="P168" s="160"/>
      <c r="Q168" s="160"/>
    </row>
    <row r="169" spans="1:17" s="29" customFormat="1" ht="14.25" x14ac:dyDescent="0.2">
      <c r="A169" s="156">
        <v>191</v>
      </c>
      <c r="B169" s="164" t="s">
        <v>191</v>
      </c>
      <c r="C169" s="161" t="s">
        <v>207</v>
      </c>
      <c r="D169" s="153">
        <v>387.90758500000004</v>
      </c>
      <c r="E169" s="154">
        <v>3.9453050000000003</v>
      </c>
      <c r="F169" s="153">
        <v>0</v>
      </c>
      <c r="G169" s="153">
        <v>0.90815599999999985</v>
      </c>
      <c r="H169" s="155">
        <f t="shared" si="7"/>
        <v>383.054124</v>
      </c>
      <c r="I169" s="155"/>
      <c r="J169" s="153">
        <v>6.7674856798197851</v>
      </c>
      <c r="K169" s="153">
        <v>3.2422648389132709</v>
      </c>
      <c r="L169" s="153">
        <v>0</v>
      </c>
      <c r="M169" s="153">
        <f>[12]ENERO!L171+[12]FEBRERO!L171+[12]MARZO!L171+[12]ABRIL!L171+[12]MAYO!L171+[12]JUNIO!L171+[12]JULIO!L171+[12]AGOSTO!L171+[12]SEPTIEMBRE!L171+[12]OCTUBRE!L171+[12]NOVIEMBRE!L171+[12]DICIEMBRE!L171</f>
        <v>0.91297258999999997</v>
      </c>
      <c r="N169" s="153">
        <f t="shared" si="8"/>
        <v>2.6122482509065144</v>
      </c>
      <c r="O169" s="155">
        <f t="shared" si="6"/>
        <v>-99.318047219116607</v>
      </c>
      <c r="P169" s="160"/>
      <c r="Q169" s="160"/>
    </row>
    <row r="170" spans="1:17" s="29" customFormat="1" ht="14.25" x14ac:dyDescent="0.2">
      <c r="A170" s="156">
        <v>192</v>
      </c>
      <c r="B170" s="164" t="s">
        <v>50</v>
      </c>
      <c r="C170" s="161" t="s">
        <v>206</v>
      </c>
      <c r="D170" s="153">
        <v>143.70307</v>
      </c>
      <c r="E170" s="154">
        <v>57.267578</v>
      </c>
      <c r="F170" s="153">
        <v>0</v>
      </c>
      <c r="G170" s="153">
        <v>8.8891419999999997</v>
      </c>
      <c r="H170" s="155">
        <f t="shared" si="7"/>
        <v>77.54634999999999</v>
      </c>
      <c r="I170" s="155"/>
      <c r="J170" s="153">
        <v>153.54710956350232</v>
      </c>
      <c r="K170" s="153">
        <v>52.609960699687036</v>
      </c>
      <c r="L170" s="153">
        <v>0</v>
      </c>
      <c r="M170" s="153">
        <f>[12]ENERO!L172+[12]FEBRERO!L172+[12]MARZO!L172+[12]ABRIL!L172+[12]MAYO!L172+[12]JUNIO!L172+[12]JULIO!L172+[12]AGOSTO!L172+[12]SEPTIEMBRE!L172+[12]OCTUBRE!L172+[12]NOVIEMBRE!L172+[12]DICIEMBRE!L172</f>
        <v>8.7943205899999999</v>
      </c>
      <c r="N170" s="153">
        <f t="shared" si="8"/>
        <v>92.142828273815283</v>
      </c>
      <c r="O170" s="155">
        <f t="shared" si="6"/>
        <v>18.822908201114942</v>
      </c>
      <c r="P170" s="160"/>
      <c r="Q170" s="160"/>
    </row>
    <row r="171" spans="1:17" s="29" customFormat="1" ht="14.25" x14ac:dyDescent="0.2">
      <c r="A171" s="156">
        <v>193</v>
      </c>
      <c r="B171" s="164" t="s">
        <v>191</v>
      </c>
      <c r="C171" s="161" t="s">
        <v>205</v>
      </c>
      <c r="D171" s="153">
        <v>350.05638949999997</v>
      </c>
      <c r="E171" s="154">
        <v>6.7892510000000001</v>
      </c>
      <c r="F171" s="153">
        <v>0</v>
      </c>
      <c r="G171" s="153">
        <v>0.57257400000000003</v>
      </c>
      <c r="H171" s="155">
        <f t="shared" si="7"/>
        <v>342.69456450000001</v>
      </c>
      <c r="I171" s="155"/>
      <c r="J171" s="153">
        <v>13.149083602274134</v>
      </c>
      <c r="K171" s="153">
        <v>3.1414491380370664</v>
      </c>
      <c r="L171" s="153">
        <v>0</v>
      </c>
      <c r="M171" s="153">
        <f>[12]ENERO!L173+[12]FEBRERO!L173+[12]MARZO!L173+[12]ABRIL!L173+[12]MAYO!L173+[12]JUNIO!L173+[12]JULIO!L173+[12]AGOSTO!L173+[12]SEPTIEMBRE!L173+[12]OCTUBRE!L173+[12]NOVIEMBRE!L173+[12]DICIEMBRE!L173</f>
        <v>0.47498185999999998</v>
      </c>
      <c r="N171" s="153">
        <f t="shared" si="8"/>
        <v>9.5326526042370681</v>
      </c>
      <c r="O171" s="155">
        <f t="shared" si="6"/>
        <v>-97.218323956160361</v>
      </c>
      <c r="P171" s="160"/>
      <c r="Q171" s="160"/>
    </row>
    <row r="172" spans="1:17" s="29" customFormat="1" ht="14.25" x14ac:dyDescent="0.2">
      <c r="A172" s="156">
        <v>194</v>
      </c>
      <c r="B172" s="164" t="s">
        <v>50</v>
      </c>
      <c r="C172" s="161" t="s">
        <v>204</v>
      </c>
      <c r="D172" s="153">
        <v>145.32943550000002</v>
      </c>
      <c r="E172" s="154">
        <v>29.769391499999998</v>
      </c>
      <c r="F172" s="153">
        <v>0</v>
      </c>
      <c r="G172" s="153">
        <v>7.7776189999999996</v>
      </c>
      <c r="H172" s="155">
        <f t="shared" si="7"/>
        <v>107.78242500000002</v>
      </c>
      <c r="I172" s="155"/>
      <c r="J172" s="153">
        <v>117.8245587464512</v>
      </c>
      <c r="K172" s="153">
        <v>28.653275977590379</v>
      </c>
      <c r="L172" s="153">
        <v>0</v>
      </c>
      <c r="M172" s="153">
        <f>[12]ENERO!L174+[12]FEBRERO!L174+[12]MARZO!L174+[12]ABRIL!L174+[12]MAYO!L174+[12]JUNIO!L174+[12]JULIO!L174+[12]AGOSTO!L174+[12]SEPTIEMBRE!L174+[12]OCTUBRE!L174+[12]NOVIEMBRE!L174+[12]DICIEMBRE!L174</f>
        <v>7.7000659099999993</v>
      </c>
      <c r="N172" s="153">
        <f t="shared" si="8"/>
        <v>81.471216858860828</v>
      </c>
      <c r="O172" s="155">
        <f t="shared" si="6"/>
        <v>-24.411408577176832</v>
      </c>
      <c r="P172" s="160"/>
      <c r="Q172" s="160"/>
    </row>
    <row r="173" spans="1:17" s="29" customFormat="1" ht="14.25" x14ac:dyDescent="0.2">
      <c r="A173" s="156">
        <v>195</v>
      </c>
      <c r="B173" s="151" t="s">
        <v>50</v>
      </c>
      <c r="C173" s="152" t="s">
        <v>203</v>
      </c>
      <c r="D173" s="153">
        <v>372.47112850000002</v>
      </c>
      <c r="E173" s="154">
        <v>99.336371499999998</v>
      </c>
      <c r="F173" s="153">
        <v>0</v>
      </c>
      <c r="G173" s="153">
        <v>14.233305</v>
      </c>
      <c r="H173" s="155">
        <f t="shared" si="7"/>
        <v>258.90145200000006</v>
      </c>
      <c r="I173" s="155"/>
      <c r="J173" s="153">
        <v>107.15464669416245</v>
      </c>
      <c r="K173" s="153">
        <v>73.808773149858609</v>
      </c>
      <c r="L173" s="153">
        <v>0</v>
      </c>
      <c r="M173" s="153">
        <f>[12]ENERO!L175+[12]FEBRERO!L175+[12]MARZO!L175+[12]ABRIL!L175+[12]MAYO!L175+[12]JUNIO!L175+[12]JULIO!L175+[12]AGOSTO!L175+[12]SEPTIEMBRE!L175+[12]OCTUBRE!L175+[12]NOVIEMBRE!L175+[12]DICIEMBRE!L175</f>
        <v>15.54960288</v>
      </c>
      <c r="N173" s="153">
        <f t="shared" si="8"/>
        <v>17.79627066430384</v>
      </c>
      <c r="O173" s="155">
        <f t="shared" si="6"/>
        <v>-93.126237598581014</v>
      </c>
      <c r="P173" s="160"/>
      <c r="Q173" s="160"/>
    </row>
    <row r="174" spans="1:17" s="29" customFormat="1" ht="14.25" x14ac:dyDescent="0.2">
      <c r="A174" s="156">
        <v>197</v>
      </c>
      <c r="B174" s="151" t="s">
        <v>50</v>
      </c>
      <c r="C174" s="152" t="s">
        <v>202</v>
      </c>
      <c r="D174" s="153">
        <v>44.469354499999994</v>
      </c>
      <c r="E174" s="154">
        <v>14.113957000000001</v>
      </c>
      <c r="F174" s="153">
        <v>0</v>
      </c>
      <c r="G174" s="153">
        <v>2.5460739999999999</v>
      </c>
      <c r="H174" s="155">
        <f t="shared" si="7"/>
        <v>27.809323499999994</v>
      </c>
      <c r="I174" s="155"/>
      <c r="J174" s="153">
        <v>20.508577751173679</v>
      </c>
      <c r="K174" s="153">
        <v>11.002145891942053</v>
      </c>
      <c r="L174" s="153">
        <v>0</v>
      </c>
      <c r="M174" s="153">
        <f>[12]ENERO!L176+[12]FEBRERO!L176+[12]MARZO!L176+[12]ABRIL!L176+[12]MAYO!L176+[12]JUNIO!L176+[12]JULIO!L176+[12]AGOSTO!L176+[12]SEPTIEMBRE!L176+[12]OCTUBRE!L176+[12]NOVIEMBRE!L176+[12]DICIEMBRE!L176</f>
        <v>2.4574057200000001</v>
      </c>
      <c r="N174" s="153">
        <f t="shared" si="8"/>
        <v>7.0490261392316249</v>
      </c>
      <c r="O174" s="155">
        <f t="shared" si="6"/>
        <v>-74.652291922054033</v>
      </c>
      <c r="P174" s="160"/>
      <c r="Q174" s="160"/>
    </row>
    <row r="175" spans="1:17" s="29" customFormat="1" ht="14.25" x14ac:dyDescent="0.2">
      <c r="A175" s="156">
        <v>198</v>
      </c>
      <c r="B175" s="151" t="s">
        <v>50</v>
      </c>
      <c r="C175" s="152" t="s">
        <v>201</v>
      </c>
      <c r="D175" s="153">
        <v>69.492446000000015</v>
      </c>
      <c r="E175" s="154">
        <v>10.900558</v>
      </c>
      <c r="F175" s="153">
        <v>0</v>
      </c>
      <c r="G175" s="153">
        <v>5.7632469999999998</v>
      </c>
      <c r="H175" s="155">
        <f t="shared" si="7"/>
        <v>52.828641000000012</v>
      </c>
      <c r="I175" s="155"/>
      <c r="J175" s="153">
        <v>34.329192663072213</v>
      </c>
      <c r="K175" s="153">
        <v>18.442098843880725</v>
      </c>
      <c r="L175" s="153">
        <v>0</v>
      </c>
      <c r="M175" s="153">
        <f>[12]ENERO!L177+[12]FEBRERO!L177+[12]MARZO!L177+[12]ABRIL!L177+[12]MAYO!L177+[12]JUNIO!L177+[12]JULIO!L177+[12]AGOSTO!L177+[12]SEPTIEMBRE!L177+[12]OCTUBRE!L177+[12]NOVIEMBRE!L177+[12]DICIEMBRE!L177</f>
        <v>5.6428587799999983</v>
      </c>
      <c r="N175" s="153">
        <f t="shared" si="8"/>
        <v>10.244235039191491</v>
      </c>
      <c r="O175" s="155">
        <f t="shared" si="6"/>
        <v>-80.608558453753361</v>
      </c>
      <c r="P175" s="160"/>
      <c r="Q175" s="160"/>
    </row>
    <row r="176" spans="1:17" s="29" customFormat="1" ht="14.25" x14ac:dyDescent="0.2">
      <c r="A176" s="156">
        <v>199</v>
      </c>
      <c r="B176" s="151" t="s">
        <v>50</v>
      </c>
      <c r="C176" s="152" t="s">
        <v>200</v>
      </c>
      <c r="D176" s="153">
        <v>42.345466999999999</v>
      </c>
      <c r="E176" s="154">
        <v>17.056956500000002</v>
      </c>
      <c r="F176" s="153">
        <v>0</v>
      </c>
      <c r="G176" s="153">
        <v>2.4373130000000001</v>
      </c>
      <c r="H176" s="155">
        <f t="shared" si="7"/>
        <v>22.851197499999998</v>
      </c>
      <c r="I176" s="155"/>
      <c r="J176" s="153">
        <v>29.049150429107232</v>
      </c>
      <c r="K176" s="153">
        <v>15.122776323178151</v>
      </c>
      <c r="L176" s="153">
        <v>0</v>
      </c>
      <c r="M176" s="153">
        <f>[12]ENERO!L178+[12]FEBRERO!L178+[12]MARZO!L178+[12]ABRIL!L178+[12]MAYO!L178+[12]JUNIO!L178+[12]JULIO!L178+[12]AGOSTO!L178+[12]SEPTIEMBRE!L178+[12]OCTUBRE!L178+[12]NOVIEMBRE!L178+[12]DICIEMBRE!L178</f>
        <v>2.1824616799999998</v>
      </c>
      <c r="N176" s="153">
        <f t="shared" si="8"/>
        <v>11.743912425929082</v>
      </c>
      <c r="O176" s="155">
        <f t="shared" si="6"/>
        <v>-48.607015339440821</v>
      </c>
      <c r="P176" s="160"/>
      <c r="Q176" s="160"/>
    </row>
    <row r="177" spans="1:17" s="29" customFormat="1" ht="24" x14ac:dyDescent="0.2">
      <c r="A177" s="156">
        <v>200</v>
      </c>
      <c r="B177" s="151" t="s">
        <v>62</v>
      </c>
      <c r="C177" s="152" t="s">
        <v>199</v>
      </c>
      <c r="D177" s="153">
        <v>188.2508885</v>
      </c>
      <c r="E177" s="154">
        <v>81.684775999999999</v>
      </c>
      <c r="F177" s="153">
        <v>0</v>
      </c>
      <c r="G177" s="153">
        <v>20.835790000000003</v>
      </c>
      <c r="H177" s="155">
        <f t="shared" si="7"/>
        <v>85.7303225</v>
      </c>
      <c r="I177" s="155"/>
      <c r="J177" s="153">
        <v>298.58371779464312</v>
      </c>
      <c r="K177" s="153">
        <v>85.495616475778093</v>
      </c>
      <c r="L177" s="153">
        <v>0</v>
      </c>
      <c r="M177" s="153">
        <f>[12]ENERO!L179+[12]FEBRERO!L179+[12]MARZO!L179+[12]ABRIL!L179+[12]MAYO!L179+[12]JUNIO!L179+[12]JULIO!L179+[12]AGOSTO!L179+[12]SEPTIEMBRE!L179+[12]OCTUBRE!L179+[12]NOVIEMBRE!L179+[12]DICIEMBRE!L179</f>
        <v>21.020540389999997</v>
      </c>
      <c r="N177" s="153">
        <f t="shared" si="8"/>
        <v>192.06756092886502</v>
      </c>
      <c r="O177" s="155">
        <f t="shared" si="6"/>
        <v>124.03690471229129</v>
      </c>
      <c r="P177" s="160"/>
      <c r="Q177" s="160"/>
    </row>
    <row r="178" spans="1:17" s="29" customFormat="1" ht="24" x14ac:dyDescent="0.2">
      <c r="A178" s="156">
        <v>201</v>
      </c>
      <c r="B178" s="151" t="s">
        <v>62</v>
      </c>
      <c r="C178" s="152" t="s">
        <v>198</v>
      </c>
      <c r="D178" s="153">
        <v>247.27114350000002</v>
      </c>
      <c r="E178" s="154">
        <v>112.66497849999999</v>
      </c>
      <c r="F178" s="153">
        <v>0</v>
      </c>
      <c r="G178" s="153">
        <v>23.197317000000002</v>
      </c>
      <c r="H178" s="155">
        <f t="shared" si="7"/>
        <v>111.40884800000003</v>
      </c>
      <c r="I178" s="155"/>
      <c r="J178" s="153">
        <v>292.23810796649184</v>
      </c>
      <c r="K178" s="153">
        <v>103.71015061934911</v>
      </c>
      <c r="L178" s="153">
        <v>0</v>
      </c>
      <c r="M178" s="153">
        <f>[12]ENERO!L180+[12]FEBRERO!L180+[12]MARZO!L180+[12]ABRIL!L180+[12]MAYO!L180+[12]JUNIO!L180+[12]JULIO!L180+[12]AGOSTO!L180+[12]SEPTIEMBRE!L180+[12]OCTUBRE!L180+[12]NOVIEMBRE!L180+[12]DICIEMBRE!L180</f>
        <v>24.062557539999997</v>
      </c>
      <c r="N178" s="153">
        <f t="shared" si="8"/>
        <v>164.46539980714272</v>
      </c>
      <c r="O178" s="155">
        <f t="shared" si="6"/>
        <v>47.623283751343223</v>
      </c>
      <c r="P178" s="160"/>
      <c r="Q178" s="160"/>
    </row>
    <row r="179" spans="1:17" s="29" customFormat="1" ht="24" x14ac:dyDescent="0.2">
      <c r="A179" s="156">
        <v>202</v>
      </c>
      <c r="B179" s="151" t="s">
        <v>62</v>
      </c>
      <c r="C179" s="152" t="s">
        <v>197</v>
      </c>
      <c r="D179" s="153">
        <v>211.34098400000002</v>
      </c>
      <c r="E179" s="154">
        <v>95.490859499999999</v>
      </c>
      <c r="F179" s="153">
        <v>0</v>
      </c>
      <c r="G179" s="153">
        <v>40.414466000000004</v>
      </c>
      <c r="H179" s="155">
        <f t="shared" si="7"/>
        <v>75.435658500000017</v>
      </c>
      <c r="I179" s="155"/>
      <c r="J179" s="153">
        <v>187.91747342850309</v>
      </c>
      <c r="K179" s="153">
        <v>112.78346650692372</v>
      </c>
      <c r="L179" s="153">
        <v>0</v>
      </c>
      <c r="M179" s="153">
        <f>[12]ENERO!L181+[12]FEBRERO!L181+[12]MARZO!L181+[12]ABRIL!L181+[12]MAYO!L181+[12]JUNIO!L181+[12]JULIO!L181+[12]AGOSTO!L181+[12]SEPTIEMBRE!L181+[12]OCTUBRE!L181+[12]NOVIEMBRE!L181+[12]DICIEMBRE!L181</f>
        <v>41.492433989999981</v>
      </c>
      <c r="N179" s="153">
        <f t="shared" si="8"/>
        <v>33.64157293157939</v>
      </c>
      <c r="O179" s="155">
        <f t="shared" si="6"/>
        <v>-55.403619984865138</v>
      </c>
      <c r="P179" s="160"/>
      <c r="Q179" s="160"/>
    </row>
    <row r="180" spans="1:17" s="29" customFormat="1" ht="24" x14ac:dyDescent="0.2">
      <c r="A180" s="156">
        <v>203</v>
      </c>
      <c r="B180" s="151" t="s">
        <v>196</v>
      </c>
      <c r="C180" s="152" t="s">
        <v>195</v>
      </c>
      <c r="D180" s="153">
        <v>155.17570800000001</v>
      </c>
      <c r="E180" s="154">
        <v>34.033784500000003</v>
      </c>
      <c r="F180" s="153">
        <v>0</v>
      </c>
      <c r="G180" s="153">
        <v>3.0489980000000001</v>
      </c>
      <c r="H180" s="155">
        <f t="shared" si="7"/>
        <v>118.09292550000002</v>
      </c>
      <c r="I180" s="155"/>
      <c r="J180" s="153">
        <v>37.40706246318485</v>
      </c>
      <c r="K180" s="153">
        <v>23.871461167363236</v>
      </c>
      <c r="L180" s="153">
        <v>0</v>
      </c>
      <c r="M180" s="153">
        <f>[12]ENERO!L182+[12]FEBRERO!L182+[12]MARZO!L182+[12]ABRIL!L182+[12]MAYO!L182+[12]JUNIO!L182+[12]JULIO!L182+[12]AGOSTO!L182+[12]SEPTIEMBRE!L182+[12]OCTUBRE!L182+[12]NOVIEMBRE!L182+[12]DICIEMBRE!L182</f>
        <v>3.0210870999999995</v>
      </c>
      <c r="N180" s="153">
        <f t="shared" si="8"/>
        <v>10.514514195821615</v>
      </c>
      <c r="O180" s="155">
        <f t="shared" si="6"/>
        <v>-91.096406367016783</v>
      </c>
      <c r="P180" s="160"/>
      <c r="Q180" s="160"/>
    </row>
    <row r="181" spans="1:17" s="29" customFormat="1" ht="24" x14ac:dyDescent="0.2">
      <c r="A181" s="156">
        <v>204</v>
      </c>
      <c r="B181" s="151" t="s">
        <v>62</v>
      </c>
      <c r="C181" s="152" t="s">
        <v>194</v>
      </c>
      <c r="D181" s="153">
        <v>1016.8846454999999</v>
      </c>
      <c r="E181" s="154">
        <v>177.58016650000002</v>
      </c>
      <c r="F181" s="153">
        <v>0</v>
      </c>
      <c r="G181" s="153">
        <v>17.243724</v>
      </c>
      <c r="H181" s="155">
        <f t="shared" si="7"/>
        <v>822.06075499999986</v>
      </c>
      <c r="I181" s="155"/>
      <c r="J181" s="153">
        <v>536.16919943633388</v>
      </c>
      <c r="K181" s="153">
        <v>159.06124027944003</v>
      </c>
      <c r="L181" s="153">
        <v>0</v>
      </c>
      <c r="M181" s="153">
        <f>[12]ENERO!L183+[12]FEBRERO!L183+[12]MARZO!L183+[12]ABRIL!L183+[12]MAYO!L183+[12]JUNIO!L183+[12]JULIO!L183+[12]AGOSTO!L183+[12]SEPTIEMBRE!L183+[12]OCTUBRE!L183+[12]NOVIEMBRE!L183+[12]DICIEMBRE!L183</f>
        <v>17.803701669999999</v>
      </c>
      <c r="N181" s="153">
        <f t="shared" si="8"/>
        <v>359.30425748689385</v>
      </c>
      <c r="O181" s="155">
        <f t="shared" si="6"/>
        <v>-56.292250262342968</v>
      </c>
      <c r="P181" s="160"/>
      <c r="Q181" s="160"/>
    </row>
    <row r="182" spans="1:17" s="29" customFormat="1" ht="24" x14ac:dyDescent="0.2">
      <c r="A182" s="156">
        <v>205</v>
      </c>
      <c r="B182" s="151" t="s">
        <v>193</v>
      </c>
      <c r="C182" s="152" t="s">
        <v>192</v>
      </c>
      <c r="D182" s="153">
        <v>785.64221000000009</v>
      </c>
      <c r="E182" s="154">
        <v>360.73342399999996</v>
      </c>
      <c r="F182" s="153">
        <v>0</v>
      </c>
      <c r="G182" s="153">
        <v>17.009120999999997</v>
      </c>
      <c r="H182" s="155">
        <f t="shared" si="7"/>
        <v>407.89966500000014</v>
      </c>
      <c r="I182" s="155"/>
      <c r="J182" s="153">
        <v>1276.13025554</v>
      </c>
      <c r="K182" s="153">
        <v>176.14776952259996</v>
      </c>
      <c r="L182" s="153">
        <v>0</v>
      </c>
      <c r="M182" s="153">
        <f>[12]ENERO!L184+[12]FEBRERO!L184+[12]MARZO!L184+[12]ABRIL!L184+[12]MAYO!L184+[12]JUNIO!L184+[12]JULIO!L184+[12]AGOSTO!L184+[12]SEPTIEMBRE!L184+[12]OCTUBRE!L184+[12]NOVIEMBRE!L184+[12]DICIEMBRE!L184</f>
        <v>18.177381399999998</v>
      </c>
      <c r="N182" s="153">
        <f t="shared" si="8"/>
        <v>1081.8051046174</v>
      </c>
      <c r="O182" s="155">
        <f t="shared" si="6"/>
        <v>165.21353103278466</v>
      </c>
      <c r="P182" s="160"/>
      <c r="Q182" s="160"/>
    </row>
    <row r="183" spans="1:17" s="29" customFormat="1" ht="24" x14ac:dyDescent="0.2">
      <c r="A183" s="156">
        <v>206</v>
      </c>
      <c r="B183" s="151" t="s">
        <v>191</v>
      </c>
      <c r="C183" s="152" t="s">
        <v>828</v>
      </c>
      <c r="D183" s="153">
        <v>154.5849255</v>
      </c>
      <c r="E183" s="154">
        <v>33.961591000000006</v>
      </c>
      <c r="F183" s="153">
        <v>0</v>
      </c>
      <c r="G183" s="153">
        <v>4.6433299999999997</v>
      </c>
      <c r="H183" s="155">
        <f t="shared" si="7"/>
        <v>115.98000449999999</v>
      </c>
      <c r="I183" s="155"/>
      <c r="J183" s="153">
        <v>115.79102167040959</v>
      </c>
      <c r="K183" s="153">
        <v>52.750141450449547</v>
      </c>
      <c r="L183" s="153">
        <v>0</v>
      </c>
      <c r="M183" s="153">
        <f>[12]ENERO!L185+[12]FEBRERO!L185+[12]MARZO!L185+[12]ABRIL!L185+[12]MAYO!L185+[12]JUNIO!L185+[12]JULIO!L185+[12]AGOSTO!L185+[12]SEPTIEMBRE!L185+[12]OCTUBRE!L185+[12]NOVIEMBRE!L185+[12]DICIEMBRE!L185</f>
        <v>4.9610998000000004</v>
      </c>
      <c r="N183" s="153">
        <f t="shared" si="8"/>
        <v>58.079780419960045</v>
      </c>
      <c r="O183" s="155">
        <f t="shared" si="6"/>
        <v>-49.922591682637808</v>
      </c>
      <c r="P183" s="160"/>
      <c r="Q183" s="160"/>
    </row>
    <row r="184" spans="1:17" s="29" customFormat="1" ht="14.25" x14ac:dyDescent="0.2">
      <c r="A184" s="156">
        <v>207</v>
      </c>
      <c r="B184" s="151" t="s">
        <v>191</v>
      </c>
      <c r="C184" s="152" t="s">
        <v>190</v>
      </c>
      <c r="D184" s="153">
        <v>717.78567149999992</v>
      </c>
      <c r="E184" s="154">
        <v>72.080940999999996</v>
      </c>
      <c r="F184" s="153">
        <v>0</v>
      </c>
      <c r="G184" s="153">
        <v>8.3372210000000013</v>
      </c>
      <c r="H184" s="155">
        <f t="shared" si="7"/>
        <v>637.36750949999987</v>
      </c>
      <c r="I184" s="155"/>
      <c r="J184" s="153">
        <v>219.1368907720244</v>
      </c>
      <c r="K184" s="153">
        <v>65.880971955524501</v>
      </c>
      <c r="L184" s="153">
        <v>0</v>
      </c>
      <c r="M184" s="153">
        <f>[12]ENERO!L186+[12]FEBRERO!L186+[12]MARZO!L186+[12]ABRIL!L186+[12]MAYO!L186+[12]JUNIO!L186+[12]JULIO!L186+[12]AGOSTO!L186+[12]SEPTIEMBRE!L186+[12]OCTUBRE!L186+[12]NOVIEMBRE!L186+[12]DICIEMBRE!L186</f>
        <v>7.7693060500000009</v>
      </c>
      <c r="N184" s="153">
        <f t="shared" si="8"/>
        <v>145.48661276649989</v>
      </c>
      <c r="O184" s="155">
        <f t="shared" si="6"/>
        <v>-77.173826623099956</v>
      </c>
      <c r="P184" s="160"/>
      <c r="Q184" s="160"/>
    </row>
    <row r="185" spans="1:17" s="29" customFormat="1" ht="24" x14ac:dyDescent="0.2">
      <c r="A185" s="156">
        <v>208</v>
      </c>
      <c r="B185" s="151" t="s">
        <v>50</v>
      </c>
      <c r="C185" s="152" t="s">
        <v>189</v>
      </c>
      <c r="D185" s="153">
        <v>91.635466999999991</v>
      </c>
      <c r="E185" s="154">
        <v>11.968753500000002</v>
      </c>
      <c r="F185" s="153">
        <v>0</v>
      </c>
      <c r="G185" s="153">
        <v>2.0286550000000001</v>
      </c>
      <c r="H185" s="155">
        <f t="shared" si="7"/>
        <v>77.638058499999985</v>
      </c>
      <c r="I185" s="155"/>
      <c r="J185" s="153">
        <v>26.056570503893099</v>
      </c>
      <c r="K185" s="153">
        <v>10.175809411494111</v>
      </c>
      <c r="L185" s="153">
        <v>0</v>
      </c>
      <c r="M185" s="153">
        <f>[12]ENERO!L187+[12]FEBRERO!L187+[12]MARZO!L187+[12]ABRIL!L187+[12]MAYO!L187+[12]JUNIO!L187+[12]JULIO!L187+[12]AGOSTO!L187+[12]SEPTIEMBRE!L187+[12]OCTUBRE!L187+[12]NOVIEMBRE!L187+[12]DICIEMBRE!L187</f>
        <v>2.0079362000000009</v>
      </c>
      <c r="N185" s="153">
        <f t="shared" si="8"/>
        <v>13.872824892398986</v>
      </c>
      <c r="O185" s="155">
        <f t="shared" si="6"/>
        <v>-82.131411886866033</v>
      </c>
      <c r="P185" s="160"/>
      <c r="Q185" s="160"/>
    </row>
    <row r="186" spans="1:17" s="29" customFormat="1" ht="14.25" x14ac:dyDescent="0.2">
      <c r="A186" s="156">
        <v>209</v>
      </c>
      <c r="B186" s="151" t="s">
        <v>50</v>
      </c>
      <c r="C186" s="152" t="s">
        <v>188</v>
      </c>
      <c r="D186" s="153">
        <v>2114.8490159999997</v>
      </c>
      <c r="E186" s="154">
        <v>1764.5187880000001</v>
      </c>
      <c r="F186" s="153">
        <v>0</v>
      </c>
      <c r="G186" s="153">
        <v>15.24151</v>
      </c>
      <c r="H186" s="155">
        <f t="shared" si="7"/>
        <v>335.08871799999957</v>
      </c>
      <c r="I186" s="155"/>
      <c r="J186" s="153">
        <v>152.47871306750631</v>
      </c>
      <c r="K186" s="153">
        <v>50.537303920862733</v>
      </c>
      <c r="L186" s="153">
        <v>0</v>
      </c>
      <c r="M186" s="153">
        <f>[12]ENERO!L188+[12]FEBRERO!L188+[12]MARZO!L188+[12]ABRIL!L188+[12]MAYO!L188+[12]JUNIO!L188+[12]JULIO!L188+[12]AGOSTO!L188+[12]SEPTIEMBRE!L188+[12]OCTUBRE!L188+[12]NOVIEMBRE!L188+[12]DICIEMBRE!L188</f>
        <v>14.812002739999999</v>
      </c>
      <c r="N186" s="153">
        <f t="shared" si="8"/>
        <v>87.129406406643568</v>
      </c>
      <c r="O186" s="155">
        <f t="shared" si="6"/>
        <v>-73.998108045331549</v>
      </c>
      <c r="P186" s="160"/>
      <c r="Q186" s="160"/>
    </row>
    <row r="187" spans="1:17" s="29" customFormat="1" ht="24" x14ac:dyDescent="0.2">
      <c r="A187" s="156">
        <v>210</v>
      </c>
      <c r="B187" s="151" t="s">
        <v>62</v>
      </c>
      <c r="C187" s="152" t="s">
        <v>187</v>
      </c>
      <c r="D187" s="153">
        <v>374.62172600000002</v>
      </c>
      <c r="E187" s="154">
        <v>137.2386095</v>
      </c>
      <c r="F187" s="153">
        <v>0</v>
      </c>
      <c r="G187" s="153">
        <v>16.949104000000002</v>
      </c>
      <c r="H187" s="155">
        <f t="shared" si="7"/>
        <v>220.43401250000002</v>
      </c>
      <c r="I187" s="155"/>
      <c r="J187" s="153">
        <v>322.83023562230443</v>
      </c>
      <c r="K187" s="153">
        <v>94.475099873657214</v>
      </c>
      <c r="L187" s="153">
        <v>0</v>
      </c>
      <c r="M187" s="153">
        <f>[12]ENERO!L189+[12]FEBRERO!L189+[12]MARZO!L189+[12]ABRIL!L189+[12]MAYO!L189+[12]JUNIO!L189+[12]JULIO!L189+[12]AGOSTO!L189+[12]SEPTIEMBRE!L189+[12]OCTUBRE!L189+[12]NOVIEMBRE!L189+[12]DICIEMBRE!L189</f>
        <v>18.527326709999997</v>
      </c>
      <c r="N187" s="153">
        <f t="shared" si="8"/>
        <v>209.82780903864722</v>
      </c>
      <c r="O187" s="155">
        <f t="shared" si="6"/>
        <v>-4.8115095039395541</v>
      </c>
      <c r="P187" s="160"/>
      <c r="Q187" s="160"/>
    </row>
    <row r="188" spans="1:17" s="29" customFormat="1" ht="24" x14ac:dyDescent="0.2">
      <c r="A188" s="156">
        <v>211</v>
      </c>
      <c r="B188" s="151" t="s">
        <v>62</v>
      </c>
      <c r="C188" s="152" t="s">
        <v>186</v>
      </c>
      <c r="D188" s="153">
        <v>276.09424300000001</v>
      </c>
      <c r="E188" s="154">
        <v>94.002231499999994</v>
      </c>
      <c r="F188" s="153">
        <v>0</v>
      </c>
      <c r="G188" s="153">
        <v>27.005038999999996</v>
      </c>
      <c r="H188" s="155">
        <f t="shared" si="7"/>
        <v>155.0869725</v>
      </c>
      <c r="I188" s="155"/>
      <c r="J188" s="153">
        <v>136.03184859566238</v>
      </c>
      <c r="K188" s="153">
        <v>64.601332584357408</v>
      </c>
      <c r="L188" s="153">
        <v>0</v>
      </c>
      <c r="M188" s="153">
        <f>[12]ENERO!L190+[12]FEBRERO!L190+[12]MARZO!L190+[12]ABRIL!L190+[12]MAYO!L190+[12]JUNIO!L190+[12]JULIO!L190+[12]AGOSTO!L190+[12]SEPTIEMBRE!L190+[12]OCTUBRE!L190+[12]NOVIEMBRE!L190+[12]DICIEMBRE!L190</f>
        <v>29.674917590000007</v>
      </c>
      <c r="N188" s="153">
        <f t="shared" si="8"/>
        <v>41.755598421304967</v>
      </c>
      <c r="O188" s="155">
        <f t="shared" si="6"/>
        <v>-73.076011641593581</v>
      </c>
      <c r="P188" s="160"/>
      <c r="Q188" s="160"/>
    </row>
    <row r="189" spans="1:17" s="29" customFormat="1" ht="24" x14ac:dyDescent="0.2">
      <c r="A189" s="156">
        <v>212</v>
      </c>
      <c r="B189" s="151" t="s">
        <v>50</v>
      </c>
      <c r="C189" s="152" t="s">
        <v>185</v>
      </c>
      <c r="D189" s="153">
        <v>300.70102900000001</v>
      </c>
      <c r="E189" s="154">
        <v>39.618402499999995</v>
      </c>
      <c r="F189" s="153">
        <v>0</v>
      </c>
      <c r="G189" s="153">
        <v>5.4667909999999997</v>
      </c>
      <c r="H189" s="155">
        <f t="shared" si="7"/>
        <v>255.6158355</v>
      </c>
      <c r="I189" s="155"/>
      <c r="J189" s="153">
        <v>189.69734593949562</v>
      </c>
      <c r="K189" s="153">
        <v>51.758101277995877</v>
      </c>
      <c r="L189" s="153">
        <v>0</v>
      </c>
      <c r="M189" s="153">
        <f>[12]ENERO!L191+[12]FEBRERO!L191+[12]MARZO!L191+[12]ABRIL!L191+[12]MAYO!L191+[12]JUNIO!L191+[12]JULIO!L191+[12]AGOSTO!L191+[12]SEPTIEMBRE!L191+[12]OCTUBRE!L191+[12]NOVIEMBRE!L191+[12]DICIEMBRE!L191</f>
        <v>5.708956409999999</v>
      </c>
      <c r="N189" s="153">
        <f t="shared" si="8"/>
        <v>132.23028825149976</v>
      </c>
      <c r="O189" s="155">
        <f t="shared" si="6"/>
        <v>-48.26991528406316</v>
      </c>
      <c r="P189" s="160"/>
      <c r="Q189" s="160"/>
    </row>
    <row r="190" spans="1:17" s="29" customFormat="1" ht="14.25" x14ac:dyDescent="0.2">
      <c r="A190" s="156">
        <v>213</v>
      </c>
      <c r="B190" s="151" t="s">
        <v>50</v>
      </c>
      <c r="C190" s="152" t="s">
        <v>184</v>
      </c>
      <c r="D190" s="153">
        <v>1996.3087420000004</v>
      </c>
      <c r="E190" s="154">
        <v>1765.6397085000003</v>
      </c>
      <c r="F190" s="153">
        <v>0</v>
      </c>
      <c r="G190" s="153">
        <v>18.856215000000002</v>
      </c>
      <c r="H190" s="155">
        <f t="shared" si="7"/>
        <v>211.81281850000008</v>
      </c>
      <c r="I190" s="155"/>
      <c r="J190" s="153">
        <v>80.007064425777671</v>
      </c>
      <c r="K190" s="153">
        <v>46.720841566355858</v>
      </c>
      <c r="L190" s="153">
        <v>0</v>
      </c>
      <c r="M190" s="153">
        <f>[12]ENERO!L192+[12]FEBRERO!L192+[12]MARZO!L192+[12]ABRIL!L192+[12]MAYO!L192+[12]JUNIO!L192+[12]JULIO!L192+[12]AGOSTO!L192+[12]SEPTIEMBRE!L192+[12]OCTUBRE!L192+[12]NOVIEMBRE!L192+[12]DICIEMBRE!L192</f>
        <v>28.995495529999996</v>
      </c>
      <c r="N190" s="153">
        <f t="shared" si="8"/>
        <v>4.2907273294218164</v>
      </c>
      <c r="O190" s="155">
        <f t="shared" si="6"/>
        <v>-97.9742834452572</v>
      </c>
      <c r="P190" s="160"/>
      <c r="Q190" s="160"/>
    </row>
    <row r="191" spans="1:17" s="29" customFormat="1" ht="14.25" x14ac:dyDescent="0.2">
      <c r="A191" s="156">
        <v>214</v>
      </c>
      <c r="B191" s="151" t="s">
        <v>50</v>
      </c>
      <c r="C191" s="152" t="s">
        <v>183</v>
      </c>
      <c r="D191" s="153">
        <v>3349.4747940000007</v>
      </c>
      <c r="E191" s="154">
        <v>2937.7374700000005</v>
      </c>
      <c r="F191" s="153">
        <v>0</v>
      </c>
      <c r="G191" s="153">
        <v>20.658951999999999</v>
      </c>
      <c r="H191" s="155">
        <f t="shared" si="7"/>
        <v>391.07837200000017</v>
      </c>
      <c r="I191" s="155"/>
      <c r="J191" s="153">
        <v>358.04109894294544</v>
      </c>
      <c r="K191" s="153">
        <v>95.478221602321725</v>
      </c>
      <c r="L191" s="153">
        <v>0</v>
      </c>
      <c r="M191" s="153">
        <f>[12]ENERO!L193+[12]FEBRERO!L193+[12]MARZO!L193+[12]ABRIL!L193+[12]MAYO!L193+[12]JUNIO!L193+[12]JULIO!L193+[12]AGOSTO!L193+[12]SEPTIEMBRE!L193+[12]OCTUBRE!L193+[12]NOVIEMBRE!L193+[12]DICIEMBRE!L193</f>
        <v>30.790211000000006</v>
      </c>
      <c r="N191" s="153">
        <f t="shared" si="8"/>
        <v>231.77266634062369</v>
      </c>
      <c r="O191" s="155">
        <f t="shared" si="6"/>
        <v>-40.734982311774687</v>
      </c>
      <c r="P191" s="160"/>
      <c r="Q191" s="160"/>
    </row>
    <row r="192" spans="1:17" s="29" customFormat="1" ht="24" x14ac:dyDescent="0.2">
      <c r="A192" s="156">
        <v>215</v>
      </c>
      <c r="B192" s="151" t="s">
        <v>62</v>
      </c>
      <c r="C192" s="152" t="s">
        <v>182</v>
      </c>
      <c r="D192" s="153">
        <v>206.83332999999996</v>
      </c>
      <c r="E192" s="154">
        <v>51.107782999999998</v>
      </c>
      <c r="F192" s="153">
        <v>0</v>
      </c>
      <c r="G192" s="153">
        <v>11.364521999999999</v>
      </c>
      <c r="H192" s="155">
        <f t="shared" si="7"/>
        <v>144.36102499999996</v>
      </c>
      <c r="I192" s="155"/>
      <c r="J192" s="153">
        <v>214.58650816064338</v>
      </c>
      <c r="K192" s="153">
        <v>71.739367912568412</v>
      </c>
      <c r="L192" s="153">
        <v>0</v>
      </c>
      <c r="M192" s="153">
        <f>[12]ENERO!L194+[12]FEBRERO!L194+[12]MARZO!L194+[12]ABRIL!L194+[12]MAYO!L194+[12]JUNIO!L194+[12]JULIO!L194+[12]AGOSTO!L194+[12]SEPTIEMBRE!L194+[12]OCTUBRE!L194+[12]NOVIEMBRE!L194+[12]DICIEMBRE!L194</f>
        <v>22.340931589999993</v>
      </c>
      <c r="N192" s="153">
        <f t="shared" si="8"/>
        <v>120.50620865807497</v>
      </c>
      <c r="O192" s="155">
        <f t="shared" si="6"/>
        <v>-16.524416020130776</v>
      </c>
      <c r="P192" s="160"/>
      <c r="Q192" s="160"/>
    </row>
    <row r="193" spans="1:17" s="29" customFormat="1" ht="14.25" x14ac:dyDescent="0.2">
      <c r="A193" s="156">
        <v>216</v>
      </c>
      <c r="B193" s="151" t="s">
        <v>57</v>
      </c>
      <c r="C193" s="152" t="s">
        <v>181</v>
      </c>
      <c r="D193" s="153">
        <v>329.73123950000002</v>
      </c>
      <c r="E193" s="154">
        <v>0</v>
      </c>
      <c r="F193" s="153">
        <v>0</v>
      </c>
      <c r="G193" s="153">
        <v>88.853633000000002</v>
      </c>
      <c r="H193" s="155">
        <f t="shared" si="7"/>
        <v>240.87760650000001</v>
      </c>
      <c r="I193" s="155"/>
      <c r="J193" s="153">
        <v>228.17420621200006</v>
      </c>
      <c r="K193" s="153">
        <v>141.09178181000001</v>
      </c>
      <c r="L193" s="153">
        <v>0</v>
      </c>
      <c r="M193" s="153">
        <f>[12]ENERO!L195+[12]FEBRERO!L195+[12]MARZO!L195+[12]ABRIL!L195+[12]MAYO!L195+[12]JUNIO!L195+[12]JULIO!L195+[12]AGOSTO!L195+[12]SEPTIEMBRE!L195+[12]OCTUBRE!L195+[12]NOVIEMBRE!L195+[12]DICIEMBRE!L195</f>
        <v>98.598335430000006</v>
      </c>
      <c r="N193" s="153">
        <f t="shared" si="8"/>
        <v>-11.515911027999962</v>
      </c>
      <c r="O193" s="155">
        <f t="shared" si="6"/>
        <v>-104.78081428794002</v>
      </c>
      <c r="P193" s="160"/>
      <c r="Q193" s="160"/>
    </row>
    <row r="194" spans="1:17" s="29" customFormat="1" ht="14.25" x14ac:dyDescent="0.2">
      <c r="A194" s="156">
        <v>217</v>
      </c>
      <c r="B194" s="151" t="s">
        <v>57</v>
      </c>
      <c r="C194" s="152" t="s">
        <v>180</v>
      </c>
      <c r="D194" s="153">
        <v>224.25927949999999</v>
      </c>
      <c r="E194" s="154">
        <v>55.864280999999998</v>
      </c>
      <c r="F194" s="153">
        <v>0</v>
      </c>
      <c r="G194" s="153">
        <v>46.125838999999999</v>
      </c>
      <c r="H194" s="155">
        <f t="shared" si="7"/>
        <v>122.26915949999999</v>
      </c>
      <c r="I194" s="155"/>
      <c r="J194" s="153">
        <v>331.25146737085021</v>
      </c>
      <c r="K194" s="153">
        <v>96.239509770000012</v>
      </c>
      <c r="L194" s="153">
        <v>0</v>
      </c>
      <c r="M194" s="153">
        <f>[12]ENERO!L196+[12]FEBRERO!L196+[12]MARZO!L196+[12]ABRIL!L196+[12]MAYO!L196+[12]JUNIO!L196+[12]JULIO!L196+[12]AGOSTO!L196+[12]SEPTIEMBRE!L196+[12]OCTUBRE!L196+[12]NOVIEMBRE!L196+[12]DICIEMBRE!L196</f>
        <v>47.125522629999999</v>
      </c>
      <c r="N194" s="153">
        <f t="shared" si="8"/>
        <v>187.88643497085019</v>
      </c>
      <c r="O194" s="155">
        <f t="shared" si="6"/>
        <v>53.666252176085507</v>
      </c>
      <c r="P194" s="160"/>
      <c r="Q194" s="160"/>
    </row>
    <row r="195" spans="1:17" s="29" customFormat="1" ht="24" x14ac:dyDescent="0.2">
      <c r="A195" s="156">
        <v>218</v>
      </c>
      <c r="B195" s="151" t="s">
        <v>69</v>
      </c>
      <c r="C195" s="152" t="s">
        <v>179</v>
      </c>
      <c r="D195" s="153">
        <v>123.915181</v>
      </c>
      <c r="E195" s="154">
        <v>93.317439000000007</v>
      </c>
      <c r="F195" s="153">
        <v>0</v>
      </c>
      <c r="G195" s="153">
        <v>6.2846020000000005</v>
      </c>
      <c r="H195" s="155">
        <f t="shared" si="7"/>
        <v>24.313139999999997</v>
      </c>
      <c r="I195" s="155"/>
      <c r="J195" s="153">
        <v>106.30630083502952</v>
      </c>
      <c r="K195" s="153">
        <v>49.064470189999994</v>
      </c>
      <c r="L195" s="153">
        <v>0</v>
      </c>
      <c r="M195" s="153">
        <f>[12]ENERO!L197+[12]FEBRERO!L197+[12]MARZO!L197+[12]ABRIL!L197+[12]MAYO!L197+[12]JUNIO!L197+[12]JULIO!L197+[12]AGOSTO!L197+[12]SEPTIEMBRE!L197+[12]OCTUBRE!L197+[12]NOVIEMBRE!L197+[12]DICIEMBRE!L197</f>
        <v>6.3931081900000022</v>
      </c>
      <c r="N195" s="153">
        <f t="shared" si="8"/>
        <v>50.848722455029524</v>
      </c>
      <c r="O195" s="155">
        <f t="shared" si="6"/>
        <v>109.14091086149107</v>
      </c>
      <c r="P195" s="160"/>
      <c r="Q195" s="160"/>
    </row>
    <row r="196" spans="1:17" s="29" customFormat="1" ht="24" x14ac:dyDescent="0.2">
      <c r="A196" s="156">
        <v>219</v>
      </c>
      <c r="B196" s="151" t="s">
        <v>62</v>
      </c>
      <c r="C196" s="152" t="s">
        <v>178</v>
      </c>
      <c r="D196" s="153">
        <v>183.69146099999998</v>
      </c>
      <c r="E196" s="154">
        <v>0.51542449999999995</v>
      </c>
      <c r="F196" s="153">
        <v>0</v>
      </c>
      <c r="G196" s="153">
        <v>9.630903</v>
      </c>
      <c r="H196" s="155">
        <f t="shared" si="7"/>
        <v>173.54513349999999</v>
      </c>
      <c r="I196" s="155"/>
      <c r="J196" s="153">
        <v>52.880345726929008</v>
      </c>
      <c r="K196" s="153">
        <v>27.377238450891824</v>
      </c>
      <c r="L196" s="153">
        <v>0</v>
      </c>
      <c r="M196" s="153">
        <f>[12]ENERO!L198+[12]FEBRERO!L198+[12]MARZO!L198+[12]ABRIL!L198+[12]MAYO!L198+[12]JUNIO!L198+[12]JULIO!L198+[12]AGOSTO!L198+[12]SEPTIEMBRE!L198+[12]OCTUBRE!L198+[12]NOVIEMBRE!L198+[12]DICIEMBRE!L198</f>
        <v>10.73939916</v>
      </c>
      <c r="N196" s="153">
        <f t="shared" si="8"/>
        <v>14.763708116037185</v>
      </c>
      <c r="O196" s="155">
        <f t="shared" si="6"/>
        <v>-91.492871152139116</v>
      </c>
      <c r="P196" s="160"/>
      <c r="Q196" s="160"/>
    </row>
    <row r="197" spans="1:17" s="29" customFormat="1" ht="24" x14ac:dyDescent="0.2">
      <c r="A197" s="156">
        <v>222</v>
      </c>
      <c r="B197" s="151" t="s">
        <v>48</v>
      </c>
      <c r="C197" s="152" t="s">
        <v>177</v>
      </c>
      <c r="D197" s="153">
        <v>2105.6736265000004</v>
      </c>
      <c r="E197" s="154">
        <v>1949.3020809999998</v>
      </c>
      <c r="F197" s="153">
        <v>0</v>
      </c>
      <c r="G197" s="153">
        <v>244.91298499999999</v>
      </c>
      <c r="H197" s="155">
        <f t="shared" si="7"/>
        <v>-88.541439499999399</v>
      </c>
      <c r="I197" s="155"/>
      <c r="J197" s="153">
        <v>7409.007389777048</v>
      </c>
      <c r="K197" s="153">
        <v>1840.2881173748001</v>
      </c>
      <c r="L197" s="153">
        <v>0</v>
      </c>
      <c r="M197" s="153">
        <f>[12]ENERO!L199+[12]FEBRERO!L199+[12]MARZO!L199+[12]ABRIL!L199+[12]MAYO!L199+[12]JUNIO!L199+[12]JULIO!L199+[12]AGOSTO!L199+[12]SEPTIEMBRE!L199+[12]OCTUBRE!L199+[12]NOVIEMBRE!L199+[12]DICIEMBRE!L199</f>
        <v>261.61114312999996</v>
      </c>
      <c r="N197" s="153">
        <f t="shared" si="8"/>
        <v>5307.1081292722483</v>
      </c>
      <c r="O197" s="155" t="str">
        <f t="shared" si="6"/>
        <v>&lt;-500</v>
      </c>
      <c r="P197" s="160"/>
      <c r="Q197" s="160"/>
    </row>
    <row r="198" spans="1:17" s="29" customFormat="1" ht="24" x14ac:dyDescent="0.2">
      <c r="A198" s="156">
        <v>223</v>
      </c>
      <c r="B198" s="151" t="s">
        <v>69</v>
      </c>
      <c r="C198" s="152" t="s">
        <v>176</v>
      </c>
      <c r="D198" s="153">
        <v>14.192107</v>
      </c>
      <c r="E198" s="154">
        <v>0.91116750000000013</v>
      </c>
      <c r="F198" s="153">
        <v>0</v>
      </c>
      <c r="G198" s="153">
        <v>0.65625600000000006</v>
      </c>
      <c r="H198" s="155">
        <f t="shared" si="7"/>
        <v>12.6246835</v>
      </c>
      <c r="I198" s="155"/>
      <c r="J198" s="153">
        <v>3.9591565198669638</v>
      </c>
      <c r="K198" s="153">
        <v>0.41448624601484463</v>
      </c>
      <c r="L198" s="153">
        <v>0</v>
      </c>
      <c r="M198" s="153">
        <f>[12]ENERO!L200+[12]FEBRERO!L200+[12]MARZO!L200+[12]ABRIL!L200+[12]MAYO!L200+[12]JUNIO!L200+[12]JULIO!L200+[12]AGOSTO!L200+[12]SEPTIEMBRE!L200+[12]OCTUBRE!L200+[12]NOVIEMBRE!L200+[12]DICIEMBRE!L200</f>
        <v>0.66110142000000005</v>
      </c>
      <c r="N198" s="153">
        <f t="shared" si="8"/>
        <v>2.8835688538521191</v>
      </c>
      <c r="O198" s="155">
        <f t="shared" si="6"/>
        <v>-77.159278061488678</v>
      </c>
      <c r="P198" s="160"/>
      <c r="Q198" s="160"/>
    </row>
    <row r="199" spans="1:17" s="29" customFormat="1" ht="24" x14ac:dyDescent="0.2">
      <c r="A199" s="156">
        <v>225</v>
      </c>
      <c r="B199" s="151" t="s">
        <v>69</v>
      </c>
      <c r="C199" s="152" t="s">
        <v>175</v>
      </c>
      <c r="D199" s="153">
        <v>2.7015384999999998</v>
      </c>
      <c r="E199" s="154">
        <v>1.1171690000000001</v>
      </c>
      <c r="F199" s="153">
        <v>0</v>
      </c>
      <c r="G199" s="153">
        <v>0.210087</v>
      </c>
      <c r="H199" s="155">
        <f t="shared" si="7"/>
        <v>1.3742824999999999</v>
      </c>
      <c r="I199" s="155"/>
      <c r="J199" s="153">
        <v>1.9614519081681407</v>
      </c>
      <c r="K199" s="153">
        <v>0.90255751045326471</v>
      </c>
      <c r="L199" s="153">
        <v>0</v>
      </c>
      <c r="M199" s="153">
        <f>[12]ENERO!L201+[12]FEBRERO!L201+[12]MARZO!L201+[12]ABRIL!L201+[12]MAYO!L201+[12]JUNIO!L201+[12]JULIO!L201+[12]AGOSTO!L201+[12]SEPTIEMBRE!L201+[12]OCTUBRE!L201+[12]NOVIEMBRE!L201+[12]DICIEMBRE!L201</f>
        <v>0.21008731000000003</v>
      </c>
      <c r="N199" s="153">
        <f t="shared" si="8"/>
        <v>0.84880708771487612</v>
      </c>
      <c r="O199" s="155">
        <f t="shared" si="6"/>
        <v>-38.236346041306923</v>
      </c>
      <c r="P199" s="160"/>
      <c r="Q199" s="160"/>
    </row>
    <row r="200" spans="1:17" s="29" customFormat="1" ht="14.25" x14ac:dyDescent="0.2">
      <c r="A200" s="156">
        <v>226</v>
      </c>
      <c r="B200" s="151" t="s">
        <v>55</v>
      </c>
      <c r="C200" s="152" t="s">
        <v>174</v>
      </c>
      <c r="D200" s="153">
        <v>622.16347150000013</v>
      </c>
      <c r="E200" s="154">
        <v>490.36724750000002</v>
      </c>
      <c r="F200" s="153">
        <v>0</v>
      </c>
      <c r="G200" s="153">
        <v>16.389825999999999</v>
      </c>
      <c r="H200" s="155">
        <f t="shared" si="7"/>
        <v>115.40639800000011</v>
      </c>
      <c r="I200" s="155"/>
      <c r="J200" s="153">
        <v>215.79264571981366</v>
      </c>
      <c r="K200" s="153">
        <v>184.96474125</v>
      </c>
      <c r="L200" s="153">
        <v>0</v>
      </c>
      <c r="M200" s="153">
        <f>[12]ENERO!L202+[12]FEBRERO!L202+[12]MARZO!L202+[12]ABRIL!L202+[12]MAYO!L202+[12]JUNIO!L202+[12]JULIO!L202+[12]AGOSTO!L202+[12]SEPTIEMBRE!L202+[12]OCTUBRE!L202+[12]NOVIEMBRE!L202+[12]DICIEMBRE!L202</f>
        <v>17.808881039999999</v>
      </c>
      <c r="N200" s="153">
        <f t="shared" si="8"/>
        <v>13.019023429813661</v>
      </c>
      <c r="O200" s="155">
        <f t="shared" si="6"/>
        <v>-88.718976022617355</v>
      </c>
      <c r="P200" s="160"/>
      <c r="Q200" s="160"/>
    </row>
    <row r="201" spans="1:17" s="29" customFormat="1" ht="14.25" x14ac:dyDescent="0.2">
      <c r="A201" s="156">
        <v>227</v>
      </c>
      <c r="B201" s="151" t="s">
        <v>91</v>
      </c>
      <c r="C201" s="152" t="s">
        <v>173</v>
      </c>
      <c r="D201" s="153">
        <v>597.4434205</v>
      </c>
      <c r="E201" s="154">
        <v>281.57906649999995</v>
      </c>
      <c r="F201" s="153">
        <v>0</v>
      </c>
      <c r="G201" s="153">
        <v>21.384314</v>
      </c>
      <c r="H201" s="155">
        <f t="shared" si="7"/>
        <v>294.48004000000003</v>
      </c>
      <c r="I201" s="155"/>
      <c r="J201" s="153">
        <v>150.54439941630795</v>
      </c>
      <c r="K201" s="153">
        <v>109.91250637440001</v>
      </c>
      <c r="L201" s="153">
        <v>0</v>
      </c>
      <c r="M201" s="153">
        <f>[12]ENERO!L203+[12]FEBRERO!L203+[12]MARZO!L203+[12]ABRIL!L203+[12]MAYO!L203+[12]JUNIO!L203+[12]JULIO!L203+[12]AGOSTO!L203+[12]SEPTIEMBRE!L203+[12]OCTUBRE!L203+[12]NOVIEMBRE!L203+[12]DICIEMBRE!L203</f>
        <v>29.401703560000001</v>
      </c>
      <c r="N201" s="153">
        <f t="shared" si="8"/>
        <v>11.230189481907942</v>
      </c>
      <c r="O201" s="155">
        <f t="shared" si="6"/>
        <v>-96.186434407606058</v>
      </c>
      <c r="P201" s="160"/>
      <c r="Q201" s="160"/>
    </row>
    <row r="202" spans="1:17" s="29" customFormat="1" ht="24" x14ac:dyDescent="0.2">
      <c r="A202" s="156">
        <v>228</v>
      </c>
      <c r="B202" s="151" t="s">
        <v>69</v>
      </c>
      <c r="C202" s="152" t="s">
        <v>172</v>
      </c>
      <c r="D202" s="153">
        <v>42.226175499999997</v>
      </c>
      <c r="E202" s="154">
        <v>2.5157245000000001</v>
      </c>
      <c r="F202" s="153">
        <v>0</v>
      </c>
      <c r="G202" s="153">
        <v>4.3611820000000003</v>
      </c>
      <c r="H202" s="155">
        <f t="shared" si="7"/>
        <v>35.349269</v>
      </c>
      <c r="I202" s="155"/>
      <c r="J202" s="153">
        <v>37.015456804321168</v>
      </c>
      <c r="K202" s="153">
        <v>14.60991605874136</v>
      </c>
      <c r="L202" s="153">
        <v>0</v>
      </c>
      <c r="M202" s="153">
        <f>[12]ENERO!L204+[12]FEBRERO!L204+[12]MARZO!L204+[12]ABRIL!L204+[12]MAYO!L204+[12]JUNIO!L204+[12]JULIO!L204+[12]AGOSTO!L204+[12]SEPTIEMBRE!L204+[12]OCTUBRE!L204+[12]NOVIEMBRE!L204+[12]DICIEMBRE!L204</f>
        <v>5.1672396699999998</v>
      </c>
      <c r="N202" s="153">
        <f t="shared" si="8"/>
        <v>17.238301075579805</v>
      </c>
      <c r="O202" s="155">
        <f t="shared" si="6"/>
        <v>-51.234349215029582</v>
      </c>
      <c r="P202" s="160"/>
      <c r="Q202" s="160"/>
    </row>
    <row r="203" spans="1:17" s="29" customFormat="1" ht="14.25" x14ac:dyDescent="0.2">
      <c r="A203" s="156">
        <v>229</v>
      </c>
      <c r="B203" s="151" t="s">
        <v>171</v>
      </c>
      <c r="C203" s="152" t="s">
        <v>170</v>
      </c>
      <c r="D203" s="153">
        <v>608.0268205000001</v>
      </c>
      <c r="E203" s="154">
        <v>312.76213100000001</v>
      </c>
      <c r="F203" s="153">
        <v>0</v>
      </c>
      <c r="G203" s="153">
        <v>28.027631999999997</v>
      </c>
      <c r="H203" s="155">
        <f t="shared" si="7"/>
        <v>267.23705750000011</v>
      </c>
      <c r="I203" s="155"/>
      <c r="J203" s="153">
        <v>228.24239992568602</v>
      </c>
      <c r="K203" s="153">
        <v>187.19078645000002</v>
      </c>
      <c r="L203" s="153">
        <v>0</v>
      </c>
      <c r="M203" s="153">
        <f>[12]ENERO!L205+[12]FEBRERO!L205+[12]MARZO!L205+[12]ABRIL!L205+[12]MAYO!L205+[12]JUNIO!L205+[12]JULIO!L205+[12]AGOSTO!L205+[12]SEPTIEMBRE!L205+[12]OCTUBRE!L205+[12]NOVIEMBRE!L205+[12]DICIEMBRE!L205</f>
        <v>33.430515420000006</v>
      </c>
      <c r="N203" s="153">
        <f t="shared" si="8"/>
        <v>7.6210980556859909</v>
      </c>
      <c r="O203" s="155">
        <f t="shared" si="6"/>
        <v>-97.14818815661971</v>
      </c>
      <c r="P203" s="160"/>
      <c r="Q203" s="160"/>
    </row>
    <row r="204" spans="1:17" s="29" customFormat="1" ht="24" x14ac:dyDescent="0.2">
      <c r="A204" s="156">
        <v>231</v>
      </c>
      <c r="B204" s="151" t="s">
        <v>62</v>
      </c>
      <c r="C204" s="152" t="s">
        <v>169</v>
      </c>
      <c r="D204" s="153">
        <v>34.752965500000002</v>
      </c>
      <c r="E204" s="154">
        <v>20.0220935</v>
      </c>
      <c r="F204" s="153">
        <v>0</v>
      </c>
      <c r="G204" s="153">
        <v>1.0109410000000001</v>
      </c>
      <c r="H204" s="155">
        <f t="shared" si="7"/>
        <v>13.719931000000001</v>
      </c>
      <c r="I204" s="155"/>
      <c r="J204" s="153">
        <v>41.163696413926139</v>
      </c>
      <c r="K204" s="153">
        <v>13.422910406362174</v>
      </c>
      <c r="L204" s="153">
        <v>0</v>
      </c>
      <c r="M204" s="153">
        <f>[12]ENERO!L206+[12]FEBRERO!L206+[12]MARZO!L206+[12]ABRIL!L206+[12]MAYO!L206+[12]JUNIO!L206+[12]JULIO!L206+[12]AGOSTO!L206+[12]SEPTIEMBRE!L206+[12]OCTUBRE!L206+[12]NOVIEMBRE!L206+[12]DICIEMBRE!L206</f>
        <v>0.98275457999999993</v>
      </c>
      <c r="N204" s="153">
        <f t="shared" si="8"/>
        <v>26.758031427563964</v>
      </c>
      <c r="O204" s="155">
        <f t="shared" si="6"/>
        <v>95.030364420666274</v>
      </c>
      <c r="P204" s="160"/>
      <c r="Q204" s="160"/>
    </row>
    <row r="205" spans="1:17" s="29" customFormat="1" ht="24" x14ac:dyDescent="0.2">
      <c r="A205" s="156">
        <v>233</v>
      </c>
      <c r="B205" s="151" t="s">
        <v>62</v>
      </c>
      <c r="C205" s="152" t="s">
        <v>168</v>
      </c>
      <c r="D205" s="153">
        <v>25.815814000000003</v>
      </c>
      <c r="E205" s="154">
        <v>13.781613</v>
      </c>
      <c r="F205" s="153">
        <v>0</v>
      </c>
      <c r="G205" s="153">
        <v>1.2942709999999999</v>
      </c>
      <c r="H205" s="155">
        <f t="shared" si="7"/>
        <v>10.739930000000003</v>
      </c>
      <c r="I205" s="155"/>
      <c r="J205" s="153">
        <v>22.412692450405768</v>
      </c>
      <c r="K205" s="153">
        <v>8.9661070961920633</v>
      </c>
      <c r="L205" s="153">
        <v>0</v>
      </c>
      <c r="M205" s="153">
        <f>[12]ENERO!L207+[12]FEBRERO!L207+[12]MARZO!L207+[12]ABRIL!L207+[12]MAYO!L207+[12]JUNIO!L207+[12]JULIO!L207+[12]AGOSTO!L207+[12]SEPTIEMBRE!L207+[12]OCTUBRE!L207+[12]NOVIEMBRE!L207+[12]DICIEMBRE!L207</f>
        <v>1.3130691000000001</v>
      </c>
      <c r="N205" s="153">
        <f t="shared" si="8"/>
        <v>12.133516254213704</v>
      </c>
      <c r="O205" s="155">
        <f t="shared" si="6"/>
        <v>12.97574801896941</v>
      </c>
      <c r="P205" s="160"/>
      <c r="Q205" s="160"/>
    </row>
    <row r="206" spans="1:17" s="29" customFormat="1" ht="14.25" x14ac:dyDescent="0.2">
      <c r="A206" s="156">
        <v>234</v>
      </c>
      <c r="B206" s="151" t="s">
        <v>62</v>
      </c>
      <c r="C206" s="152" t="s">
        <v>167</v>
      </c>
      <c r="D206" s="153">
        <v>67.131315499999999</v>
      </c>
      <c r="E206" s="154">
        <v>2.6235395000000001</v>
      </c>
      <c r="F206" s="153">
        <v>0</v>
      </c>
      <c r="G206" s="153">
        <v>0</v>
      </c>
      <c r="H206" s="155">
        <f t="shared" si="7"/>
        <v>64.507775999999993</v>
      </c>
      <c r="I206" s="155"/>
      <c r="J206" s="153">
        <v>35.273321844383375</v>
      </c>
      <c r="K206" s="153">
        <v>5.3713335199999994</v>
      </c>
      <c r="L206" s="153">
        <v>0</v>
      </c>
      <c r="M206" s="153">
        <f>[12]ENERO!L208+[12]FEBRERO!L208+[12]MARZO!L208+[12]ABRIL!L208+[12]MAYO!L208+[12]JUNIO!L208+[12]JULIO!L208+[12]AGOSTO!L208+[12]SEPTIEMBRE!L208+[12]OCTUBRE!L208+[12]NOVIEMBRE!L208+[12]DICIEMBRE!L208</f>
        <v>21.027609819999999</v>
      </c>
      <c r="N206" s="153">
        <f t="shared" si="8"/>
        <v>8.8743785043833761</v>
      </c>
      <c r="O206" s="155">
        <f t="shared" si="6"/>
        <v>-86.242932163118795</v>
      </c>
      <c r="P206" s="160"/>
      <c r="Q206" s="160"/>
    </row>
    <row r="207" spans="1:17" s="29" customFormat="1" ht="14.25" x14ac:dyDescent="0.2">
      <c r="A207" s="156">
        <v>235</v>
      </c>
      <c r="B207" s="151" t="s">
        <v>55</v>
      </c>
      <c r="C207" s="152" t="s">
        <v>166</v>
      </c>
      <c r="D207" s="153">
        <v>444.73035250000004</v>
      </c>
      <c r="E207" s="154">
        <v>0</v>
      </c>
      <c r="F207" s="153">
        <v>0</v>
      </c>
      <c r="G207" s="153">
        <v>33.07141</v>
      </c>
      <c r="H207" s="155">
        <f t="shared" si="7"/>
        <v>411.65894250000002</v>
      </c>
      <c r="I207" s="155"/>
      <c r="J207" s="153">
        <v>380.26070667711826</v>
      </c>
      <c r="K207" s="153">
        <v>294.73492932000005</v>
      </c>
      <c r="L207" s="153">
        <v>0</v>
      </c>
      <c r="M207" s="153">
        <f>[12]ENERO!L209+[12]FEBRERO!L209+[12]MARZO!L209+[12]ABRIL!L209+[12]MAYO!L209+[12]JUNIO!L209+[12]JULIO!L209+[12]AGOSTO!L209+[12]SEPTIEMBRE!L209+[12]OCTUBRE!L209+[12]NOVIEMBRE!L209+[12]DICIEMBRE!L209</f>
        <v>36.043465229999995</v>
      </c>
      <c r="N207" s="153">
        <f t="shared" si="8"/>
        <v>49.48231212711822</v>
      </c>
      <c r="O207" s="155">
        <f t="shared" ref="O207:O270" si="9">IF(OR(H207=0,N207=0),"N.A.",IF((((N207-H207)/H207))*100&gt;=500,"500&lt;",IF((((N207-H207)/H207))*100&lt;=-500,"&lt;-500",(((N207-H207)/H207))*100)))</f>
        <v>-87.979779614014276</v>
      </c>
      <c r="P207" s="160"/>
      <c r="Q207" s="160"/>
    </row>
    <row r="208" spans="1:17" s="29" customFormat="1" ht="14.25" x14ac:dyDescent="0.2">
      <c r="A208" s="156">
        <v>236</v>
      </c>
      <c r="B208" s="151" t="s">
        <v>55</v>
      </c>
      <c r="C208" s="152" t="s">
        <v>165</v>
      </c>
      <c r="D208" s="153">
        <v>598.28977599999996</v>
      </c>
      <c r="E208" s="154">
        <v>416.97020299999997</v>
      </c>
      <c r="F208" s="153">
        <v>0</v>
      </c>
      <c r="G208" s="153">
        <v>20.116491</v>
      </c>
      <c r="H208" s="155">
        <f t="shared" ref="H208:H271" si="10">D208-E208-G208</f>
        <v>161.20308199999999</v>
      </c>
      <c r="I208" s="155"/>
      <c r="J208" s="153">
        <v>639.1319064308484</v>
      </c>
      <c r="K208" s="153">
        <v>462.945420463</v>
      </c>
      <c r="L208" s="153">
        <v>0</v>
      </c>
      <c r="M208" s="153">
        <f>[12]ENERO!L210+[12]FEBRERO!L210+[12]MARZO!L210+[12]ABRIL!L210+[12]MAYO!L210+[12]JUNIO!L210+[12]JULIO!L210+[12]AGOSTO!L210+[12]SEPTIEMBRE!L210+[12]OCTUBRE!L210+[12]NOVIEMBRE!L210+[12]DICIEMBRE!L210</f>
        <v>20.116490049999999</v>
      </c>
      <c r="N208" s="153">
        <f t="shared" ref="N208:N271" si="11">J208-K208-M208</f>
        <v>156.06999591784839</v>
      </c>
      <c r="O208" s="155">
        <f t="shared" si="9"/>
        <v>-3.1842356972750729</v>
      </c>
      <c r="P208" s="160"/>
      <c r="Q208" s="160"/>
    </row>
    <row r="209" spans="1:224" s="29" customFormat="1" ht="24" x14ac:dyDescent="0.2">
      <c r="A209" s="156">
        <v>237</v>
      </c>
      <c r="B209" s="151" t="s">
        <v>69</v>
      </c>
      <c r="C209" s="152" t="s">
        <v>164</v>
      </c>
      <c r="D209" s="153">
        <v>29.673166000000002</v>
      </c>
      <c r="E209" s="154">
        <v>4.8698309999999996</v>
      </c>
      <c r="F209" s="153">
        <v>0</v>
      </c>
      <c r="G209" s="153">
        <v>5.6603599999999998</v>
      </c>
      <c r="H209" s="155">
        <f t="shared" si="10"/>
        <v>19.142975000000003</v>
      </c>
      <c r="I209" s="155"/>
      <c r="J209" s="153">
        <v>40.966494060150445</v>
      </c>
      <c r="K209" s="153">
        <v>11.25418419173571</v>
      </c>
      <c r="L209" s="153">
        <v>0</v>
      </c>
      <c r="M209" s="153">
        <f>[12]ENERO!L211+[12]FEBRERO!L211+[12]MARZO!L211+[12]ABRIL!L211+[12]MAYO!L211+[12]JUNIO!L211+[12]JULIO!L211+[12]AGOSTO!L211+[12]SEPTIEMBRE!L211+[12]OCTUBRE!L211+[12]NOVIEMBRE!L211+[12]DICIEMBRE!L211</f>
        <v>7.4643650800000003</v>
      </c>
      <c r="N209" s="153">
        <f t="shared" si="11"/>
        <v>22.247944788414735</v>
      </c>
      <c r="O209" s="155">
        <f t="shared" si="9"/>
        <v>16.219891570744522</v>
      </c>
      <c r="P209" s="160"/>
      <c r="Q209" s="160"/>
    </row>
    <row r="210" spans="1:224" s="29" customFormat="1" ht="14.25" x14ac:dyDescent="0.2">
      <c r="A210" s="156">
        <v>242</v>
      </c>
      <c r="B210" s="151" t="s">
        <v>50</v>
      </c>
      <c r="C210" s="152" t="s">
        <v>52</v>
      </c>
      <c r="D210" s="153">
        <v>1333.7339715000001</v>
      </c>
      <c r="E210" s="154">
        <v>949.88537150000013</v>
      </c>
      <c r="F210" s="153">
        <v>0</v>
      </c>
      <c r="G210" s="153">
        <v>1.6822320000000002</v>
      </c>
      <c r="H210" s="155">
        <f t="shared" si="10"/>
        <v>382.16636799999992</v>
      </c>
      <c r="I210" s="155"/>
      <c r="J210" s="153">
        <v>43.860117020730293</v>
      </c>
      <c r="K210" s="153">
        <v>10.254903076772631</v>
      </c>
      <c r="L210" s="153">
        <v>0</v>
      </c>
      <c r="M210" s="153">
        <f>[12]ENERO!L212+[12]FEBRERO!L212+[12]MARZO!L212+[12]ABRIL!L212+[12]MAYO!L212+[12]JUNIO!L212+[12]JULIO!L212+[12]AGOSTO!L212+[12]SEPTIEMBRE!L212+[12]OCTUBRE!L212+[12]NOVIEMBRE!L212+[12]DICIEMBRE!L212</f>
        <v>1.7982021400000001</v>
      </c>
      <c r="N210" s="153">
        <f t="shared" si="11"/>
        <v>31.807011803957664</v>
      </c>
      <c r="O210" s="155">
        <f t="shared" si="9"/>
        <v>-91.6771818591955</v>
      </c>
      <c r="P210" s="160"/>
      <c r="Q210" s="160"/>
    </row>
    <row r="211" spans="1:224" s="29" customFormat="1" ht="14.25" x14ac:dyDescent="0.2">
      <c r="A211" s="156">
        <v>243</v>
      </c>
      <c r="B211" s="151" t="s">
        <v>50</v>
      </c>
      <c r="C211" s="152" t="s">
        <v>163</v>
      </c>
      <c r="D211" s="153">
        <v>400.84514049999996</v>
      </c>
      <c r="E211" s="154">
        <v>39.524833999999998</v>
      </c>
      <c r="F211" s="153">
        <v>0</v>
      </c>
      <c r="G211" s="153">
        <v>42.284878999999997</v>
      </c>
      <c r="H211" s="155">
        <f t="shared" si="10"/>
        <v>319.03542749999997</v>
      </c>
      <c r="I211" s="155"/>
      <c r="J211" s="153">
        <v>127.54850800667805</v>
      </c>
      <c r="K211" s="153">
        <v>75.571034970290043</v>
      </c>
      <c r="L211" s="153">
        <v>0</v>
      </c>
      <c r="M211" s="153">
        <f>[12]ENERO!L213+[12]FEBRERO!L213+[12]MARZO!L213+[12]ABRIL!L213+[12]MAYO!L213+[12]JUNIO!L213+[12]JULIO!L213+[12]AGOSTO!L213+[12]SEPTIEMBRE!L213+[12]OCTUBRE!L213+[12]NOVIEMBRE!L213+[12]DICIEMBRE!L213</f>
        <v>44.846797590000008</v>
      </c>
      <c r="N211" s="153">
        <f t="shared" si="11"/>
        <v>7.1306754463879969</v>
      </c>
      <c r="O211" s="155">
        <f t="shared" si="9"/>
        <v>-97.764926766201228</v>
      </c>
      <c r="P211" s="160"/>
      <c r="Q211" s="160"/>
    </row>
    <row r="212" spans="1:224" s="29" customFormat="1" ht="14.25" x14ac:dyDescent="0.2">
      <c r="A212" s="156">
        <v>244</v>
      </c>
      <c r="B212" s="151" t="s">
        <v>50</v>
      </c>
      <c r="C212" s="161" t="s">
        <v>162</v>
      </c>
      <c r="D212" s="153">
        <v>126.70009399999999</v>
      </c>
      <c r="E212" s="154">
        <v>25.338639999999998</v>
      </c>
      <c r="F212" s="153">
        <v>0</v>
      </c>
      <c r="G212" s="153">
        <v>22.626721</v>
      </c>
      <c r="H212" s="155">
        <f t="shared" si="10"/>
        <v>78.734732999999991</v>
      </c>
      <c r="I212" s="155"/>
      <c r="J212" s="153">
        <v>90.388198345659859</v>
      </c>
      <c r="K212" s="153">
        <v>42.953104092798483</v>
      </c>
      <c r="L212" s="153">
        <v>0</v>
      </c>
      <c r="M212" s="153">
        <f>[12]ENERO!L214+[12]FEBRERO!L214+[12]MARZO!L214+[12]ABRIL!L214+[12]MAYO!L214+[12]JUNIO!L214+[12]JULIO!L214+[12]AGOSTO!L214+[12]SEPTIEMBRE!L214+[12]OCTUBRE!L214+[12]NOVIEMBRE!L214+[12]DICIEMBRE!L214</f>
        <v>22.271822060000005</v>
      </c>
      <c r="N212" s="153">
        <f t="shared" si="11"/>
        <v>25.163272192861371</v>
      </c>
      <c r="O212" s="155">
        <f t="shared" si="9"/>
        <v>-68.040442592392651</v>
      </c>
      <c r="P212" s="160"/>
      <c r="Q212" s="160"/>
    </row>
    <row r="213" spans="1:224" s="29" customFormat="1" ht="14.25" x14ac:dyDescent="0.2">
      <c r="A213" s="156">
        <v>245</v>
      </c>
      <c r="B213" s="151" t="s">
        <v>50</v>
      </c>
      <c r="C213" s="161" t="s">
        <v>53</v>
      </c>
      <c r="D213" s="153">
        <v>1801.9906269999999</v>
      </c>
      <c r="E213" s="154">
        <v>1520.0451575</v>
      </c>
      <c r="F213" s="153">
        <v>0</v>
      </c>
      <c r="G213" s="153">
        <v>8.5138990000000003</v>
      </c>
      <c r="H213" s="155">
        <f t="shared" si="10"/>
        <v>273.43157049999996</v>
      </c>
      <c r="I213" s="155"/>
      <c r="J213" s="153">
        <v>70.122309437938512</v>
      </c>
      <c r="K213" s="153">
        <v>34.490501397286991</v>
      </c>
      <c r="L213" s="153">
        <v>0</v>
      </c>
      <c r="M213" s="153">
        <f>[12]ENERO!L215+[12]FEBRERO!L215+[12]MARZO!L215+[12]ABRIL!L215+[12]MAYO!L215+[12]JUNIO!L215+[12]JULIO!L215+[12]AGOSTO!L215+[12]SEPTIEMBRE!L215+[12]OCTUBRE!L215+[12]NOVIEMBRE!L215+[12]DICIEMBRE!L215</f>
        <v>13.883553320000001</v>
      </c>
      <c r="N213" s="153">
        <f t="shared" si="11"/>
        <v>21.74825472065152</v>
      </c>
      <c r="O213" s="155">
        <f t="shared" si="9"/>
        <v>-92.046180080492377</v>
      </c>
      <c r="P213" s="160"/>
      <c r="Q213" s="160"/>
    </row>
    <row r="214" spans="1:224" s="29" customFormat="1" ht="14.25" x14ac:dyDescent="0.2">
      <c r="A214" s="156">
        <v>247</v>
      </c>
      <c r="B214" s="151" t="s">
        <v>62</v>
      </c>
      <c r="C214" s="161" t="s">
        <v>161</v>
      </c>
      <c r="D214" s="153">
        <v>74.779235499999999</v>
      </c>
      <c r="E214" s="154">
        <v>21.787350500000002</v>
      </c>
      <c r="F214" s="153">
        <v>0</v>
      </c>
      <c r="G214" s="153">
        <v>4.9482429999999997</v>
      </c>
      <c r="H214" s="155">
        <f t="shared" si="10"/>
        <v>48.043641999999998</v>
      </c>
      <c r="I214" s="155"/>
      <c r="J214" s="153">
        <v>56.479607152822062</v>
      </c>
      <c r="K214" s="153">
        <v>21.595766569503859</v>
      </c>
      <c r="L214" s="153">
        <v>0</v>
      </c>
      <c r="M214" s="153">
        <f>[12]ENERO!L216+[12]FEBRERO!L216+[12]MARZO!L216+[12]ABRIL!L216+[12]MAYO!L216+[12]JUNIO!L216+[12]JULIO!L216+[12]AGOSTO!L216+[12]SEPTIEMBRE!L216+[12]OCTUBRE!L216+[12]NOVIEMBRE!L216+[12]DICIEMBRE!L216</f>
        <v>5.4736861299999999</v>
      </c>
      <c r="N214" s="153">
        <f t="shared" si="11"/>
        <v>29.410154453318203</v>
      </c>
      <c r="O214" s="155">
        <f t="shared" si="9"/>
        <v>-38.784502529349865</v>
      </c>
      <c r="P214" s="160"/>
      <c r="Q214" s="160"/>
    </row>
    <row r="215" spans="1:224" s="29" customFormat="1" ht="14.25" x14ac:dyDescent="0.2">
      <c r="A215" s="156">
        <v>248</v>
      </c>
      <c r="B215" s="151" t="s">
        <v>62</v>
      </c>
      <c r="C215" s="161" t="s">
        <v>160</v>
      </c>
      <c r="D215" s="153">
        <v>190.61851000000001</v>
      </c>
      <c r="E215" s="154">
        <v>98.649051</v>
      </c>
      <c r="F215" s="153">
        <v>0</v>
      </c>
      <c r="G215" s="153">
        <v>17.427561000000001</v>
      </c>
      <c r="H215" s="155">
        <f t="shared" si="10"/>
        <v>74.541898000000018</v>
      </c>
      <c r="I215" s="155"/>
      <c r="J215" s="153">
        <v>247.13153053806374</v>
      </c>
      <c r="K215" s="153">
        <v>77.341378413283735</v>
      </c>
      <c r="L215" s="153">
        <v>0</v>
      </c>
      <c r="M215" s="153">
        <f>[12]ENERO!L217+[12]FEBRERO!L217+[12]MARZO!L217+[12]ABRIL!L217+[12]MAYO!L217+[12]JUNIO!L217+[12]JULIO!L217+[12]AGOSTO!L217+[12]SEPTIEMBRE!L217+[12]OCTUBRE!L217+[12]NOVIEMBRE!L217+[12]DICIEMBRE!L217</f>
        <v>16.826872049999999</v>
      </c>
      <c r="N215" s="153">
        <f t="shared" si="11"/>
        <v>152.96328007478002</v>
      </c>
      <c r="O215" s="155">
        <f t="shared" si="9"/>
        <v>105.20443425626213</v>
      </c>
      <c r="P215" s="160"/>
      <c r="Q215" s="160"/>
    </row>
    <row r="216" spans="1:224" s="28" customFormat="1" ht="14.25" x14ac:dyDescent="0.2">
      <c r="A216" s="156">
        <v>249</v>
      </c>
      <c r="B216" s="151" t="s">
        <v>62</v>
      </c>
      <c r="C216" s="161" t="s">
        <v>159</v>
      </c>
      <c r="D216" s="153">
        <v>259.726271</v>
      </c>
      <c r="E216" s="154">
        <v>30.973501000000002</v>
      </c>
      <c r="F216" s="153">
        <v>0</v>
      </c>
      <c r="G216" s="153">
        <v>19.868500000000001</v>
      </c>
      <c r="H216" s="155">
        <f t="shared" si="10"/>
        <v>208.88426999999999</v>
      </c>
      <c r="I216" s="155"/>
      <c r="J216" s="153">
        <v>77.444690437644866</v>
      </c>
      <c r="K216" s="153">
        <v>43.827343850793113</v>
      </c>
      <c r="L216" s="153">
        <v>0</v>
      </c>
      <c r="M216" s="153">
        <f>[12]ENERO!L218+[12]FEBRERO!L218+[12]MARZO!L218+[12]ABRIL!L218+[12]MAYO!L218+[12]JUNIO!L218+[12]JULIO!L218+[12]AGOSTO!L218+[12]SEPTIEMBRE!L218+[12]OCTUBRE!L218+[12]NOVIEMBRE!L218+[12]DICIEMBRE!L218</f>
        <v>19.785570549999999</v>
      </c>
      <c r="N216" s="153">
        <f t="shared" si="11"/>
        <v>13.831776036851753</v>
      </c>
      <c r="O216" s="155">
        <f t="shared" si="9"/>
        <v>-93.378258670769341</v>
      </c>
      <c r="P216" s="160"/>
      <c r="Q216" s="160"/>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c r="DR216" s="29"/>
      <c r="DS216" s="29"/>
      <c r="DT216" s="29"/>
      <c r="DU216" s="29"/>
      <c r="DV216" s="29"/>
      <c r="DW216" s="29"/>
      <c r="DX216" s="29"/>
      <c r="DY216" s="29"/>
      <c r="DZ216" s="29"/>
      <c r="EA216" s="29"/>
      <c r="EB216" s="29"/>
      <c r="EC216" s="29"/>
      <c r="ED216" s="29"/>
      <c r="EE216" s="29"/>
      <c r="EF216" s="29"/>
      <c r="EG216" s="29"/>
      <c r="EH216" s="29"/>
      <c r="EI216" s="29"/>
      <c r="EJ216" s="29"/>
      <c r="EK216" s="29"/>
      <c r="EL216" s="29"/>
      <c r="EM216" s="29"/>
      <c r="EN216" s="29"/>
      <c r="EO216" s="29"/>
      <c r="EP216" s="29"/>
      <c r="EQ216" s="29"/>
      <c r="ER216" s="29"/>
      <c r="ES216" s="29"/>
      <c r="ET216" s="29"/>
      <c r="EU216" s="29"/>
      <c r="EV216" s="29"/>
      <c r="EW216" s="29"/>
      <c r="EX216" s="29"/>
      <c r="EY216" s="29"/>
      <c r="EZ216" s="29"/>
      <c r="FA216" s="29"/>
      <c r="FB216" s="29"/>
      <c r="FC216" s="29"/>
      <c r="FD216" s="29"/>
      <c r="FE216" s="29"/>
      <c r="FF216" s="29"/>
      <c r="FG216" s="29"/>
      <c r="FH216" s="29"/>
      <c r="FI216" s="29"/>
      <c r="FJ216" s="29"/>
      <c r="FK216" s="29"/>
      <c r="FL216" s="29"/>
      <c r="FM216" s="29"/>
      <c r="FN216" s="29"/>
      <c r="FO216" s="29"/>
      <c r="FP216" s="29"/>
      <c r="FQ216" s="29"/>
      <c r="FR216" s="29"/>
      <c r="FS216" s="29"/>
      <c r="FT216" s="29"/>
      <c r="FU216" s="29"/>
      <c r="FV216" s="29"/>
      <c r="FW216" s="29"/>
      <c r="FX216" s="29"/>
      <c r="FY216" s="29"/>
      <c r="FZ216" s="29"/>
      <c r="GA216" s="29"/>
      <c r="GB216" s="29"/>
      <c r="GC216" s="29"/>
      <c r="GD216" s="29"/>
      <c r="GE216" s="29"/>
      <c r="GF216" s="29"/>
      <c r="GG216" s="29"/>
      <c r="GH216" s="29"/>
      <c r="GI216" s="29"/>
      <c r="GJ216" s="29"/>
      <c r="GK216" s="29"/>
      <c r="GL216" s="29"/>
      <c r="GM216" s="29"/>
      <c r="GN216" s="29"/>
      <c r="GO216" s="29"/>
      <c r="GP216" s="29"/>
      <c r="GQ216" s="29"/>
      <c r="GR216" s="29"/>
      <c r="GS216" s="29"/>
      <c r="GT216" s="29"/>
      <c r="GU216" s="29"/>
      <c r="GV216" s="29"/>
      <c r="GW216" s="29"/>
      <c r="GX216" s="29"/>
      <c r="GY216" s="29"/>
      <c r="GZ216" s="29"/>
      <c r="HA216" s="29"/>
      <c r="HB216" s="29"/>
      <c r="HC216" s="29"/>
      <c r="HD216" s="29"/>
      <c r="HE216" s="29"/>
      <c r="HF216" s="29"/>
      <c r="HG216" s="29"/>
      <c r="HH216" s="29"/>
      <c r="HI216" s="29"/>
      <c r="HJ216" s="29"/>
      <c r="HK216" s="29"/>
      <c r="HL216" s="29"/>
      <c r="HM216" s="29"/>
      <c r="HN216" s="29"/>
      <c r="HO216" s="29"/>
      <c r="HP216" s="29"/>
    </row>
    <row r="217" spans="1:224" s="28" customFormat="1" ht="14.25" x14ac:dyDescent="0.2">
      <c r="A217" s="156">
        <v>250</v>
      </c>
      <c r="B217" s="151" t="s">
        <v>62</v>
      </c>
      <c r="C217" s="161" t="s">
        <v>158</v>
      </c>
      <c r="D217" s="153">
        <v>114.58637899999999</v>
      </c>
      <c r="E217" s="154">
        <v>53.177070000000001</v>
      </c>
      <c r="F217" s="153">
        <v>0</v>
      </c>
      <c r="G217" s="153">
        <v>8.9335240000000002</v>
      </c>
      <c r="H217" s="155">
        <f t="shared" si="10"/>
        <v>52.475784999999995</v>
      </c>
      <c r="I217" s="155"/>
      <c r="J217" s="153">
        <v>220.08608084066947</v>
      </c>
      <c r="K217" s="153">
        <v>51.612653380839788</v>
      </c>
      <c r="L217" s="153">
        <v>0</v>
      </c>
      <c r="M217" s="153">
        <f>[12]ENERO!L219+[12]FEBRERO!L219+[12]MARZO!L219+[12]ABRIL!L219+[12]MAYO!L219+[12]JUNIO!L219+[12]JULIO!L219+[12]AGOSTO!L219+[12]SEPTIEMBRE!L219+[12]OCTUBRE!L219+[12]NOVIEMBRE!L219+[12]DICIEMBRE!L219</f>
        <v>9.4876294899999998</v>
      </c>
      <c r="N217" s="153">
        <f t="shared" si="11"/>
        <v>158.98579796982969</v>
      </c>
      <c r="O217" s="155">
        <f t="shared" si="9"/>
        <v>202.96983259960703</v>
      </c>
      <c r="P217" s="160"/>
      <c r="Q217" s="160"/>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c r="DN217" s="29"/>
      <c r="DO217" s="29"/>
      <c r="DP217" s="29"/>
      <c r="DQ217" s="29"/>
      <c r="DR217" s="29"/>
      <c r="DS217" s="29"/>
      <c r="DT217" s="29"/>
      <c r="DU217" s="29"/>
      <c r="DV217" s="29"/>
      <c r="DW217" s="29"/>
      <c r="DX217" s="29"/>
      <c r="DY217" s="29"/>
      <c r="DZ217" s="29"/>
      <c r="EA217" s="29"/>
      <c r="EB217" s="29"/>
      <c r="EC217" s="29"/>
      <c r="ED217" s="29"/>
      <c r="EE217" s="29"/>
      <c r="EF217" s="29"/>
      <c r="EG217" s="29"/>
      <c r="EH217" s="29"/>
      <c r="EI217" s="29"/>
      <c r="EJ217" s="29"/>
      <c r="EK217" s="29"/>
      <c r="EL217" s="29"/>
      <c r="EM217" s="29"/>
      <c r="EN217" s="29"/>
      <c r="EO217" s="29"/>
      <c r="EP217" s="29"/>
      <c r="EQ217" s="29"/>
      <c r="ER217" s="29"/>
      <c r="ES217" s="29"/>
      <c r="ET217" s="29"/>
      <c r="EU217" s="29"/>
      <c r="EV217" s="29"/>
      <c r="EW217" s="29"/>
      <c r="EX217" s="29"/>
      <c r="EY217" s="29"/>
      <c r="EZ217" s="29"/>
      <c r="FA217" s="29"/>
      <c r="FB217" s="29"/>
      <c r="FC217" s="29"/>
      <c r="FD217" s="29"/>
      <c r="FE217" s="29"/>
      <c r="FF217" s="29"/>
      <c r="FG217" s="29"/>
      <c r="FH217" s="29"/>
      <c r="FI217" s="29"/>
      <c r="FJ217" s="29"/>
      <c r="FK217" s="29"/>
      <c r="FL217" s="29"/>
      <c r="FM217" s="29"/>
      <c r="FN217" s="29"/>
      <c r="FO217" s="29"/>
      <c r="FP217" s="29"/>
      <c r="FQ217" s="29"/>
      <c r="FR217" s="29"/>
      <c r="FS217" s="29"/>
      <c r="FT217" s="29"/>
      <c r="FU217" s="29"/>
      <c r="FV217" s="29"/>
      <c r="FW217" s="29"/>
      <c r="FX217" s="29"/>
      <c r="FY217" s="29"/>
      <c r="FZ217" s="29"/>
      <c r="GA217" s="29"/>
      <c r="GB217" s="29"/>
      <c r="GC217" s="29"/>
      <c r="GD217" s="29"/>
      <c r="GE217" s="29"/>
      <c r="GF217" s="29"/>
      <c r="GG217" s="29"/>
      <c r="GH217" s="29"/>
      <c r="GI217" s="29"/>
      <c r="GJ217" s="29"/>
      <c r="GK217" s="29"/>
      <c r="GL217" s="29"/>
      <c r="GM217" s="29"/>
      <c r="GN217" s="29"/>
      <c r="GO217" s="29"/>
      <c r="GP217" s="29"/>
      <c r="GQ217" s="29"/>
      <c r="GR217" s="29"/>
      <c r="GS217" s="29"/>
      <c r="GT217" s="29"/>
      <c r="GU217" s="29"/>
      <c r="GV217" s="29"/>
      <c r="GW217" s="29"/>
      <c r="GX217" s="29"/>
      <c r="GY217" s="29"/>
      <c r="GZ217" s="29"/>
      <c r="HA217" s="29"/>
      <c r="HB217" s="29"/>
      <c r="HC217" s="29"/>
      <c r="HD217" s="29"/>
      <c r="HE217" s="29"/>
      <c r="HF217" s="29"/>
      <c r="HG217" s="29"/>
      <c r="HH217" s="29"/>
      <c r="HI217" s="29"/>
      <c r="HJ217" s="29"/>
      <c r="HK217" s="29"/>
      <c r="HL217" s="29"/>
      <c r="HM217" s="29"/>
      <c r="HN217" s="29"/>
      <c r="HO217" s="29"/>
      <c r="HP217" s="29"/>
    </row>
    <row r="218" spans="1:224" s="28" customFormat="1" ht="14.25" x14ac:dyDescent="0.2">
      <c r="A218" s="156">
        <v>251</v>
      </c>
      <c r="B218" s="151" t="s">
        <v>50</v>
      </c>
      <c r="C218" s="161" t="s">
        <v>157</v>
      </c>
      <c r="D218" s="153">
        <v>207.03894350000004</v>
      </c>
      <c r="E218" s="154">
        <v>14.401755</v>
      </c>
      <c r="F218" s="153">
        <v>0</v>
      </c>
      <c r="G218" s="153">
        <v>10.933164</v>
      </c>
      <c r="H218" s="155">
        <f t="shared" si="10"/>
        <v>181.70402450000003</v>
      </c>
      <c r="I218" s="155"/>
      <c r="J218" s="153">
        <v>34.812988455150098</v>
      </c>
      <c r="K218" s="153">
        <v>19.029887136935248</v>
      </c>
      <c r="L218" s="153">
        <v>0</v>
      </c>
      <c r="M218" s="153">
        <f>[12]ENERO!L220+[12]FEBRERO!L220+[12]MARZO!L220+[12]ABRIL!L220+[12]MAYO!L220+[12]JUNIO!L220+[12]JULIO!L220+[12]AGOSTO!L220+[12]SEPTIEMBRE!L220+[12]OCTUBRE!L220+[12]NOVIEMBRE!L220+[12]DICIEMBRE!L220</f>
        <v>10.329216479999999</v>
      </c>
      <c r="N218" s="153">
        <f t="shared" si="11"/>
        <v>5.4538848382148508</v>
      </c>
      <c r="O218" s="155">
        <f t="shared" si="9"/>
        <v>-96.998478788115747</v>
      </c>
      <c r="P218" s="160"/>
      <c r="Q218" s="160"/>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29"/>
      <c r="DY218" s="29"/>
      <c r="DZ218" s="29"/>
      <c r="EA218" s="29"/>
      <c r="EB218" s="29"/>
      <c r="EC218" s="29"/>
      <c r="ED218" s="29"/>
      <c r="EE218" s="29"/>
      <c r="EF218" s="29"/>
      <c r="EG218" s="29"/>
      <c r="EH218" s="29"/>
      <c r="EI218" s="29"/>
      <c r="EJ218" s="29"/>
      <c r="EK218" s="29"/>
      <c r="EL218" s="29"/>
      <c r="EM218" s="29"/>
      <c r="EN218" s="29"/>
      <c r="EO218" s="29"/>
      <c r="EP218" s="29"/>
      <c r="EQ218" s="29"/>
      <c r="ER218" s="29"/>
      <c r="ES218" s="29"/>
      <c r="ET218" s="29"/>
      <c r="EU218" s="29"/>
      <c r="EV218" s="29"/>
      <c r="EW218" s="29"/>
      <c r="EX218" s="29"/>
      <c r="EY218" s="29"/>
      <c r="EZ218" s="29"/>
      <c r="FA218" s="29"/>
      <c r="FB218" s="29"/>
      <c r="FC218" s="29"/>
      <c r="FD218" s="29"/>
      <c r="FE218" s="29"/>
      <c r="FF218" s="29"/>
      <c r="FG218" s="29"/>
      <c r="FH218" s="29"/>
      <c r="FI218" s="29"/>
      <c r="FJ218" s="29"/>
      <c r="FK218" s="29"/>
      <c r="FL218" s="29"/>
      <c r="FM218" s="29"/>
      <c r="FN218" s="29"/>
      <c r="FO218" s="29"/>
      <c r="FP218" s="29"/>
      <c r="FQ218" s="29"/>
      <c r="FR218" s="29"/>
      <c r="FS218" s="29"/>
      <c r="FT218" s="29"/>
      <c r="FU218" s="29"/>
      <c r="FV218" s="29"/>
      <c r="FW218" s="29"/>
      <c r="FX218" s="29"/>
      <c r="FY218" s="29"/>
      <c r="FZ218" s="29"/>
      <c r="GA218" s="29"/>
      <c r="GB218" s="29"/>
      <c r="GC218" s="29"/>
      <c r="GD218" s="29"/>
      <c r="GE218" s="29"/>
      <c r="GF218" s="29"/>
      <c r="GG218" s="29"/>
      <c r="GH218" s="29"/>
      <c r="GI218" s="29"/>
      <c r="GJ218" s="29"/>
      <c r="GK218" s="29"/>
      <c r="GL218" s="29"/>
      <c r="GM218" s="29"/>
      <c r="GN218" s="29"/>
      <c r="GO218" s="29"/>
      <c r="GP218" s="29"/>
      <c r="GQ218" s="29"/>
      <c r="GR218" s="29"/>
      <c r="GS218" s="29"/>
      <c r="GT218" s="29"/>
      <c r="GU218" s="29"/>
      <c r="GV218" s="29"/>
      <c r="GW218" s="29"/>
      <c r="GX218" s="29"/>
      <c r="GY218" s="29"/>
      <c r="GZ218" s="29"/>
      <c r="HA218" s="29"/>
      <c r="HB218" s="29"/>
      <c r="HC218" s="29"/>
      <c r="HD218" s="29"/>
      <c r="HE218" s="29"/>
      <c r="HF218" s="29"/>
      <c r="HG218" s="29"/>
      <c r="HH218" s="29"/>
      <c r="HI218" s="29"/>
      <c r="HJ218" s="29"/>
      <c r="HK218" s="29"/>
      <c r="HL218" s="29"/>
      <c r="HM218" s="29"/>
      <c r="HN218" s="29"/>
      <c r="HO218" s="29"/>
      <c r="HP218" s="29"/>
    </row>
    <row r="219" spans="1:224" s="28" customFormat="1" ht="24" x14ac:dyDescent="0.2">
      <c r="A219" s="156">
        <v>252</v>
      </c>
      <c r="B219" s="151" t="s">
        <v>50</v>
      </c>
      <c r="C219" s="165" t="s">
        <v>156</v>
      </c>
      <c r="D219" s="153">
        <v>56.898023000000002</v>
      </c>
      <c r="E219" s="154">
        <v>11.355541999999998</v>
      </c>
      <c r="F219" s="153">
        <v>0</v>
      </c>
      <c r="G219" s="153">
        <v>0.95583899999999999</v>
      </c>
      <c r="H219" s="155">
        <f t="shared" si="10"/>
        <v>44.586642000000005</v>
      </c>
      <c r="I219" s="155"/>
      <c r="J219" s="153">
        <v>33.342282047475294</v>
      </c>
      <c r="K219" s="153">
        <v>8.2194388180855071</v>
      </c>
      <c r="L219" s="153">
        <v>0</v>
      </c>
      <c r="M219" s="153">
        <f>[12]ENERO!L221+[12]FEBRERO!L221+[12]MARZO!L221+[12]ABRIL!L221+[12]MAYO!L221+[12]JUNIO!L221+[12]JULIO!L221+[12]AGOSTO!L221+[12]SEPTIEMBRE!L221+[12]OCTUBRE!L221+[12]NOVIEMBRE!L221+[12]DICIEMBRE!L221</f>
        <v>0.93342919999999996</v>
      </c>
      <c r="N219" s="153">
        <f t="shared" si="11"/>
        <v>24.189414029389788</v>
      </c>
      <c r="O219" s="155">
        <f t="shared" si="9"/>
        <v>-45.747396654384097</v>
      </c>
      <c r="P219" s="160"/>
      <c r="Q219" s="160"/>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c r="DK219" s="29"/>
      <c r="DL219" s="29"/>
      <c r="DM219" s="29"/>
      <c r="DN219" s="29"/>
      <c r="DO219" s="29"/>
      <c r="DP219" s="29"/>
      <c r="DQ219" s="29"/>
      <c r="DR219" s="29"/>
      <c r="DS219" s="29"/>
      <c r="DT219" s="29"/>
      <c r="DU219" s="29"/>
      <c r="DV219" s="29"/>
      <c r="DW219" s="29"/>
      <c r="DX219" s="29"/>
      <c r="DY219" s="29"/>
      <c r="DZ219" s="29"/>
      <c r="EA219" s="29"/>
      <c r="EB219" s="29"/>
      <c r="EC219" s="29"/>
      <c r="ED219" s="29"/>
      <c r="EE219" s="29"/>
      <c r="EF219" s="29"/>
      <c r="EG219" s="29"/>
      <c r="EH219" s="29"/>
      <c r="EI219" s="29"/>
      <c r="EJ219" s="29"/>
      <c r="EK219" s="29"/>
      <c r="EL219" s="29"/>
      <c r="EM219" s="29"/>
      <c r="EN219" s="29"/>
      <c r="EO219" s="29"/>
      <c r="EP219" s="29"/>
      <c r="EQ219" s="29"/>
      <c r="ER219" s="29"/>
      <c r="ES219" s="29"/>
      <c r="ET219" s="29"/>
      <c r="EU219" s="29"/>
      <c r="EV219" s="29"/>
      <c r="EW219" s="29"/>
      <c r="EX219" s="29"/>
      <c r="EY219" s="29"/>
      <c r="EZ219" s="29"/>
      <c r="FA219" s="29"/>
      <c r="FB219" s="29"/>
      <c r="FC219" s="29"/>
      <c r="FD219" s="29"/>
      <c r="FE219" s="29"/>
      <c r="FF219" s="29"/>
      <c r="FG219" s="29"/>
      <c r="FH219" s="29"/>
      <c r="FI219" s="29"/>
      <c r="FJ219" s="29"/>
      <c r="FK219" s="29"/>
      <c r="FL219" s="29"/>
      <c r="FM219" s="29"/>
      <c r="FN219" s="29"/>
      <c r="FO219" s="29"/>
      <c r="FP219" s="29"/>
      <c r="FQ219" s="29"/>
      <c r="FR219" s="29"/>
      <c r="FS219" s="29"/>
      <c r="FT219" s="29"/>
      <c r="FU219" s="29"/>
      <c r="FV219" s="29"/>
      <c r="FW219" s="29"/>
      <c r="FX219" s="29"/>
      <c r="FY219" s="29"/>
      <c r="FZ219" s="29"/>
      <c r="GA219" s="29"/>
      <c r="GB219" s="29"/>
      <c r="GC219" s="29"/>
      <c r="GD219" s="29"/>
      <c r="GE219" s="29"/>
      <c r="GF219" s="29"/>
      <c r="GG219" s="29"/>
      <c r="GH219" s="29"/>
      <c r="GI219" s="29"/>
      <c r="GJ219" s="29"/>
      <c r="GK219" s="29"/>
      <c r="GL219" s="29"/>
      <c r="GM219" s="29"/>
      <c r="GN219" s="29"/>
      <c r="GO219" s="29"/>
      <c r="GP219" s="29"/>
      <c r="GQ219" s="29"/>
      <c r="GR219" s="29"/>
      <c r="GS219" s="29"/>
      <c r="GT219" s="29"/>
      <c r="GU219" s="29"/>
      <c r="GV219" s="29"/>
      <c r="GW219" s="29"/>
      <c r="GX219" s="29"/>
      <c r="GY219" s="29"/>
      <c r="GZ219" s="29"/>
      <c r="HA219" s="29"/>
      <c r="HB219" s="29"/>
      <c r="HC219" s="29"/>
      <c r="HD219" s="29"/>
      <c r="HE219" s="29"/>
      <c r="HF219" s="29"/>
      <c r="HG219" s="29"/>
      <c r="HH219" s="29"/>
      <c r="HI219" s="29"/>
      <c r="HJ219" s="29"/>
      <c r="HK219" s="29"/>
      <c r="HL219" s="29"/>
      <c r="HM219" s="29"/>
      <c r="HN219" s="29"/>
      <c r="HO219" s="29"/>
      <c r="HP219" s="29"/>
    </row>
    <row r="220" spans="1:224" s="28" customFormat="1" ht="14.25" x14ac:dyDescent="0.2">
      <c r="A220" s="156">
        <v>253</v>
      </c>
      <c r="B220" s="151" t="s">
        <v>50</v>
      </c>
      <c r="C220" s="165" t="s">
        <v>54</v>
      </c>
      <c r="D220" s="153">
        <v>1089.6514540000001</v>
      </c>
      <c r="E220" s="154">
        <v>1004.7148344999999</v>
      </c>
      <c r="F220" s="153">
        <v>0</v>
      </c>
      <c r="G220" s="153">
        <v>12.987753000000001</v>
      </c>
      <c r="H220" s="155">
        <f t="shared" si="10"/>
        <v>71.948866500000122</v>
      </c>
      <c r="I220" s="155"/>
      <c r="J220" s="153">
        <v>71.30216956177938</v>
      </c>
      <c r="K220" s="153">
        <v>34.467509725664364</v>
      </c>
      <c r="L220" s="153">
        <v>0</v>
      </c>
      <c r="M220" s="153">
        <f>[12]ENERO!L222+[12]FEBRERO!L222+[12]MARZO!L222+[12]ABRIL!L222+[12]MAYO!L222+[12]JUNIO!L222+[12]JULIO!L222+[12]AGOSTO!L222+[12]SEPTIEMBRE!L222+[12]OCTUBRE!L222+[12]NOVIEMBRE!L222+[12]DICIEMBRE!L222</f>
        <v>17.009433010000002</v>
      </c>
      <c r="N220" s="153">
        <f t="shared" si="11"/>
        <v>19.825226826115014</v>
      </c>
      <c r="O220" s="155">
        <f t="shared" si="9"/>
        <v>-72.445393804619599</v>
      </c>
      <c r="P220" s="160"/>
      <c r="Q220" s="160"/>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29"/>
      <c r="DY220" s="29"/>
      <c r="DZ220" s="29"/>
      <c r="EA220" s="29"/>
      <c r="EB220" s="29"/>
      <c r="EC220" s="29"/>
      <c r="ED220" s="29"/>
      <c r="EE220" s="29"/>
      <c r="EF220" s="29"/>
      <c r="EG220" s="29"/>
      <c r="EH220" s="29"/>
      <c r="EI220" s="29"/>
      <c r="EJ220" s="29"/>
      <c r="EK220" s="29"/>
      <c r="EL220" s="29"/>
      <c r="EM220" s="29"/>
      <c r="EN220" s="29"/>
      <c r="EO220" s="29"/>
      <c r="EP220" s="29"/>
      <c r="EQ220" s="29"/>
      <c r="ER220" s="29"/>
      <c r="ES220" s="29"/>
      <c r="ET220" s="29"/>
      <c r="EU220" s="29"/>
      <c r="EV220" s="29"/>
      <c r="EW220" s="29"/>
      <c r="EX220" s="29"/>
      <c r="EY220" s="29"/>
      <c r="EZ220" s="29"/>
      <c r="FA220" s="29"/>
      <c r="FB220" s="29"/>
      <c r="FC220" s="29"/>
      <c r="FD220" s="29"/>
      <c r="FE220" s="29"/>
      <c r="FF220" s="29"/>
      <c r="FG220" s="29"/>
      <c r="FH220" s="29"/>
      <c r="FI220" s="29"/>
      <c r="FJ220" s="29"/>
      <c r="FK220" s="29"/>
      <c r="FL220" s="29"/>
      <c r="FM220" s="29"/>
      <c r="FN220" s="29"/>
      <c r="FO220" s="29"/>
      <c r="FP220" s="29"/>
      <c r="FQ220" s="29"/>
      <c r="FR220" s="29"/>
      <c r="FS220" s="29"/>
      <c r="FT220" s="29"/>
      <c r="FU220" s="29"/>
      <c r="FV220" s="29"/>
      <c r="FW220" s="29"/>
      <c r="FX220" s="29"/>
      <c r="FY220" s="29"/>
      <c r="FZ220" s="29"/>
      <c r="GA220" s="29"/>
      <c r="GB220" s="29"/>
      <c r="GC220" s="29"/>
      <c r="GD220" s="29"/>
      <c r="GE220" s="29"/>
      <c r="GF220" s="29"/>
      <c r="GG220" s="29"/>
      <c r="GH220" s="29"/>
      <c r="GI220" s="29"/>
      <c r="GJ220" s="29"/>
      <c r="GK220" s="29"/>
      <c r="GL220" s="29"/>
      <c r="GM220" s="29"/>
      <c r="GN220" s="29"/>
      <c r="GO220" s="29"/>
      <c r="GP220" s="29"/>
      <c r="GQ220" s="29"/>
      <c r="GR220" s="29"/>
      <c r="GS220" s="29"/>
      <c r="GT220" s="29"/>
      <c r="GU220" s="29"/>
      <c r="GV220" s="29"/>
      <c r="GW220" s="29"/>
      <c r="GX220" s="29"/>
      <c r="GY220" s="29"/>
      <c r="GZ220" s="29"/>
      <c r="HA220" s="29"/>
      <c r="HB220" s="29"/>
      <c r="HC220" s="29"/>
      <c r="HD220" s="29"/>
      <c r="HE220" s="29"/>
      <c r="HF220" s="29"/>
      <c r="HG220" s="29"/>
      <c r="HH220" s="29"/>
      <c r="HI220" s="29"/>
      <c r="HJ220" s="29"/>
      <c r="HK220" s="29"/>
      <c r="HL220" s="29"/>
      <c r="HM220" s="29"/>
      <c r="HN220" s="29"/>
      <c r="HO220" s="29"/>
      <c r="HP220" s="29"/>
    </row>
    <row r="221" spans="1:224" s="28" customFormat="1" ht="14.25" x14ac:dyDescent="0.2">
      <c r="A221" s="156">
        <v>258</v>
      </c>
      <c r="B221" s="151" t="s">
        <v>57</v>
      </c>
      <c r="C221" s="165" t="s">
        <v>155</v>
      </c>
      <c r="D221" s="153">
        <v>73.651657</v>
      </c>
      <c r="E221" s="154">
        <v>0</v>
      </c>
      <c r="F221" s="153">
        <v>0</v>
      </c>
      <c r="G221" s="153">
        <v>0</v>
      </c>
      <c r="H221" s="155">
        <f t="shared" si="10"/>
        <v>73.651657</v>
      </c>
      <c r="I221" s="155"/>
      <c r="J221" s="153">
        <v>0</v>
      </c>
      <c r="K221" s="153">
        <v>0</v>
      </c>
      <c r="L221" s="153">
        <v>0</v>
      </c>
      <c r="M221" s="153">
        <f>[12]ENERO!L223+[12]FEBRERO!L223+[12]MARZO!L223+[12]ABRIL!L223+[12]MAYO!L223+[12]JUNIO!L223+[12]JULIO!L223+[12]AGOSTO!L223+[12]SEPTIEMBRE!L223+[12]OCTUBRE!L223+[12]NOVIEMBRE!L223+[12]DICIEMBRE!L223</f>
        <v>0</v>
      </c>
      <c r="N221" s="153">
        <f t="shared" si="11"/>
        <v>0</v>
      </c>
      <c r="O221" s="155" t="str">
        <f t="shared" si="9"/>
        <v>N.A.</v>
      </c>
      <c r="P221" s="160"/>
      <c r="Q221" s="160"/>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29"/>
      <c r="DY221" s="29"/>
      <c r="DZ221" s="29"/>
      <c r="EA221" s="29"/>
      <c r="EB221" s="29"/>
      <c r="EC221" s="29"/>
      <c r="ED221" s="29"/>
      <c r="EE221" s="29"/>
      <c r="EF221" s="29"/>
      <c r="EG221" s="29"/>
      <c r="EH221" s="29"/>
      <c r="EI221" s="29"/>
      <c r="EJ221" s="29"/>
      <c r="EK221" s="29"/>
      <c r="EL221" s="29"/>
      <c r="EM221" s="29"/>
      <c r="EN221" s="29"/>
      <c r="EO221" s="29"/>
      <c r="EP221" s="29"/>
      <c r="EQ221" s="29"/>
      <c r="ER221" s="29"/>
      <c r="ES221" s="29"/>
      <c r="ET221" s="29"/>
      <c r="EU221" s="29"/>
      <c r="EV221" s="29"/>
      <c r="EW221" s="29"/>
      <c r="EX221" s="29"/>
      <c r="EY221" s="29"/>
      <c r="EZ221" s="29"/>
      <c r="FA221" s="29"/>
      <c r="FB221" s="29"/>
      <c r="FC221" s="29"/>
      <c r="FD221" s="29"/>
      <c r="FE221" s="29"/>
      <c r="FF221" s="29"/>
      <c r="FG221" s="29"/>
      <c r="FH221" s="29"/>
      <c r="FI221" s="29"/>
      <c r="FJ221" s="29"/>
      <c r="FK221" s="29"/>
      <c r="FL221" s="29"/>
      <c r="FM221" s="29"/>
      <c r="FN221" s="29"/>
      <c r="FO221" s="29"/>
      <c r="FP221" s="29"/>
      <c r="FQ221" s="29"/>
      <c r="FR221" s="29"/>
      <c r="FS221" s="29"/>
      <c r="FT221" s="29"/>
      <c r="FU221" s="29"/>
      <c r="FV221" s="29"/>
      <c r="FW221" s="29"/>
      <c r="FX221" s="29"/>
      <c r="FY221" s="29"/>
      <c r="FZ221" s="29"/>
      <c r="GA221" s="29"/>
      <c r="GB221" s="29"/>
      <c r="GC221" s="29"/>
      <c r="GD221" s="29"/>
      <c r="GE221" s="29"/>
      <c r="GF221" s="29"/>
      <c r="GG221" s="29"/>
      <c r="GH221" s="29"/>
      <c r="GI221" s="29"/>
      <c r="GJ221" s="29"/>
      <c r="GK221" s="29"/>
      <c r="GL221" s="29"/>
      <c r="GM221" s="29"/>
      <c r="GN221" s="29"/>
      <c r="GO221" s="29"/>
      <c r="GP221" s="29"/>
      <c r="GQ221" s="29"/>
      <c r="GR221" s="29"/>
      <c r="GS221" s="29"/>
      <c r="GT221" s="29"/>
      <c r="GU221" s="29"/>
      <c r="GV221" s="29"/>
      <c r="GW221" s="29"/>
      <c r="GX221" s="29"/>
      <c r="GY221" s="29"/>
      <c r="GZ221" s="29"/>
      <c r="HA221" s="29"/>
      <c r="HB221" s="29"/>
      <c r="HC221" s="29"/>
      <c r="HD221" s="29"/>
      <c r="HE221" s="29"/>
      <c r="HF221" s="29"/>
      <c r="HG221" s="29"/>
      <c r="HH221" s="29"/>
      <c r="HI221" s="29"/>
      <c r="HJ221" s="29"/>
      <c r="HK221" s="29"/>
      <c r="HL221" s="29"/>
      <c r="HM221" s="29"/>
      <c r="HN221" s="29"/>
      <c r="HO221" s="29"/>
      <c r="HP221" s="29"/>
    </row>
    <row r="222" spans="1:224" s="28" customFormat="1" ht="14.25" x14ac:dyDescent="0.2">
      <c r="A222" s="156">
        <v>259</v>
      </c>
      <c r="B222" s="151" t="s">
        <v>50</v>
      </c>
      <c r="C222" s="165" t="s">
        <v>154</v>
      </c>
      <c r="D222" s="153">
        <v>2984.5701825000006</v>
      </c>
      <c r="E222" s="154">
        <v>1557.2182975000001</v>
      </c>
      <c r="F222" s="153">
        <v>0</v>
      </c>
      <c r="G222" s="153">
        <v>9.1412460000000006</v>
      </c>
      <c r="H222" s="155">
        <f t="shared" si="10"/>
        <v>1418.2106390000006</v>
      </c>
      <c r="I222" s="155"/>
      <c r="J222" s="153">
        <v>48.788885558824546</v>
      </c>
      <c r="K222" s="153">
        <v>25.389657231327554</v>
      </c>
      <c r="L222" s="153">
        <v>0</v>
      </c>
      <c r="M222" s="153">
        <f>[12]ENERO!L224+[12]FEBRERO!L224+[12]MARZO!L224+[12]ABRIL!L224+[12]MAYO!L224+[12]JUNIO!L224+[12]JULIO!L224+[12]AGOSTO!L224+[12]SEPTIEMBRE!L224+[12]OCTUBRE!L224+[12]NOVIEMBRE!L224+[12]DICIEMBRE!L224</f>
        <v>15.381216610000005</v>
      </c>
      <c r="N222" s="153">
        <f t="shared" si="11"/>
        <v>8.0180117174969876</v>
      </c>
      <c r="O222" s="155">
        <f t="shared" si="9"/>
        <v>-99.434638868373554</v>
      </c>
      <c r="P222" s="160"/>
      <c r="Q222" s="160"/>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c r="DL222" s="29"/>
      <c r="DM222" s="29"/>
      <c r="DN222" s="29"/>
      <c r="DO222" s="29"/>
      <c r="DP222" s="29"/>
      <c r="DQ222" s="29"/>
      <c r="DR222" s="29"/>
      <c r="DS222" s="29"/>
      <c r="DT222" s="29"/>
      <c r="DU222" s="29"/>
      <c r="DV222" s="29"/>
      <c r="DW222" s="29"/>
      <c r="DX222" s="29"/>
      <c r="DY222" s="29"/>
      <c r="DZ222" s="29"/>
      <c r="EA222" s="29"/>
      <c r="EB222" s="29"/>
      <c r="EC222" s="29"/>
      <c r="ED222" s="29"/>
      <c r="EE222" s="29"/>
      <c r="EF222" s="29"/>
      <c r="EG222" s="29"/>
      <c r="EH222" s="29"/>
      <c r="EI222" s="29"/>
      <c r="EJ222" s="29"/>
      <c r="EK222" s="29"/>
      <c r="EL222" s="29"/>
      <c r="EM222" s="29"/>
      <c r="EN222" s="29"/>
      <c r="EO222" s="29"/>
      <c r="EP222" s="29"/>
      <c r="EQ222" s="29"/>
      <c r="ER222" s="29"/>
      <c r="ES222" s="29"/>
      <c r="ET222" s="29"/>
      <c r="EU222" s="29"/>
      <c r="EV222" s="29"/>
      <c r="EW222" s="29"/>
      <c r="EX222" s="29"/>
      <c r="EY222" s="29"/>
      <c r="EZ222" s="29"/>
      <c r="FA222" s="29"/>
      <c r="FB222" s="29"/>
      <c r="FC222" s="29"/>
      <c r="FD222" s="29"/>
      <c r="FE222" s="29"/>
      <c r="FF222" s="29"/>
      <c r="FG222" s="29"/>
      <c r="FH222" s="29"/>
      <c r="FI222" s="29"/>
      <c r="FJ222" s="29"/>
      <c r="FK222" s="29"/>
      <c r="FL222" s="29"/>
      <c r="FM222" s="29"/>
      <c r="FN222" s="29"/>
      <c r="FO222" s="29"/>
      <c r="FP222" s="29"/>
      <c r="FQ222" s="29"/>
      <c r="FR222" s="29"/>
      <c r="FS222" s="29"/>
      <c r="FT222" s="29"/>
      <c r="FU222" s="29"/>
      <c r="FV222" s="29"/>
      <c r="FW222" s="29"/>
      <c r="FX222" s="29"/>
      <c r="FY222" s="29"/>
      <c r="FZ222" s="29"/>
      <c r="GA222" s="29"/>
      <c r="GB222" s="29"/>
      <c r="GC222" s="29"/>
      <c r="GD222" s="29"/>
      <c r="GE222" s="29"/>
      <c r="GF222" s="29"/>
      <c r="GG222" s="29"/>
      <c r="GH222" s="29"/>
      <c r="GI222" s="29"/>
      <c r="GJ222" s="29"/>
      <c r="GK222" s="29"/>
      <c r="GL222" s="29"/>
      <c r="GM222" s="29"/>
      <c r="GN222" s="29"/>
      <c r="GO222" s="29"/>
      <c r="GP222" s="29"/>
      <c r="GQ222" s="29"/>
      <c r="GR222" s="29"/>
      <c r="GS222" s="29"/>
      <c r="GT222" s="29"/>
      <c r="GU222" s="29"/>
      <c r="GV222" s="29"/>
      <c r="GW222" s="29"/>
      <c r="GX222" s="29"/>
      <c r="GY222" s="29"/>
      <c r="GZ222" s="29"/>
      <c r="HA222" s="29"/>
      <c r="HB222" s="29"/>
      <c r="HC222" s="29"/>
      <c r="HD222" s="29"/>
      <c r="HE222" s="29"/>
      <c r="HF222" s="29"/>
      <c r="HG222" s="29"/>
      <c r="HH222" s="29"/>
      <c r="HI222" s="29"/>
      <c r="HJ222" s="29"/>
      <c r="HK222" s="29"/>
      <c r="HL222" s="29"/>
      <c r="HM222" s="29"/>
      <c r="HN222" s="29"/>
      <c r="HO222" s="29"/>
      <c r="HP222" s="29"/>
    </row>
    <row r="223" spans="1:224" s="28" customFormat="1" ht="14.25" x14ac:dyDescent="0.2">
      <c r="A223" s="156">
        <v>260</v>
      </c>
      <c r="B223" s="151" t="s">
        <v>50</v>
      </c>
      <c r="C223" s="165" t="s">
        <v>153</v>
      </c>
      <c r="D223" s="153">
        <v>1387.4801690000002</v>
      </c>
      <c r="E223" s="154">
        <v>936.94877400000007</v>
      </c>
      <c r="F223" s="153">
        <v>0</v>
      </c>
      <c r="G223" s="153">
        <v>0.25342799999999999</v>
      </c>
      <c r="H223" s="155">
        <f t="shared" si="10"/>
        <v>450.2779670000001</v>
      </c>
      <c r="I223" s="155"/>
      <c r="J223" s="153">
        <v>20.916545249161395</v>
      </c>
      <c r="K223" s="153">
        <v>6.1160353448864715</v>
      </c>
      <c r="L223" s="153">
        <v>0</v>
      </c>
      <c r="M223" s="153">
        <f>[12]ENERO!L225+[12]FEBRERO!L225+[12]MARZO!L225+[12]ABRIL!L225+[12]MAYO!L225+[12]JUNIO!L225+[12]JULIO!L225+[12]AGOSTO!L225+[12]SEPTIEMBRE!L225+[12]OCTUBRE!L225+[12]NOVIEMBRE!L225+[12]DICIEMBRE!L225</f>
        <v>5.5858375499999999</v>
      </c>
      <c r="N223" s="153">
        <f t="shared" si="11"/>
        <v>9.2146723542749243</v>
      </c>
      <c r="O223" s="155">
        <f t="shared" si="9"/>
        <v>-97.953559128005281</v>
      </c>
      <c r="P223" s="160"/>
      <c r="Q223" s="160"/>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c r="DL223" s="29"/>
      <c r="DM223" s="29"/>
      <c r="DN223" s="29"/>
      <c r="DO223" s="29"/>
      <c r="DP223" s="29"/>
      <c r="DQ223" s="29"/>
      <c r="DR223" s="29"/>
      <c r="DS223" s="29"/>
      <c r="DT223" s="29"/>
      <c r="DU223" s="29"/>
      <c r="DV223" s="29"/>
      <c r="DW223" s="29"/>
      <c r="DX223" s="29"/>
      <c r="DY223" s="29"/>
      <c r="DZ223" s="29"/>
      <c r="EA223" s="29"/>
      <c r="EB223" s="29"/>
      <c r="EC223" s="29"/>
      <c r="ED223" s="29"/>
      <c r="EE223" s="29"/>
      <c r="EF223" s="29"/>
      <c r="EG223" s="29"/>
      <c r="EH223" s="29"/>
      <c r="EI223" s="29"/>
      <c r="EJ223" s="29"/>
      <c r="EK223" s="29"/>
      <c r="EL223" s="29"/>
      <c r="EM223" s="29"/>
      <c r="EN223" s="29"/>
      <c r="EO223" s="29"/>
      <c r="EP223" s="29"/>
      <c r="EQ223" s="29"/>
      <c r="ER223" s="29"/>
      <c r="ES223" s="29"/>
      <c r="ET223" s="29"/>
      <c r="EU223" s="29"/>
      <c r="EV223" s="29"/>
      <c r="EW223" s="29"/>
      <c r="EX223" s="29"/>
      <c r="EY223" s="29"/>
      <c r="EZ223" s="29"/>
      <c r="FA223" s="29"/>
      <c r="FB223" s="29"/>
      <c r="FC223" s="29"/>
      <c r="FD223" s="29"/>
      <c r="FE223" s="29"/>
      <c r="FF223" s="29"/>
      <c r="FG223" s="29"/>
      <c r="FH223" s="29"/>
      <c r="FI223" s="29"/>
      <c r="FJ223" s="29"/>
      <c r="FK223" s="29"/>
      <c r="FL223" s="29"/>
      <c r="FM223" s="29"/>
      <c r="FN223" s="29"/>
      <c r="FO223" s="29"/>
      <c r="FP223" s="29"/>
      <c r="FQ223" s="29"/>
      <c r="FR223" s="29"/>
      <c r="FS223" s="29"/>
      <c r="FT223" s="29"/>
      <c r="FU223" s="29"/>
      <c r="FV223" s="29"/>
      <c r="FW223" s="29"/>
      <c r="FX223" s="29"/>
      <c r="FY223" s="29"/>
      <c r="FZ223" s="29"/>
      <c r="GA223" s="29"/>
      <c r="GB223" s="29"/>
      <c r="GC223" s="29"/>
      <c r="GD223" s="29"/>
      <c r="GE223" s="29"/>
      <c r="GF223" s="29"/>
      <c r="GG223" s="29"/>
      <c r="GH223" s="29"/>
      <c r="GI223" s="29"/>
      <c r="GJ223" s="29"/>
      <c r="GK223" s="29"/>
      <c r="GL223" s="29"/>
      <c r="GM223" s="29"/>
      <c r="GN223" s="29"/>
      <c r="GO223" s="29"/>
      <c r="GP223" s="29"/>
      <c r="GQ223" s="29"/>
      <c r="GR223" s="29"/>
      <c r="GS223" s="29"/>
      <c r="GT223" s="29"/>
      <c r="GU223" s="29"/>
      <c r="GV223" s="29"/>
      <c r="GW223" s="29"/>
      <c r="GX223" s="29"/>
      <c r="GY223" s="29"/>
      <c r="GZ223" s="29"/>
      <c r="HA223" s="29"/>
      <c r="HB223" s="29"/>
      <c r="HC223" s="29"/>
      <c r="HD223" s="29"/>
      <c r="HE223" s="29"/>
      <c r="HF223" s="29"/>
      <c r="HG223" s="29"/>
      <c r="HH223" s="29"/>
      <c r="HI223" s="29"/>
      <c r="HJ223" s="29"/>
      <c r="HK223" s="29"/>
      <c r="HL223" s="29"/>
      <c r="HM223" s="29"/>
      <c r="HN223" s="29"/>
      <c r="HO223" s="29"/>
      <c r="HP223" s="29"/>
    </row>
    <row r="224" spans="1:224" s="28" customFormat="1" ht="14.25" x14ac:dyDescent="0.2">
      <c r="A224" s="156">
        <v>261</v>
      </c>
      <c r="B224" s="151" t="s">
        <v>59</v>
      </c>
      <c r="C224" s="165" t="s">
        <v>60</v>
      </c>
      <c r="D224" s="153">
        <v>4478.9316984999996</v>
      </c>
      <c r="E224" s="154">
        <v>3940.7641099999996</v>
      </c>
      <c r="F224" s="153">
        <v>0</v>
      </c>
      <c r="G224" s="153">
        <v>133.21670400000002</v>
      </c>
      <c r="H224" s="155">
        <f t="shared" si="10"/>
        <v>404.95088449999992</v>
      </c>
      <c r="I224" s="155"/>
      <c r="J224" s="153">
        <v>1526.1956855498411</v>
      </c>
      <c r="K224" s="153">
        <v>2349.4620238100001</v>
      </c>
      <c r="L224" s="153">
        <v>0</v>
      </c>
      <c r="M224" s="153">
        <f>[12]ENERO!L226+[12]FEBRERO!L226+[12]MARZO!L226+[12]ABRIL!L226+[12]MAYO!L226+[12]JUNIO!L226+[12]JULIO!L226+[12]AGOSTO!L226+[12]SEPTIEMBRE!L226+[12]OCTUBRE!L226+[12]NOVIEMBRE!L226+[12]DICIEMBRE!L226</f>
        <v>184.72272738000004</v>
      </c>
      <c r="N224" s="153">
        <f t="shared" si="11"/>
        <v>-1007.9890656401591</v>
      </c>
      <c r="O224" s="155">
        <f t="shared" si="9"/>
        <v>-348.91637584265089</v>
      </c>
      <c r="P224" s="160"/>
      <c r="Q224" s="160"/>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c r="DK224" s="29"/>
      <c r="DL224" s="29"/>
      <c r="DM224" s="29"/>
      <c r="DN224" s="29"/>
      <c r="DO224" s="29"/>
      <c r="DP224" s="29"/>
      <c r="DQ224" s="29"/>
      <c r="DR224" s="29"/>
      <c r="DS224" s="29"/>
      <c r="DT224" s="29"/>
      <c r="DU224" s="29"/>
      <c r="DV224" s="29"/>
      <c r="DW224" s="29"/>
      <c r="DX224" s="29"/>
      <c r="DY224" s="29"/>
      <c r="DZ224" s="29"/>
      <c r="EA224" s="29"/>
      <c r="EB224" s="29"/>
      <c r="EC224" s="29"/>
      <c r="ED224" s="29"/>
      <c r="EE224" s="29"/>
      <c r="EF224" s="29"/>
      <c r="EG224" s="29"/>
      <c r="EH224" s="29"/>
      <c r="EI224" s="29"/>
      <c r="EJ224" s="29"/>
      <c r="EK224" s="29"/>
      <c r="EL224" s="29"/>
      <c r="EM224" s="29"/>
      <c r="EN224" s="29"/>
      <c r="EO224" s="29"/>
      <c r="EP224" s="29"/>
      <c r="EQ224" s="29"/>
      <c r="ER224" s="29"/>
      <c r="ES224" s="29"/>
      <c r="ET224" s="29"/>
      <c r="EU224" s="29"/>
      <c r="EV224" s="29"/>
      <c r="EW224" s="29"/>
      <c r="EX224" s="29"/>
      <c r="EY224" s="29"/>
      <c r="EZ224" s="29"/>
      <c r="FA224" s="29"/>
      <c r="FB224" s="29"/>
      <c r="FC224" s="29"/>
      <c r="FD224" s="29"/>
      <c r="FE224" s="29"/>
      <c r="FF224" s="29"/>
      <c r="FG224" s="29"/>
      <c r="FH224" s="29"/>
      <c r="FI224" s="29"/>
      <c r="FJ224" s="29"/>
      <c r="FK224" s="29"/>
      <c r="FL224" s="29"/>
      <c r="FM224" s="29"/>
      <c r="FN224" s="29"/>
      <c r="FO224" s="29"/>
      <c r="FP224" s="29"/>
      <c r="FQ224" s="29"/>
      <c r="FR224" s="29"/>
      <c r="FS224" s="29"/>
      <c r="FT224" s="29"/>
      <c r="FU224" s="29"/>
      <c r="FV224" s="29"/>
      <c r="FW224" s="29"/>
      <c r="FX224" s="29"/>
      <c r="FY224" s="29"/>
      <c r="FZ224" s="29"/>
      <c r="GA224" s="29"/>
      <c r="GB224" s="29"/>
      <c r="GC224" s="29"/>
      <c r="GD224" s="29"/>
      <c r="GE224" s="29"/>
      <c r="GF224" s="29"/>
      <c r="GG224" s="29"/>
      <c r="GH224" s="29"/>
      <c r="GI224" s="29"/>
      <c r="GJ224" s="29"/>
      <c r="GK224" s="29"/>
      <c r="GL224" s="29"/>
      <c r="GM224" s="29"/>
      <c r="GN224" s="29"/>
      <c r="GO224" s="29"/>
      <c r="GP224" s="29"/>
      <c r="GQ224" s="29"/>
      <c r="GR224" s="29"/>
      <c r="GS224" s="29"/>
      <c r="GT224" s="29"/>
      <c r="GU224" s="29"/>
      <c r="GV224" s="29"/>
      <c r="GW224" s="29"/>
      <c r="GX224" s="29"/>
      <c r="GY224" s="29"/>
      <c r="GZ224" s="29"/>
      <c r="HA224" s="29"/>
      <c r="HB224" s="29"/>
      <c r="HC224" s="29"/>
      <c r="HD224" s="29"/>
      <c r="HE224" s="29"/>
      <c r="HF224" s="29"/>
      <c r="HG224" s="29"/>
      <c r="HH224" s="29"/>
      <c r="HI224" s="29"/>
      <c r="HJ224" s="29"/>
      <c r="HK224" s="29"/>
      <c r="HL224" s="29"/>
      <c r="HM224" s="29"/>
      <c r="HN224" s="29"/>
      <c r="HO224" s="29"/>
      <c r="HP224" s="29"/>
    </row>
    <row r="225" spans="1:224" s="28" customFormat="1" ht="24" x14ac:dyDescent="0.2">
      <c r="A225" s="156">
        <v>262</v>
      </c>
      <c r="B225" s="151" t="s">
        <v>62</v>
      </c>
      <c r="C225" s="165" t="s">
        <v>152</v>
      </c>
      <c r="D225" s="153">
        <v>84.039227000000011</v>
      </c>
      <c r="E225" s="154">
        <v>34.888446000000002</v>
      </c>
      <c r="F225" s="153">
        <v>0</v>
      </c>
      <c r="G225" s="153">
        <v>10.62654</v>
      </c>
      <c r="H225" s="155">
        <f t="shared" si="10"/>
        <v>38.524241000000011</v>
      </c>
      <c r="I225" s="155"/>
      <c r="J225" s="153">
        <v>74.636183489878562</v>
      </c>
      <c r="K225" s="153">
        <v>32.241166683790794</v>
      </c>
      <c r="L225" s="153">
        <v>0</v>
      </c>
      <c r="M225" s="153">
        <f>[12]ENERO!L227+[12]FEBRERO!L227+[12]MARZO!L227+[12]ABRIL!L227+[12]MAYO!L227+[12]JUNIO!L227+[12]JULIO!L227+[12]AGOSTO!L227+[12]SEPTIEMBRE!L227+[12]OCTUBRE!L227+[12]NOVIEMBRE!L227+[12]DICIEMBRE!L227</f>
        <v>11.280242000000003</v>
      </c>
      <c r="N225" s="153">
        <f t="shared" si="11"/>
        <v>31.114774806087766</v>
      </c>
      <c r="O225" s="155">
        <f t="shared" si="9"/>
        <v>-19.23325677957482</v>
      </c>
      <c r="P225" s="160"/>
      <c r="Q225" s="160"/>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c r="DN225" s="29"/>
      <c r="DO225" s="29"/>
      <c r="DP225" s="29"/>
      <c r="DQ225" s="29"/>
      <c r="DR225" s="29"/>
      <c r="DS225" s="29"/>
      <c r="DT225" s="29"/>
      <c r="DU225" s="29"/>
      <c r="DV225" s="29"/>
      <c r="DW225" s="29"/>
      <c r="DX225" s="29"/>
      <c r="DY225" s="29"/>
      <c r="DZ225" s="29"/>
      <c r="EA225" s="29"/>
      <c r="EB225" s="29"/>
      <c r="EC225" s="29"/>
      <c r="ED225" s="29"/>
      <c r="EE225" s="29"/>
      <c r="EF225" s="29"/>
      <c r="EG225" s="29"/>
      <c r="EH225" s="29"/>
      <c r="EI225" s="29"/>
      <c r="EJ225" s="29"/>
      <c r="EK225" s="29"/>
      <c r="EL225" s="29"/>
      <c r="EM225" s="29"/>
      <c r="EN225" s="29"/>
      <c r="EO225" s="29"/>
      <c r="EP225" s="29"/>
      <c r="EQ225" s="29"/>
      <c r="ER225" s="29"/>
      <c r="ES225" s="29"/>
      <c r="ET225" s="29"/>
      <c r="EU225" s="29"/>
      <c r="EV225" s="29"/>
      <c r="EW225" s="29"/>
      <c r="EX225" s="29"/>
      <c r="EY225" s="29"/>
      <c r="EZ225" s="29"/>
      <c r="FA225" s="29"/>
      <c r="FB225" s="29"/>
      <c r="FC225" s="29"/>
      <c r="FD225" s="29"/>
      <c r="FE225" s="29"/>
      <c r="FF225" s="29"/>
      <c r="FG225" s="29"/>
      <c r="FH225" s="29"/>
      <c r="FI225" s="29"/>
      <c r="FJ225" s="29"/>
      <c r="FK225" s="29"/>
      <c r="FL225" s="29"/>
      <c r="FM225" s="29"/>
      <c r="FN225" s="29"/>
      <c r="FO225" s="29"/>
      <c r="FP225" s="29"/>
      <c r="FQ225" s="29"/>
      <c r="FR225" s="29"/>
      <c r="FS225" s="29"/>
      <c r="FT225" s="29"/>
      <c r="FU225" s="29"/>
      <c r="FV225" s="29"/>
      <c r="FW225" s="29"/>
      <c r="FX225" s="29"/>
      <c r="FY225" s="29"/>
      <c r="FZ225" s="29"/>
      <c r="GA225" s="29"/>
      <c r="GB225" s="29"/>
      <c r="GC225" s="29"/>
      <c r="GD225" s="29"/>
      <c r="GE225" s="29"/>
      <c r="GF225" s="29"/>
      <c r="GG225" s="29"/>
      <c r="GH225" s="29"/>
      <c r="GI225" s="29"/>
      <c r="GJ225" s="29"/>
      <c r="GK225" s="29"/>
      <c r="GL225" s="29"/>
      <c r="GM225" s="29"/>
      <c r="GN225" s="29"/>
      <c r="GO225" s="29"/>
      <c r="GP225" s="29"/>
      <c r="GQ225" s="29"/>
      <c r="GR225" s="29"/>
      <c r="GS225" s="29"/>
      <c r="GT225" s="29"/>
      <c r="GU225" s="29"/>
      <c r="GV225" s="29"/>
      <c r="GW225" s="29"/>
      <c r="GX225" s="29"/>
      <c r="GY225" s="29"/>
      <c r="GZ225" s="29"/>
      <c r="HA225" s="29"/>
      <c r="HB225" s="29"/>
      <c r="HC225" s="29"/>
      <c r="HD225" s="29"/>
      <c r="HE225" s="29"/>
      <c r="HF225" s="29"/>
      <c r="HG225" s="29"/>
      <c r="HH225" s="29"/>
      <c r="HI225" s="29"/>
      <c r="HJ225" s="29"/>
      <c r="HK225" s="29"/>
      <c r="HL225" s="29"/>
      <c r="HM225" s="29"/>
      <c r="HN225" s="29"/>
      <c r="HO225" s="29"/>
      <c r="HP225" s="29"/>
    </row>
    <row r="226" spans="1:224" s="28" customFormat="1" ht="14.25" x14ac:dyDescent="0.2">
      <c r="A226" s="156">
        <v>264</v>
      </c>
      <c r="B226" s="151" t="s">
        <v>48</v>
      </c>
      <c r="C226" s="165" t="s">
        <v>61</v>
      </c>
      <c r="D226" s="153">
        <v>4264.2697774999997</v>
      </c>
      <c r="E226" s="154">
        <v>3186.6628465000003</v>
      </c>
      <c r="F226" s="153">
        <v>0</v>
      </c>
      <c r="G226" s="153">
        <v>0</v>
      </c>
      <c r="H226" s="155">
        <f t="shared" si="10"/>
        <v>1077.6069309999993</v>
      </c>
      <c r="I226" s="155"/>
      <c r="J226" s="153">
        <v>3.4344371820935304</v>
      </c>
      <c r="K226" s="153">
        <v>382.08583206999998</v>
      </c>
      <c r="L226" s="153">
        <v>0</v>
      </c>
      <c r="M226" s="153">
        <f>[12]ENERO!L228+[12]FEBRERO!L228+[12]MARZO!L228+[12]ABRIL!L228+[12]MAYO!L228+[12]JUNIO!L228+[12]JULIO!L228+[12]AGOSTO!L228+[12]SEPTIEMBRE!L228+[12]OCTUBRE!L228+[12]NOVIEMBRE!L228+[12]DICIEMBRE!L228</f>
        <v>270.29857334999997</v>
      </c>
      <c r="N226" s="153">
        <f t="shared" si="11"/>
        <v>-648.94996823790643</v>
      </c>
      <c r="O226" s="155">
        <f t="shared" si="9"/>
        <v>-160.22139887646165</v>
      </c>
      <c r="P226" s="160"/>
      <c r="Q226" s="160"/>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29"/>
      <c r="DY226" s="29"/>
      <c r="DZ226" s="29"/>
      <c r="EA226" s="29"/>
      <c r="EB226" s="29"/>
      <c r="EC226" s="29"/>
      <c r="ED226" s="29"/>
      <c r="EE226" s="29"/>
      <c r="EF226" s="29"/>
      <c r="EG226" s="29"/>
      <c r="EH226" s="29"/>
      <c r="EI226" s="29"/>
      <c r="EJ226" s="29"/>
      <c r="EK226" s="29"/>
      <c r="EL226" s="29"/>
      <c r="EM226" s="29"/>
      <c r="EN226" s="29"/>
      <c r="EO226" s="29"/>
      <c r="EP226" s="29"/>
      <c r="EQ226" s="29"/>
      <c r="ER226" s="29"/>
      <c r="ES226" s="29"/>
      <c r="ET226" s="29"/>
      <c r="EU226" s="29"/>
      <c r="EV226" s="29"/>
      <c r="EW226" s="29"/>
      <c r="EX226" s="29"/>
      <c r="EY226" s="29"/>
      <c r="EZ226" s="29"/>
      <c r="FA226" s="29"/>
      <c r="FB226" s="29"/>
      <c r="FC226" s="29"/>
      <c r="FD226" s="29"/>
      <c r="FE226" s="29"/>
      <c r="FF226" s="29"/>
      <c r="FG226" s="29"/>
      <c r="FH226" s="29"/>
      <c r="FI226" s="29"/>
      <c r="FJ226" s="29"/>
      <c r="FK226" s="29"/>
      <c r="FL226" s="29"/>
      <c r="FM226" s="29"/>
      <c r="FN226" s="29"/>
      <c r="FO226" s="29"/>
      <c r="FP226" s="29"/>
      <c r="FQ226" s="29"/>
      <c r="FR226" s="29"/>
      <c r="FS226" s="29"/>
      <c r="FT226" s="29"/>
      <c r="FU226" s="29"/>
      <c r="FV226" s="29"/>
      <c r="FW226" s="29"/>
      <c r="FX226" s="29"/>
      <c r="FY226" s="29"/>
      <c r="FZ226" s="29"/>
      <c r="GA226" s="29"/>
      <c r="GB226" s="29"/>
      <c r="GC226" s="29"/>
      <c r="GD226" s="29"/>
      <c r="GE226" s="29"/>
      <c r="GF226" s="29"/>
      <c r="GG226" s="29"/>
      <c r="GH226" s="29"/>
      <c r="GI226" s="29"/>
      <c r="GJ226" s="29"/>
      <c r="GK226" s="29"/>
      <c r="GL226" s="29"/>
      <c r="GM226" s="29"/>
      <c r="GN226" s="29"/>
      <c r="GO226" s="29"/>
      <c r="GP226" s="29"/>
      <c r="GQ226" s="29"/>
      <c r="GR226" s="29"/>
      <c r="GS226" s="29"/>
      <c r="GT226" s="29"/>
      <c r="GU226" s="29"/>
      <c r="GV226" s="29"/>
      <c r="GW226" s="29"/>
      <c r="GX226" s="29"/>
      <c r="GY226" s="29"/>
      <c r="GZ226" s="29"/>
      <c r="HA226" s="29"/>
      <c r="HB226" s="29"/>
      <c r="HC226" s="29"/>
      <c r="HD226" s="29"/>
      <c r="HE226" s="29"/>
      <c r="HF226" s="29"/>
      <c r="HG226" s="29"/>
      <c r="HH226" s="29"/>
      <c r="HI226" s="29"/>
      <c r="HJ226" s="29"/>
      <c r="HK226" s="29"/>
      <c r="HL226" s="29"/>
      <c r="HM226" s="29"/>
      <c r="HN226" s="29"/>
      <c r="HO226" s="29"/>
      <c r="HP226" s="29"/>
    </row>
    <row r="227" spans="1:224" s="28" customFormat="1" ht="14.25" x14ac:dyDescent="0.2">
      <c r="A227" s="156">
        <v>266</v>
      </c>
      <c r="B227" s="151" t="s">
        <v>62</v>
      </c>
      <c r="C227" s="165" t="s">
        <v>63</v>
      </c>
      <c r="D227" s="153">
        <v>177.73230000000001</v>
      </c>
      <c r="E227" s="154">
        <v>0</v>
      </c>
      <c r="F227" s="153">
        <v>0</v>
      </c>
      <c r="G227" s="153">
        <v>0</v>
      </c>
      <c r="H227" s="155">
        <f t="shared" si="10"/>
        <v>177.73230000000001</v>
      </c>
      <c r="I227" s="155"/>
      <c r="J227" s="153">
        <v>0</v>
      </c>
      <c r="K227" s="153">
        <v>0</v>
      </c>
      <c r="L227" s="153">
        <v>0</v>
      </c>
      <c r="M227" s="153">
        <f>[12]ENERO!L229+[12]FEBRERO!L229+[12]MARZO!L229+[12]ABRIL!L229+[12]MAYO!L229+[12]JUNIO!L229+[12]JULIO!L229+[12]AGOSTO!L229+[12]SEPTIEMBRE!L229+[12]OCTUBRE!L229+[12]NOVIEMBRE!L229+[12]DICIEMBRE!L229</f>
        <v>0</v>
      </c>
      <c r="N227" s="153">
        <f t="shared" si="11"/>
        <v>0</v>
      </c>
      <c r="O227" s="155" t="str">
        <f t="shared" si="9"/>
        <v>N.A.</v>
      </c>
      <c r="P227" s="160"/>
      <c r="Q227" s="160"/>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c r="DK227" s="29"/>
      <c r="DL227" s="29"/>
      <c r="DM227" s="29"/>
      <c r="DN227" s="29"/>
      <c r="DO227" s="29"/>
      <c r="DP227" s="29"/>
      <c r="DQ227" s="29"/>
      <c r="DR227" s="29"/>
      <c r="DS227" s="29"/>
      <c r="DT227" s="29"/>
      <c r="DU227" s="29"/>
      <c r="DV227" s="29"/>
      <c r="DW227" s="29"/>
      <c r="DX227" s="29"/>
      <c r="DY227" s="29"/>
      <c r="DZ227" s="29"/>
      <c r="EA227" s="29"/>
      <c r="EB227" s="29"/>
      <c r="EC227" s="29"/>
      <c r="ED227" s="29"/>
      <c r="EE227" s="29"/>
      <c r="EF227" s="29"/>
      <c r="EG227" s="29"/>
      <c r="EH227" s="29"/>
      <c r="EI227" s="29"/>
      <c r="EJ227" s="29"/>
      <c r="EK227" s="29"/>
      <c r="EL227" s="29"/>
      <c r="EM227" s="29"/>
      <c r="EN227" s="29"/>
      <c r="EO227" s="29"/>
      <c r="EP227" s="29"/>
      <c r="EQ227" s="29"/>
      <c r="ER227" s="29"/>
      <c r="ES227" s="29"/>
      <c r="ET227" s="29"/>
      <c r="EU227" s="29"/>
      <c r="EV227" s="29"/>
      <c r="EW227" s="29"/>
      <c r="EX227" s="29"/>
      <c r="EY227" s="29"/>
      <c r="EZ227" s="29"/>
      <c r="FA227" s="29"/>
      <c r="FB227" s="29"/>
      <c r="FC227" s="29"/>
      <c r="FD227" s="29"/>
      <c r="FE227" s="29"/>
      <c r="FF227" s="29"/>
      <c r="FG227" s="29"/>
      <c r="FH227" s="29"/>
      <c r="FI227" s="29"/>
      <c r="FJ227" s="29"/>
      <c r="FK227" s="29"/>
      <c r="FL227" s="29"/>
      <c r="FM227" s="29"/>
      <c r="FN227" s="29"/>
      <c r="FO227" s="29"/>
      <c r="FP227" s="29"/>
      <c r="FQ227" s="29"/>
      <c r="FR227" s="29"/>
      <c r="FS227" s="29"/>
      <c r="FT227" s="29"/>
      <c r="FU227" s="29"/>
      <c r="FV227" s="29"/>
      <c r="FW227" s="29"/>
      <c r="FX227" s="29"/>
      <c r="FY227" s="29"/>
      <c r="FZ227" s="29"/>
      <c r="GA227" s="29"/>
      <c r="GB227" s="29"/>
      <c r="GC227" s="29"/>
      <c r="GD227" s="29"/>
      <c r="GE227" s="29"/>
      <c r="GF227" s="29"/>
      <c r="GG227" s="29"/>
      <c r="GH227" s="29"/>
      <c r="GI227" s="29"/>
      <c r="GJ227" s="29"/>
      <c r="GK227" s="29"/>
      <c r="GL227" s="29"/>
      <c r="GM227" s="29"/>
      <c r="GN227" s="29"/>
      <c r="GO227" s="29"/>
      <c r="GP227" s="29"/>
      <c r="GQ227" s="29"/>
      <c r="GR227" s="29"/>
      <c r="GS227" s="29"/>
      <c r="GT227" s="29"/>
      <c r="GU227" s="29"/>
      <c r="GV227" s="29"/>
      <c r="GW227" s="29"/>
      <c r="GX227" s="29"/>
      <c r="GY227" s="29"/>
      <c r="GZ227" s="29"/>
      <c r="HA227" s="29"/>
      <c r="HB227" s="29"/>
      <c r="HC227" s="29"/>
      <c r="HD227" s="29"/>
      <c r="HE227" s="29"/>
      <c r="HF227" s="29"/>
      <c r="HG227" s="29"/>
      <c r="HH227" s="29"/>
      <c r="HI227" s="29"/>
      <c r="HJ227" s="29"/>
      <c r="HK227" s="29"/>
      <c r="HL227" s="29"/>
      <c r="HM227" s="29"/>
      <c r="HN227" s="29"/>
      <c r="HO227" s="29"/>
      <c r="HP227" s="29"/>
    </row>
    <row r="228" spans="1:224" s="28" customFormat="1" ht="14.25" x14ac:dyDescent="0.2">
      <c r="A228" s="156">
        <v>267</v>
      </c>
      <c r="B228" s="151" t="s">
        <v>62</v>
      </c>
      <c r="C228" s="165" t="s">
        <v>151</v>
      </c>
      <c r="D228" s="153">
        <v>390.24875750000001</v>
      </c>
      <c r="E228" s="154">
        <v>24.154671</v>
      </c>
      <c r="F228" s="153">
        <v>0</v>
      </c>
      <c r="G228" s="153">
        <v>10.136438999999999</v>
      </c>
      <c r="H228" s="155">
        <f t="shared" si="10"/>
        <v>355.95764750000001</v>
      </c>
      <c r="I228" s="155"/>
      <c r="J228" s="153">
        <v>41.109574287203181</v>
      </c>
      <c r="K228" s="153">
        <v>22.58879920989337</v>
      </c>
      <c r="L228" s="153">
        <v>0</v>
      </c>
      <c r="M228" s="153">
        <f>[12]ENERO!L230+[12]FEBRERO!L230+[12]MARZO!L230+[12]ABRIL!L230+[12]MAYO!L230+[12]JUNIO!L230+[12]JULIO!L230+[12]AGOSTO!L230+[12]SEPTIEMBRE!L230+[12]OCTUBRE!L230+[12]NOVIEMBRE!L230+[12]DICIEMBRE!L230</f>
        <v>11.00176295</v>
      </c>
      <c r="N228" s="153">
        <f t="shared" si="11"/>
        <v>7.5190121273098107</v>
      </c>
      <c r="O228" s="155">
        <f t="shared" si="9"/>
        <v>-97.887666642332832</v>
      </c>
      <c r="P228" s="160"/>
      <c r="Q228" s="160"/>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c r="DL228" s="29"/>
      <c r="DM228" s="29"/>
      <c r="DN228" s="29"/>
      <c r="DO228" s="29"/>
      <c r="DP228" s="29"/>
      <c r="DQ228" s="29"/>
      <c r="DR228" s="29"/>
      <c r="DS228" s="29"/>
      <c r="DT228" s="29"/>
      <c r="DU228" s="29"/>
      <c r="DV228" s="29"/>
      <c r="DW228" s="29"/>
      <c r="DX228" s="29"/>
      <c r="DY228" s="29"/>
      <c r="DZ228" s="29"/>
      <c r="EA228" s="29"/>
      <c r="EB228" s="29"/>
      <c r="EC228" s="29"/>
      <c r="ED228" s="29"/>
      <c r="EE228" s="29"/>
      <c r="EF228" s="29"/>
      <c r="EG228" s="29"/>
      <c r="EH228" s="29"/>
      <c r="EI228" s="29"/>
      <c r="EJ228" s="29"/>
      <c r="EK228" s="29"/>
      <c r="EL228" s="29"/>
      <c r="EM228" s="29"/>
      <c r="EN228" s="29"/>
      <c r="EO228" s="29"/>
      <c r="EP228" s="29"/>
      <c r="EQ228" s="29"/>
      <c r="ER228" s="29"/>
      <c r="ES228" s="29"/>
      <c r="ET228" s="29"/>
      <c r="EU228" s="29"/>
      <c r="EV228" s="29"/>
      <c r="EW228" s="29"/>
      <c r="EX228" s="29"/>
      <c r="EY228" s="29"/>
      <c r="EZ228" s="29"/>
      <c r="FA228" s="29"/>
      <c r="FB228" s="29"/>
      <c r="FC228" s="29"/>
      <c r="FD228" s="29"/>
      <c r="FE228" s="29"/>
      <c r="FF228" s="29"/>
      <c r="FG228" s="29"/>
      <c r="FH228" s="29"/>
      <c r="FI228" s="29"/>
      <c r="FJ228" s="29"/>
      <c r="FK228" s="29"/>
      <c r="FL228" s="29"/>
      <c r="FM228" s="29"/>
      <c r="FN228" s="29"/>
      <c r="FO228" s="29"/>
      <c r="FP228" s="29"/>
      <c r="FQ228" s="29"/>
      <c r="FR228" s="29"/>
      <c r="FS228" s="29"/>
      <c r="FT228" s="29"/>
      <c r="FU228" s="29"/>
      <c r="FV228" s="29"/>
      <c r="FW228" s="29"/>
      <c r="FX228" s="29"/>
      <c r="FY228" s="29"/>
      <c r="FZ228" s="29"/>
      <c r="GA228" s="29"/>
      <c r="GB228" s="29"/>
      <c r="GC228" s="29"/>
      <c r="GD228" s="29"/>
      <c r="GE228" s="29"/>
      <c r="GF228" s="29"/>
      <c r="GG228" s="29"/>
      <c r="GH228" s="29"/>
      <c r="GI228" s="29"/>
      <c r="GJ228" s="29"/>
      <c r="GK228" s="29"/>
      <c r="GL228" s="29"/>
      <c r="GM228" s="29"/>
      <c r="GN228" s="29"/>
      <c r="GO228" s="29"/>
      <c r="GP228" s="29"/>
      <c r="GQ228" s="29"/>
      <c r="GR228" s="29"/>
      <c r="GS228" s="29"/>
      <c r="GT228" s="29"/>
      <c r="GU228" s="29"/>
      <c r="GV228" s="29"/>
      <c r="GW228" s="29"/>
      <c r="GX228" s="29"/>
      <c r="GY228" s="29"/>
      <c r="GZ228" s="29"/>
      <c r="HA228" s="29"/>
      <c r="HB228" s="29"/>
      <c r="HC228" s="29"/>
      <c r="HD228" s="29"/>
      <c r="HE228" s="29"/>
      <c r="HF228" s="29"/>
      <c r="HG228" s="29"/>
      <c r="HH228" s="29"/>
      <c r="HI228" s="29"/>
      <c r="HJ228" s="29"/>
      <c r="HK228" s="29"/>
      <c r="HL228" s="29"/>
      <c r="HM228" s="29"/>
      <c r="HN228" s="29"/>
      <c r="HO228" s="29"/>
      <c r="HP228" s="29"/>
    </row>
    <row r="229" spans="1:224" s="28" customFormat="1" ht="14.25" x14ac:dyDescent="0.2">
      <c r="A229" s="151">
        <v>268</v>
      </c>
      <c r="B229" s="151" t="s">
        <v>55</v>
      </c>
      <c r="C229" s="165" t="s">
        <v>64</v>
      </c>
      <c r="D229" s="153">
        <v>72.562803500000001</v>
      </c>
      <c r="E229" s="154">
        <v>33.836887500000003</v>
      </c>
      <c r="F229" s="153">
        <v>0</v>
      </c>
      <c r="G229" s="153">
        <v>0</v>
      </c>
      <c r="H229" s="155">
        <f t="shared" si="10"/>
        <v>38.725915999999998</v>
      </c>
      <c r="I229" s="155"/>
      <c r="J229" s="153">
        <v>1.1810328833415535</v>
      </c>
      <c r="K229" s="153">
        <v>0</v>
      </c>
      <c r="L229" s="153">
        <v>0</v>
      </c>
      <c r="M229" s="153">
        <f>[12]ENERO!L231+[12]FEBRERO!L231+[12]MARZO!L231+[12]ABRIL!L231+[12]MAYO!L231+[12]JUNIO!L231+[12]JULIO!L231+[12]AGOSTO!L231+[12]SEPTIEMBRE!L231+[12]OCTUBRE!L231+[12]NOVIEMBRE!L231+[12]DICIEMBRE!L231</f>
        <v>0</v>
      </c>
      <c r="N229" s="153">
        <f t="shared" si="11"/>
        <v>1.1810328833415535</v>
      </c>
      <c r="O229" s="155">
        <f t="shared" si="9"/>
        <v>-96.95027773302624</v>
      </c>
      <c r="P229" s="160"/>
      <c r="Q229" s="160"/>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c r="DL229" s="29"/>
      <c r="DM229" s="29"/>
      <c r="DN229" s="29"/>
      <c r="DO229" s="29"/>
      <c r="DP229" s="29"/>
      <c r="DQ229" s="29"/>
      <c r="DR229" s="29"/>
      <c r="DS229" s="29"/>
      <c r="DT229" s="29"/>
      <c r="DU229" s="29"/>
      <c r="DV229" s="29"/>
      <c r="DW229" s="29"/>
      <c r="DX229" s="29"/>
      <c r="DY229" s="29"/>
      <c r="DZ229" s="29"/>
      <c r="EA229" s="29"/>
      <c r="EB229" s="29"/>
      <c r="EC229" s="29"/>
      <c r="ED229" s="29"/>
      <c r="EE229" s="29"/>
      <c r="EF229" s="29"/>
      <c r="EG229" s="29"/>
      <c r="EH229" s="29"/>
      <c r="EI229" s="29"/>
      <c r="EJ229" s="29"/>
      <c r="EK229" s="29"/>
      <c r="EL229" s="29"/>
      <c r="EM229" s="29"/>
      <c r="EN229" s="29"/>
      <c r="EO229" s="29"/>
      <c r="EP229" s="29"/>
      <c r="EQ229" s="29"/>
      <c r="ER229" s="29"/>
      <c r="ES229" s="29"/>
      <c r="ET229" s="29"/>
      <c r="EU229" s="29"/>
      <c r="EV229" s="29"/>
      <c r="EW229" s="29"/>
      <c r="EX229" s="29"/>
      <c r="EY229" s="29"/>
      <c r="EZ229" s="29"/>
      <c r="FA229" s="29"/>
      <c r="FB229" s="29"/>
      <c r="FC229" s="29"/>
      <c r="FD229" s="29"/>
      <c r="FE229" s="29"/>
      <c r="FF229" s="29"/>
      <c r="FG229" s="29"/>
      <c r="FH229" s="29"/>
      <c r="FI229" s="29"/>
      <c r="FJ229" s="29"/>
      <c r="FK229" s="29"/>
      <c r="FL229" s="29"/>
      <c r="FM229" s="29"/>
      <c r="FN229" s="29"/>
      <c r="FO229" s="29"/>
      <c r="FP229" s="29"/>
      <c r="FQ229" s="29"/>
      <c r="FR229" s="29"/>
      <c r="FS229" s="29"/>
      <c r="FT229" s="29"/>
      <c r="FU229" s="29"/>
      <c r="FV229" s="29"/>
      <c r="FW229" s="29"/>
      <c r="FX229" s="29"/>
      <c r="FY229" s="29"/>
      <c r="FZ229" s="29"/>
      <c r="GA229" s="29"/>
      <c r="GB229" s="29"/>
      <c r="GC229" s="29"/>
      <c r="GD229" s="29"/>
      <c r="GE229" s="29"/>
      <c r="GF229" s="29"/>
      <c r="GG229" s="29"/>
      <c r="GH229" s="29"/>
      <c r="GI229" s="29"/>
      <c r="GJ229" s="29"/>
      <c r="GK229" s="29"/>
      <c r="GL229" s="29"/>
      <c r="GM229" s="29"/>
      <c r="GN229" s="29"/>
      <c r="GO229" s="29"/>
      <c r="GP229" s="29"/>
      <c r="GQ229" s="29"/>
      <c r="GR229" s="29"/>
      <c r="GS229" s="29"/>
      <c r="GT229" s="29"/>
      <c r="GU229" s="29"/>
      <c r="GV229" s="29"/>
      <c r="GW229" s="29"/>
      <c r="GX229" s="29"/>
      <c r="GY229" s="29"/>
      <c r="GZ229" s="29"/>
      <c r="HA229" s="29"/>
      <c r="HB229" s="29"/>
      <c r="HC229" s="29"/>
      <c r="HD229" s="29"/>
      <c r="HE229" s="29"/>
      <c r="HF229" s="29"/>
      <c r="HG229" s="29"/>
      <c r="HH229" s="29"/>
      <c r="HI229" s="29"/>
      <c r="HJ229" s="29"/>
      <c r="HK229" s="29"/>
      <c r="HL229" s="29"/>
      <c r="HM229" s="29"/>
      <c r="HN229" s="29"/>
      <c r="HO229" s="29"/>
      <c r="HP229" s="29"/>
    </row>
    <row r="230" spans="1:224" s="28" customFormat="1" ht="24" x14ac:dyDescent="0.2">
      <c r="A230" s="151">
        <v>269</v>
      </c>
      <c r="B230" s="151" t="s">
        <v>69</v>
      </c>
      <c r="C230" s="165" t="s">
        <v>150</v>
      </c>
      <c r="D230" s="153">
        <v>9.5738755000000015</v>
      </c>
      <c r="E230" s="154">
        <v>4.5493830000000006</v>
      </c>
      <c r="F230" s="153">
        <v>0</v>
      </c>
      <c r="G230" s="153">
        <v>1.3820749999999999</v>
      </c>
      <c r="H230" s="155">
        <f t="shared" si="10"/>
        <v>3.642417500000001</v>
      </c>
      <c r="I230" s="155"/>
      <c r="J230" s="153">
        <v>6.3129882740206735</v>
      </c>
      <c r="K230" s="153">
        <v>3.1059469107402689</v>
      </c>
      <c r="L230" s="153">
        <v>0</v>
      </c>
      <c r="M230" s="153">
        <f>[12]ENERO!L232+[12]FEBRERO!L232+[12]MARZO!L232+[12]ABRIL!L232+[12]MAYO!L232+[12]JUNIO!L232+[12]JULIO!L232+[12]AGOSTO!L232+[12]SEPTIEMBRE!L232+[12]OCTUBRE!L232+[12]NOVIEMBRE!L232+[12]DICIEMBRE!L232</f>
        <v>1.33134833</v>
      </c>
      <c r="N230" s="153">
        <f t="shared" si="11"/>
        <v>1.8756930332804047</v>
      </c>
      <c r="O230" s="155">
        <f t="shared" si="9"/>
        <v>-48.504172482138465</v>
      </c>
      <c r="P230" s="160"/>
      <c r="Q230" s="160"/>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c r="DB230" s="29"/>
      <c r="DC230" s="29"/>
      <c r="DD230" s="29"/>
      <c r="DE230" s="29"/>
      <c r="DF230" s="29"/>
      <c r="DG230" s="29"/>
      <c r="DH230" s="29"/>
      <c r="DI230" s="29"/>
      <c r="DJ230" s="29"/>
      <c r="DK230" s="29"/>
      <c r="DL230" s="29"/>
      <c r="DM230" s="29"/>
      <c r="DN230" s="29"/>
      <c r="DO230" s="29"/>
      <c r="DP230" s="29"/>
      <c r="DQ230" s="29"/>
      <c r="DR230" s="29"/>
      <c r="DS230" s="29"/>
      <c r="DT230" s="29"/>
      <c r="DU230" s="29"/>
      <c r="DV230" s="29"/>
      <c r="DW230" s="29"/>
      <c r="DX230" s="29"/>
      <c r="DY230" s="29"/>
      <c r="DZ230" s="29"/>
      <c r="EA230" s="29"/>
      <c r="EB230" s="29"/>
      <c r="EC230" s="29"/>
      <c r="ED230" s="29"/>
      <c r="EE230" s="29"/>
      <c r="EF230" s="29"/>
      <c r="EG230" s="29"/>
      <c r="EH230" s="29"/>
      <c r="EI230" s="29"/>
      <c r="EJ230" s="29"/>
      <c r="EK230" s="29"/>
      <c r="EL230" s="29"/>
      <c r="EM230" s="29"/>
      <c r="EN230" s="29"/>
      <c r="EO230" s="29"/>
      <c r="EP230" s="29"/>
      <c r="EQ230" s="29"/>
      <c r="ER230" s="29"/>
      <c r="ES230" s="29"/>
      <c r="ET230" s="29"/>
      <c r="EU230" s="29"/>
      <c r="EV230" s="29"/>
      <c r="EW230" s="29"/>
      <c r="EX230" s="29"/>
      <c r="EY230" s="29"/>
      <c r="EZ230" s="29"/>
      <c r="FA230" s="29"/>
      <c r="FB230" s="29"/>
      <c r="FC230" s="29"/>
      <c r="FD230" s="29"/>
      <c r="FE230" s="29"/>
      <c r="FF230" s="29"/>
      <c r="FG230" s="29"/>
      <c r="FH230" s="29"/>
      <c r="FI230" s="29"/>
      <c r="FJ230" s="29"/>
      <c r="FK230" s="29"/>
      <c r="FL230" s="29"/>
      <c r="FM230" s="29"/>
      <c r="FN230" s="29"/>
      <c r="FO230" s="29"/>
      <c r="FP230" s="29"/>
      <c r="FQ230" s="29"/>
      <c r="FR230" s="29"/>
      <c r="FS230" s="29"/>
      <c r="FT230" s="29"/>
      <c r="FU230" s="29"/>
      <c r="FV230" s="29"/>
      <c r="FW230" s="29"/>
      <c r="FX230" s="29"/>
      <c r="FY230" s="29"/>
      <c r="FZ230" s="29"/>
      <c r="GA230" s="29"/>
      <c r="GB230" s="29"/>
      <c r="GC230" s="29"/>
      <c r="GD230" s="29"/>
      <c r="GE230" s="29"/>
      <c r="GF230" s="29"/>
      <c r="GG230" s="29"/>
      <c r="GH230" s="29"/>
      <c r="GI230" s="29"/>
      <c r="GJ230" s="29"/>
      <c r="GK230" s="29"/>
      <c r="GL230" s="29"/>
      <c r="GM230" s="29"/>
      <c r="GN230" s="29"/>
      <c r="GO230" s="29"/>
      <c r="GP230" s="29"/>
      <c r="GQ230" s="29"/>
      <c r="GR230" s="29"/>
      <c r="GS230" s="29"/>
      <c r="GT230" s="29"/>
      <c r="GU230" s="29"/>
      <c r="GV230" s="29"/>
      <c r="GW230" s="29"/>
      <c r="GX230" s="29"/>
      <c r="GY230" s="29"/>
      <c r="GZ230" s="29"/>
      <c r="HA230" s="29"/>
      <c r="HB230" s="29"/>
      <c r="HC230" s="29"/>
      <c r="HD230" s="29"/>
      <c r="HE230" s="29"/>
      <c r="HF230" s="29"/>
      <c r="HG230" s="29"/>
      <c r="HH230" s="29"/>
      <c r="HI230" s="29"/>
      <c r="HJ230" s="29"/>
      <c r="HK230" s="29"/>
      <c r="HL230" s="29"/>
      <c r="HM230" s="29"/>
      <c r="HN230" s="29"/>
      <c r="HO230" s="29"/>
      <c r="HP230" s="29"/>
    </row>
    <row r="231" spans="1:224" s="28" customFormat="1" ht="14.25" x14ac:dyDescent="0.2">
      <c r="A231" s="151">
        <v>273</v>
      </c>
      <c r="B231" s="151" t="s">
        <v>50</v>
      </c>
      <c r="C231" s="165" t="s">
        <v>65</v>
      </c>
      <c r="D231" s="153">
        <v>2770.3931635000004</v>
      </c>
      <c r="E231" s="154">
        <v>2431.5968815000001</v>
      </c>
      <c r="F231" s="153">
        <v>0</v>
      </c>
      <c r="G231" s="153">
        <v>12.152787000000002</v>
      </c>
      <c r="H231" s="155">
        <f t="shared" si="10"/>
        <v>326.64349500000026</v>
      </c>
      <c r="I231" s="155"/>
      <c r="J231" s="153">
        <v>99.78395604007531</v>
      </c>
      <c r="K231" s="153">
        <v>35.944416362317142</v>
      </c>
      <c r="L231" s="153">
        <v>0</v>
      </c>
      <c r="M231" s="153">
        <f>[12]ENERO!L233+[12]FEBRERO!L233+[12]MARZO!L233+[12]ABRIL!L233+[12]MAYO!L233+[12]JUNIO!L233+[12]JULIO!L233+[12]AGOSTO!L233+[12]SEPTIEMBRE!L233+[12]OCTUBRE!L233+[12]NOVIEMBRE!L233+[12]DICIEMBRE!L233</f>
        <v>18.936670039999996</v>
      </c>
      <c r="N231" s="153">
        <f t="shared" si="11"/>
        <v>44.902869637758172</v>
      </c>
      <c r="O231" s="155">
        <f t="shared" si="9"/>
        <v>-86.253248472694025</v>
      </c>
      <c r="P231" s="160"/>
      <c r="Q231" s="160"/>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29"/>
      <c r="DY231" s="29"/>
      <c r="DZ231" s="29"/>
      <c r="EA231" s="29"/>
      <c r="EB231" s="29"/>
      <c r="EC231" s="29"/>
      <c r="ED231" s="29"/>
      <c r="EE231" s="29"/>
      <c r="EF231" s="29"/>
      <c r="EG231" s="29"/>
      <c r="EH231" s="29"/>
      <c r="EI231" s="29"/>
      <c r="EJ231" s="29"/>
      <c r="EK231" s="29"/>
      <c r="EL231" s="29"/>
      <c r="EM231" s="29"/>
      <c r="EN231" s="29"/>
      <c r="EO231" s="29"/>
      <c r="EP231" s="29"/>
      <c r="EQ231" s="29"/>
      <c r="ER231" s="29"/>
      <c r="ES231" s="29"/>
      <c r="ET231" s="29"/>
      <c r="EU231" s="29"/>
      <c r="EV231" s="29"/>
      <c r="EW231" s="29"/>
      <c r="EX231" s="29"/>
      <c r="EY231" s="29"/>
      <c r="EZ231" s="29"/>
      <c r="FA231" s="29"/>
      <c r="FB231" s="29"/>
      <c r="FC231" s="29"/>
      <c r="FD231" s="29"/>
      <c r="FE231" s="29"/>
      <c r="FF231" s="29"/>
      <c r="FG231" s="29"/>
      <c r="FH231" s="29"/>
      <c r="FI231" s="29"/>
      <c r="FJ231" s="29"/>
      <c r="FK231" s="29"/>
      <c r="FL231" s="29"/>
      <c r="FM231" s="29"/>
      <c r="FN231" s="29"/>
      <c r="FO231" s="29"/>
      <c r="FP231" s="29"/>
      <c r="FQ231" s="29"/>
      <c r="FR231" s="29"/>
      <c r="FS231" s="29"/>
      <c r="FT231" s="29"/>
      <c r="FU231" s="29"/>
      <c r="FV231" s="29"/>
      <c r="FW231" s="29"/>
      <c r="FX231" s="29"/>
      <c r="FY231" s="29"/>
      <c r="FZ231" s="29"/>
      <c r="GA231" s="29"/>
      <c r="GB231" s="29"/>
      <c r="GC231" s="29"/>
      <c r="GD231" s="29"/>
      <c r="GE231" s="29"/>
      <c r="GF231" s="29"/>
      <c r="GG231" s="29"/>
      <c r="GH231" s="29"/>
      <c r="GI231" s="29"/>
      <c r="GJ231" s="29"/>
      <c r="GK231" s="29"/>
      <c r="GL231" s="29"/>
      <c r="GM231" s="29"/>
      <c r="GN231" s="29"/>
      <c r="GO231" s="29"/>
      <c r="GP231" s="29"/>
      <c r="GQ231" s="29"/>
      <c r="GR231" s="29"/>
      <c r="GS231" s="29"/>
      <c r="GT231" s="29"/>
      <c r="GU231" s="29"/>
      <c r="GV231" s="29"/>
      <c r="GW231" s="29"/>
      <c r="GX231" s="29"/>
      <c r="GY231" s="29"/>
      <c r="GZ231" s="29"/>
      <c r="HA231" s="29"/>
      <c r="HB231" s="29"/>
      <c r="HC231" s="29"/>
      <c r="HD231" s="29"/>
      <c r="HE231" s="29"/>
      <c r="HF231" s="29"/>
      <c r="HG231" s="29"/>
      <c r="HH231" s="29"/>
      <c r="HI231" s="29"/>
      <c r="HJ231" s="29"/>
      <c r="HK231" s="29"/>
      <c r="HL231" s="29"/>
      <c r="HM231" s="29"/>
      <c r="HN231" s="29"/>
      <c r="HO231" s="29"/>
      <c r="HP231" s="29"/>
    </row>
    <row r="232" spans="1:224" s="28" customFormat="1" ht="14.25" x14ac:dyDescent="0.2">
      <c r="A232" s="156">
        <v>274</v>
      </c>
      <c r="B232" s="151" t="s">
        <v>50</v>
      </c>
      <c r="C232" s="165" t="s">
        <v>149</v>
      </c>
      <c r="D232" s="153">
        <v>8311.2545689999988</v>
      </c>
      <c r="E232" s="154">
        <v>7929.4895815000009</v>
      </c>
      <c r="F232" s="153">
        <v>0</v>
      </c>
      <c r="G232" s="153">
        <v>34.264368999999995</v>
      </c>
      <c r="H232" s="155">
        <f t="shared" si="10"/>
        <v>347.50061849999793</v>
      </c>
      <c r="I232" s="155"/>
      <c r="J232" s="153">
        <v>209.72265492517158</v>
      </c>
      <c r="K232" s="153">
        <v>101.49884183210325</v>
      </c>
      <c r="L232" s="153">
        <v>0</v>
      </c>
      <c r="M232" s="153">
        <f>[12]ENERO!L234+[12]FEBRERO!L234+[12]MARZO!L234+[12]ABRIL!L234+[12]MAYO!L234+[12]JUNIO!L234+[12]JULIO!L234+[12]AGOSTO!L234+[12]SEPTIEMBRE!L234+[12]OCTUBRE!L234+[12]NOVIEMBRE!L234+[12]DICIEMBRE!L234</f>
        <v>38.646195419999998</v>
      </c>
      <c r="N232" s="153">
        <f t="shared" si="11"/>
        <v>69.577617673068332</v>
      </c>
      <c r="O232" s="155">
        <f t="shared" si="9"/>
        <v>-79.97769961578679</v>
      </c>
      <c r="P232" s="160"/>
      <c r="Q232" s="160"/>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c r="DO232" s="29"/>
      <c r="DP232" s="29"/>
      <c r="DQ232" s="29"/>
      <c r="DR232" s="29"/>
      <c r="DS232" s="29"/>
      <c r="DT232" s="29"/>
      <c r="DU232" s="29"/>
      <c r="DV232" s="29"/>
      <c r="DW232" s="29"/>
      <c r="DX232" s="29"/>
      <c r="DY232" s="29"/>
      <c r="DZ232" s="29"/>
      <c r="EA232" s="29"/>
      <c r="EB232" s="29"/>
      <c r="EC232" s="29"/>
      <c r="ED232" s="29"/>
      <c r="EE232" s="29"/>
      <c r="EF232" s="29"/>
      <c r="EG232" s="29"/>
      <c r="EH232" s="29"/>
      <c r="EI232" s="29"/>
      <c r="EJ232" s="29"/>
      <c r="EK232" s="29"/>
      <c r="EL232" s="29"/>
      <c r="EM232" s="29"/>
      <c r="EN232" s="29"/>
      <c r="EO232" s="29"/>
      <c r="EP232" s="29"/>
      <c r="EQ232" s="29"/>
      <c r="ER232" s="29"/>
      <c r="ES232" s="29"/>
      <c r="ET232" s="29"/>
      <c r="EU232" s="29"/>
      <c r="EV232" s="29"/>
      <c r="EW232" s="29"/>
      <c r="EX232" s="29"/>
      <c r="EY232" s="29"/>
      <c r="EZ232" s="29"/>
      <c r="FA232" s="29"/>
      <c r="FB232" s="29"/>
      <c r="FC232" s="29"/>
      <c r="FD232" s="29"/>
      <c r="FE232" s="29"/>
      <c r="FF232" s="29"/>
      <c r="FG232" s="29"/>
      <c r="FH232" s="29"/>
      <c r="FI232" s="29"/>
      <c r="FJ232" s="29"/>
      <c r="FK232" s="29"/>
      <c r="FL232" s="29"/>
      <c r="FM232" s="29"/>
      <c r="FN232" s="29"/>
      <c r="FO232" s="29"/>
      <c r="FP232" s="29"/>
      <c r="FQ232" s="29"/>
      <c r="FR232" s="29"/>
      <c r="FS232" s="29"/>
      <c r="FT232" s="29"/>
      <c r="FU232" s="29"/>
      <c r="FV232" s="29"/>
      <c r="FW232" s="29"/>
      <c r="FX232" s="29"/>
      <c r="FY232" s="29"/>
      <c r="FZ232" s="29"/>
      <c r="GA232" s="29"/>
      <c r="GB232" s="29"/>
      <c r="GC232" s="29"/>
      <c r="GD232" s="29"/>
      <c r="GE232" s="29"/>
      <c r="GF232" s="29"/>
      <c r="GG232" s="29"/>
      <c r="GH232" s="29"/>
      <c r="GI232" s="29"/>
      <c r="GJ232" s="29"/>
      <c r="GK232" s="29"/>
      <c r="GL232" s="29"/>
      <c r="GM232" s="29"/>
      <c r="GN232" s="29"/>
      <c r="GO232" s="29"/>
      <c r="GP232" s="29"/>
      <c r="GQ232" s="29"/>
      <c r="GR232" s="29"/>
      <c r="GS232" s="29"/>
      <c r="GT232" s="29"/>
      <c r="GU232" s="29"/>
      <c r="GV232" s="29"/>
      <c r="GW232" s="29"/>
      <c r="GX232" s="29"/>
      <c r="GY232" s="29"/>
      <c r="GZ232" s="29"/>
      <c r="HA232" s="29"/>
      <c r="HB232" s="29"/>
      <c r="HC232" s="29"/>
      <c r="HD232" s="29"/>
      <c r="HE232" s="29"/>
      <c r="HF232" s="29"/>
      <c r="HG232" s="29"/>
      <c r="HH232" s="29"/>
      <c r="HI232" s="29"/>
      <c r="HJ232" s="29"/>
      <c r="HK232" s="29"/>
      <c r="HL232" s="29"/>
      <c r="HM232" s="29"/>
      <c r="HN232" s="29"/>
      <c r="HO232" s="29"/>
      <c r="HP232" s="29"/>
    </row>
    <row r="233" spans="1:224" s="28" customFormat="1" ht="14.25" x14ac:dyDescent="0.2">
      <c r="A233" s="156">
        <v>275</v>
      </c>
      <c r="B233" s="151" t="s">
        <v>91</v>
      </c>
      <c r="C233" s="165" t="s">
        <v>148</v>
      </c>
      <c r="D233" s="153">
        <v>311.75374449999993</v>
      </c>
      <c r="E233" s="154">
        <v>56.902428999999998</v>
      </c>
      <c r="F233" s="153">
        <v>0</v>
      </c>
      <c r="G233" s="153">
        <v>27.882766</v>
      </c>
      <c r="H233" s="155">
        <f t="shared" si="10"/>
        <v>226.96854949999994</v>
      </c>
      <c r="I233" s="155"/>
      <c r="J233" s="153">
        <v>430.44681828620224</v>
      </c>
      <c r="K233" s="153">
        <v>56.902429470000008</v>
      </c>
      <c r="L233" s="153">
        <v>0</v>
      </c>
      <c r="M233" s="153">
        <f>[12]ENERO!L235+[12]FEBRERO!L235+[12]MARZO!L235+[12]ABRIL!L235+[12]MAYO!L235+[12]JUNIO!L235+[12]JULIO!L235+[12]AGOSTO!L235+[12]SEPTIEMBRE!L235+[12]OCTUBRE!L235+[12]NOVIEMBRE!L235+[12]DICIEMBRE!L235</f>
        <v>32.476216140000005</v>
      </c>
      <c r="N233" s="153">
        <f t="shared" si="11"/>
        <v>341.06817267620221</v>
      </c>
      <c r="O233" s="155">
        <f t="shared" si="9"/>
        <v>50.271116164577812</v>
      </c>
      <c r="P233" s="144"/>
      <c r="Q233" s="144"/>
    </row>
    <row r="234" spans="1:224" s="28" customFormat="1" ht="14.25" x14ac:dyDescent="0.2">
      <c r="A234" s="156">
        <v>278</v>
      </c>
      <c r="B234" s="151" t="s">
        <v>57</v>
      </c>
      <c r="C234" s="165" t="s">
        <v>67</v>
      </c>
      <c r="D234" s="153">
        <v>377.59674000000001</v>
      </c>
      <c r="E234" s="154">
        <v>0</v>
      </c>
      <c r="F234" s="153">
        <v>0</v>
      </c>
      <c r="G234" s="153">
        <v>0</v>
      </c>
      <c r="H234" s="155">
        <f t="shared" si="10"/>
        <v>377.59674000000001</v>
      </c>
      <c r="I234" s="155"/>
      <c r="J234" s="153">
        <v>0</v>
      </c>
      <c r="K234" s="153">
        <v>0</v>
      </c>
      <c r="L234" s="153">
        <v>0</v>
      </c>
      <c r="M234" s="153">
        <f>[12]ENERO!L236+[12]FEBRERO!L236+[12]MARZO!L236+[12]ABRIL!L236+[12]MAYO!L236+[12]JUNIO!L236+[12]JULIO!L236+[12]AGOSTO!L236+[12]SEPTIEMBRE!L236+[12]OCTUBRE!L236+[12]NOVIEMBRE!L236+[12]DICIEMBRE!L236</f>
        <v>29.145926530000001</v>
      </c>
      <c r="N234" s="153">
        <f t="shared" si="11"/>
        <v>-29.145926530000001</v>
      </c>
      <c r="O234" s="155">
        <f t="shared" si="9"/>
        <v>-107.71879718294177</v>
      </c>
      <c r="P234" s="144"/>
      <c r="Q234" s="144"/>
    </row>
    <row r="235" spans="1:224" s="28" customFormat="1" ht="14.25" x14ac:dyDescent="0.2">
      <c r="A235" s="156">
        <v>280</v>
      </c>
      <c r="B235" s="151" t="s">
        <v>62</v>
      </c>
      <c r="C235" s="165" t="s">
        <v>68</v>
      </c>
      <c r="D235" s="153">
        <v>3410.8948769999997</v>
      </c>
      <c r="E235" s="154">
        <v>3284.3680690000001</v>
      </c>
      <c r="F235" s="153">
        <v>0</v>
      </c>
      <c r="G235" s="153">
        <v>10.582838000000001</v>
      </c>
      <c r="H235" s="155">
        <f t="shared" si="10"/>
        <v>115.94396999999962</v>
      </c>
      <c r="I235" s="155"/>
      <c r="J235" s="153">
        <v>73.254360959391519</v>
      </c>
      <c r="K235" s="153">
        <v>24.576227229248097</v>
      </c>
      <c r="L235" s="153">
        <v>0</v>
      </c>
      <c r="M235" s="153">
        <f>[12]ENERO!L237+[12]FEBRERO!L237+[12]MARZO!L237+[12]ABRIL!L237+[12]MAYO!L237+[12]JUNIO!L237+[12]JULIO!L237+[12]AGOSTO!L237+[12]SEPTIEMBRE!L237+[12]OCTUBRE!L237+[12]NOVIEMBRE!L237+[12]DICIEMBRE!L237</f>
        <v>8.5657151100000011</v>
      </c>
      <c r="N235" s="153">
        <f t="shared" si="11"/>
        <v>40.112418620143423</v>
      </c>
      <c r="O235" s="155">
        <f t="shared" si="9"/>
        <v>-65.403618126804218</v>
      </c>
      <c r="P235" s="144"/>
      <c r="Q235" s="144"/>
    </row>
    <row r="236" spans="1:224" s="28" customFormat="1" ht="24" x14ac:dyDescent="0.2">
      <c r="A236" s="156">
        <v>281</v>
      </c>
      <c r="B236" s="151" t="s">
        <v>69</v>
      </c>
      <c r="C236" s="165" t="s">
        <v>70</v>
      </c>
      <c r="D236" s="153">
        <v>93.604062999999996</v>
      </c>
      <c r="E236" s="154">
        <v>6.5740120000000006</v>
      </c>
      <c r="F236" s="153">
        <v>0</v>
      </c>
      <c r="G236" s="153">
        <v>0</v>
      </c>
      <c r="H236" s="155">
        <f t="shared" si="10"/>
        <v>87.030051</v>
      </c>
      <c r="I236" s="155"/>
      <c r="J236" s="153">
        <v>9.440243189864475</v>
      </c>
      <c r="K236" s="153">
        <v>1.2371635400000001</v>
      </c>
      <c r="L236" s="153">
        <v>0</v>
      </c>
      <c r="M236" s="153">
        <v>8.4517007500000005</v>
      </c>
      <c r="N236" s="153">
        <f t="shared" si="11"/>
        <v>-0.24862110013552652</v>
      </c>
      <c r="O236" s="155">
        <f t="shared" si="9"/>
        <v>-100.28567270417379</v>
      </c>
      <c r="P236" s="144"/>
      <c r="Q236" s="144"/>
    </row>
    <row r="237" spans="1:224" s="28" customFormat="1" ht="14.25" x14ac:dyDescent="0.2">
      <c r="A237" s="156">
        <v>282</v>
      </c>
      <c r="B237" s="151" t="s">
        <v>62</v>
      </c>
      <c r="C237" s="165" t="s">
        <v>147</v>
      </c>
      <c r="D237" s="153">
        <v>554.07881299999997</v>
      </c>
      <c r="E237" s="154">
        <v>305.01560599999999</v>
      </c>
      <c r="F237" s="153">
        <v>0</v>
      </c>
      <c r="G237" s="153">
        <v>0</v>
      </c>
      <c r="H237" s="155">
        <f t="shared" si="10"/>
        <v>249.06320699999998</v>
      </c>
      <c r="I237" s="155"/>
      <c r="J237" s="153">
        <v>0</v>
      </c>
      <c r="K237" s="153">
        <v>0</v>
      </c>
      <c r="L237" s="153">
        <v>0</v>
      </c>
      <c r="M237" s="153">
        <f>[12]ENERO!L239+[12]FEBRERO!L239+[12]MARZO!L239+[12]ABRIL!L239+[12]MAYO!L239+[12]JUNIO!L239+[12]JULIO!L239+[12]AGOSTO!L239+[12]SEPTIEMBRE!L239+[12]OCTUBRE!L239+[12]NOVIEMBRE!L239+[12]DICIEMBRE!L239</f>
        <v>0</v>
      </c>
      <c r="N237" s="153">
        <f t="shared" si="11"/>
        <v>0</v>
      </c>
      <c r="O237" s="155" t="str">
        <f t="shared" si="9"/>
        <v>N.A.</v>
      </c>
      <c r="P237" s="144"/>
      <c r="Q237" s="144"/>
    </row>
    <row r="238" spans="1:224" s="28" customFormat="1" ht="24" x14ac:dyDescent="0.2">
      <c r="A238" s="156">
        <v>283</v>
      </c>
      <c r="B238" s="151" t="s">
        <v>69</v>
      </c>
      <c r="C238" s="165" t="s">
        <v>72</v>
      </c>
      <c r="D238" s="153">
        <v>353.723612</v>
      </c>
      <c r="E238" s="154">
        <v>2.3707280000000002</v>
      </c>
      <c r="F238" s="153">
        <v>0</v>
      </c>
      <c r="G238" s="153">
        <v>0</v>
      </c>
      <c r="H238" s="155">
        <f t="shared" si="10"/>
        <v>351.35288400000002</v>
      </c>
      <c r="I238" s="155"/>
      <c r="J238" s="153">
        <v>0</v>
      </c>
      <c r="K238" s="153">
        <v>0</v>
      </c>
      <c r="L238" s="153">
        <v>0</v>
      </c>
      <c r="M238" s="153">
        <f>[12]ENERO!L240+[12]FEBRERO!L240+[12]MARZO!L240+[12]ABRIL!L240+[12]MAYO!L240+[12]JUNIO!L240+[12]JULIO!L240+[12]AGOSTO!L240+[12]SEPTIEMBRE!L240+[12]OCTUBRE!L240+[12]NOVIEMBRE!L240+[12]DICIEMBRE!L240</f>
        <v>0</v>
      </c>
      <c r="N238" s="153">
        <f t="shared" si="11"/>
        <v>0</v>
      </c>
      <c r="O238" s="155" t="str">
        <f t="shared" si="9"/>
        <v>N.A.</v>
      </c>
      <c r="P238" s="144"/>
      <c r="Q238" s="144"/>
    </row>
    <row r="239" spans="1:224" s="28" customFormat="1" ht="14.25" x14ac:dyDescent="0.2">
      <c r="A239" s="156">
        <v>284</v>
      </c>
      <c r="B239" s="151" t="s">
        <v>91</v>
      </c>
      <c r="C239" s="165" t="s">
        <v>146</v>
      </c>
      <c r="D239" s="153">
        <v>265.12814799999995</v>
      </c>
      <c r="E239" s="154">
        <v>92.216252000000011</v>
      </c>
      <c r="F239" s="153">
        <v>0</v>
      </c>
      <c r="G239" s="153">
        <v>0</v>
      </c>
      <c r="H239" s="155">
        <f t="shared" si="10"/>
        <v>172.91189599999996</v>
      </c>
      <c r="I239" s="155"/>
      <c r="J239" s="153">
        <v>105.20446393298825</v>
      </c>
      <c r="K239" s="153">
        <v>46.668812709999997</v>
      </c>
      <c r="L239" s="153">
        <v>0</v>
      </c>
      <c r="M239" s="153">
        <f>[12]ENERO!L241+[12]FEBRERO!L241+[12]MARZO!L241+[12]ABRIL!L241+[12]MAYO!L241+[12]JUNIO!L241+[12]JULIO!L241+[12]AGOSTO!L241+[12]SEPTIEMBRE!L241+[12]OCTUBRE!L241+[12]NOVIEMBRE!L241+[12]DICIEMBRE!L241</f>
        <v>16.969398619999996</v>
      </c>
      <c r="N239" s="153">
        <f t="shared" si="11"/>
        <v>41.566252602988257</v>
      </c>
      <c r="O239" s="155">
        <f t="shared" si="9"/>
        <v>-75.961022020724215</v>
      </c>
      <c r="P239" s="144"/>
      <c r="Q239" s="144"/>
    </row>
    <row r="240" spans="1:224" s="28" customFormat="1" ht="14.25" x14ac:dyDescent="0.2">
      <c r="A240" s="156">
        <v>286</v>
      </c>
      <c r="B240" s="151" t="s">
        <v>55</v>
      </c>
      <c r="C240" s="165" t="s">
        <v>145</v>
      </c>
      <c r="D240" s="153">
        <v>236.50795599999998</v>
      </c>
      <c r="E240" s="154">
        <v>8.538534499999999</v>
      </c>
      <c r="F240" s="153">
        <v>0</v>
      </c>
      <c r="G240" s="153">
        <v>67.740576000000004</v>
      </c>
      <c r="H240" s="155">
        <f t="shared" si="10"/>
        <v>160.22884549999998</v>
      </c>
      <c r="I240" s="155"/>
      <c r="J240" s="153">
        <v>477.61298350609695</v>
      </c>
      <c r="K240" s="153">
        <v>334.20534371000008</v>
      </c>
      <c r="L240" s="153">
        <v>0</v>
      </c>
      <c r="M240" s="153">
        <f>[12]ENERO!L242+[12]FEBRERO!L242+[12]MARZO!L242+[12]ABRIL!L242+[12]MAYO!L242+[12]JUNIO!L242+[12]JULIO!L242+[12]AGOSTO!L242+[12]SEPTIEMBRE!L242+[12]OCTUBRE!L242+[12]NOVIEMBRE!L242+[12]DICIEMBRE!L242</f>
        <v>74.556720490000004</v>
      </c>
      <c r="N240" s="153">
        <f t="shared" si="11"/>
        <v>68.85091930609687</v>
      </c>
      <c r="O240" s="155">
        <f t="shared" si="9"/>
        <v>-57.029635274943743</v>
      </c>
      <c r="P240" s="144"/>
      <c r="Q240" s="144"/>
    </row>
    <row r="241" spans="1:17" s="28" customFormat="1" ht="14.25" x14ac:dyDescent="0.2">
      <c r="A241" s="156">
        <v>288</v>
      </c>
      <c r="B241" s="151" t="s">
        <v>62</v>
      </c>
      <c r="C241" s="165" t="s">
        <v>73</v>
      </c>
      <c r="D241" s="153">
        <v>665.72430850000001</v>
      </c>
      <c r="E241" s="154">
        <v>619.74241150000012</v>
      </c>
      <c r="F241" s="153">
        <v>0</v>
      </c>
      <c r="G241" s="153">
        <v>7.6030349999999993</v>
      </c>
      <c r="H241" s="155">
        <f t="shared" si="10"/>
        <v>38.378861999999891</v>
      </c>
      <c r="I241" s="155"/>
      <c r="J241" s="153">
        <v>37.623236627149971</v>
      </c>
      <c r="K241" s="153">
        <v>14.744651618110755</v>
      </c>
      <c r="L241" s="153">
        <v>0</v>
      </c>
      <c r="M241" s="153">
        <f>[12]ENERO!L243+[12]FEBRERO!L243+[12]MARZO!L243+[12]ABRIL!L243+[12]MAYO!L243+[12]JUNIO!L243+[12]JULIO!L243+[12]AGOSTO!L243+[12]SEPTIEMBRE!L243+[12]OCTUBRE!L243+[12]NOVIEMBRE!L243+[12]DICIEMBRE!L243</f>
        <v>7.5318769500000009</v>
      </c>
      <c r="N241" s="153">
        <f t="shared" si="11"/>
        <v>15.346708059039216</v>
      </c>
      <c r="O241" s="155">
        <f t="shared" si="9"/>
        <v>-60.012602616932057</v>
      </c>
      <c r="P241" s="144"/>
      <c r="Q241" s="144"/>
    </row>
    <row r="242" spans="1:17" s="28" customFormat="1" ht="24" x14ac:dyDescent="0.2">
      <c r="A242" s="156">
        <v>290</v>
      </c>
      <c r="B242" s="151" t="s">
        <v>69</v>
      </c>
      <c r="C242" s="165" t="s">
        <v>144</v>
      </c>
      <c r="D242" s="153">
        <v>26.929888999999999</v>
      </c>
      <c r="E242" s="154">
        <v>0.1727195</v>
      </c>
      <c r="F242" s="153">
        <v>0</v>
      </c>
      <c r="G242" s="153">
        <v>0</v>
      </c>
      <c r="H242" s="155">
        <f t="shared" si="10"/>
        <v>26.7571695</v>
      </c>
      <c r="I242" s="155"/>
      <c r="J242" s="153">
        <v>0</v>
      </c>
      <c r="K242" s="153">
        <v>0</v>
      </c>
      <c r="L242" s="153">
        <v>0</v>
      </c>
      <c r="M242" s="153">
        <f>[12]ENERO!L244+[12]FEBRERO!L244+[12]MARZO!L244+[12]ABRIL!L244+[12]MAYO!L244+[12]JUNIO!L244+[12]JULIO!L244+[12]AGOSTO!L244+[12]SEPTIEMBRE!L244+[12]OCTUBRE!L244+[12]NOVIEMBRE!L244+[12]DICIEMBRE!L244</f>
        <v>0</v>
      </c>
      <c r="N242" s="153">
        <f t="shared" si="11"/>
        <v>0</v>
      </c>
      <c r="O242" s="155" t="str">
        <f t="shared" si="9"/>
        <v>N.A.</v>
      </c>
      <c r="P242" s="144"/>
      <c r="Q242" s="144"/>
    </row>
    <row r="243" spans="1:17" s="28" customFormat="1" ht="14.25" x14ac:dyDescent="0.2">
      <c r="A243" s="156">
        <v>292</v>
      </c>
      <c r="B243" s="151" t="s">
        <v>50</v>
      </c>
      <c r="C243" s="165" t="s">
        <v>143</v>
      </c>
      <c r="D243" s="153">
        <v>92.681121500000003</v>
      </c>
      <c r="E243" s="154">
        <v>27.360337999999999</v>
      </c>
      <c r="F243" s="153">
        <v>0</v>
      </c>
      <c r="G243" s="153">
        <v>28.703913</v>
      </c>
      <c r="H243" s="155">
        <f t="shared" si="10"/>
        <v>36.616870500000005</v>
      </c>
      <c r="I243" s="155"/>
      <c r="J243" s="153">
        <v>87.667905221037273</v>
      </c>
      <c r="K243" s="153">
        <v>38.225740027363301</v>
      </c>
      <c r="L243" s="153">
        <v>0</v>
      </c>
      <c r="M243" s="153">
        <f>[12]ENERO!L245+[12]FEBRERO!L245+[12]MARZO!L245+[12]ABRIL!L245+[12]MAYO!L245+[12]JUNIO!L245+[12]JULIO!L245+[12]AGOSTO!L245+[12]SEPTIEMBRE!L245+[12]OCTUBRE!L245+[12]NOVIEMBRE!L245+[12]DICIEMBRE!L245</f>
        <v>34.7332076</v>
      </c>
      <c r="N243" s="153">
        <f t="shared" si="11"/>
        <v>14.708957593673972</v>
      </c>
      <c r="O243" s="155">
        <f t="shared" si="9"/>
        <v>-59.830107289824319</v>
      </c>
      <c r="P243" s="144"/>
      <c r="Q243" s="144"/>
    </row>
    <row r="244" spans="1:17" s="28" customFormat="1" ht="24" x14ac:dyDescent="0.2">
      <c r="A244" s="156">
        <v>293</v>
      </c>
      <c r="B244" s="151" t="s">
        <v>62</v>
      </c>
      <c r="C244" s="165" t="s">
        <v>142</v>
      </c>
      <c r="D244" s="153">
        <v>578.62957600000004</v>
      </c>
      <c r="E244" s="154">
        <v>97.492781000000008</v>
      </c>
      <c r="F244" s="153">
        <v>0</v>
      </c>
      <c r="G244" s="153">
        <v>29.916875000000001</v>
      </c>
      <c r="H244" s="155">
        <f t="shared" si="10"/>
        <v>451.21992</v>
      </c>
      <c r="I244" s="155"/>
      <c r="J244" s="153">
        <v>192.46279736613181</v>
      </c>
      <c r="K244" s="153">
        <v>85.757365371512492</v>
      </c>
      <c r="L244" s="153">
        <v>0</v>
      </c>
      <c r="M244" s="153">
        <f>[12]ENERO!L246+[12]FEBRERO!L246+[12]MARZO!L246+[12]ABRIL!L246+[12]MAYO!L246+[12]JUNIO!L246+[12]JULIO!L246+[12]AGOSTO!L246+[12]SEPTIEMBRE!L246+[12]OCTUBRE!L246+[12]NOVIEMBRE!L246+[12]DICIEMBRE!L246</f>
        <v>32.000973720000005</v>
      </c>
      <c r="N244" s="153">
        <f t="shared" si="11"/>
        <v>74.704458274619313</v>
      </c>
      <c r="O244" s="155">
        <f t="shared" si="9"/>
        <v>-83.443891777956239</v>
      </c>
      <c r="P244" s="144"/>
      <c r="Q244" s="144"/>
    </row>
    <row r="245" spans="1:17" s="28" customFormat="1" ht="24" x14ac:dyDescent="0.2">
      <c r="A245" s="156">
        <v>294</v>
      </c>
      <c r="B245" s="151" t="s">
        <v>62</v>
      </c>
      <c r="C245" s="165" t="s">
        <v>141</v>
      </c>
      <c r="D245" s="153">
        <v>389.23293700000005</v>
      </c>
      <c r="E245" s="154">
        <v>57.053832999999997</v>
      </c>
      <c r="F245" s="153">
        <v>0</v>
      </c>
      <c r="G245" s="153">
        <v>21.205371</v>
      </c>
      <c r="H245" s="155">
        <f t="shared" si="10"/>
        <v>310.97373300000004</v>
      </c>
      <c r="I245" s="155"/>
      <c r="J245" s="153">
        <v>109.67907344603631</v>
      </c>
      <c r="K245" s="153">
        <v>55.322196950951138</v>
      </c>
      <c r="L245" s="153">
        <v>0</v>
      </c>
      <c r="M245" s="153">
        <f>[12]ENERO!L247+[12]FEBRERO!L247+[12]MARZO!L247+[12]ABRIL!L247+[12]MAYO!L247+[12]JUNIO!L247+[12]JULIO!L247+[12]AGOSTO!L247+[12]SEPTIEMBRE!L247+[12]OCTUBRE!L247+[12]NOVIEMBRE!L247+[12]DICIEMBRE!L247</f>
        <v>22.029849460000005</v>
      </c>
      <c r="N245" s="153">
        <f t="shared" si="11"/>
        <v>32.327027035085166</v>
      </c>
      <c r="O245" s="155">
        <f t="shared" si="9"/>
        <v>-89.604579549783011</v>
      </c>
      <c r="P245" s="144"/>
      <c r="Q245" s="144"/>
    </row>
    <row r="246" spans="1:17" s="28" customFormat="1" ht="24" x14ac:dyDescent="0.2">
      <c r="A246" s="156">
        <v>295</v>
      </c>
      <c r="B246" s="151" t="s">
        <v>62</v>
      </c>
      <c r="C246" s="165" t="s">
        <v>140</v>
      </c>
      <c r="D246" s="153">
        <v>258.4022855</v>
      </c>
      <c r="E246" s="154">
        <v>15.550488999999999</v>
      </c>
      <c r="F246" s="153">
        <v>0</v>
      </c>
      <c r="G246" s="153">
        <v>8.8564280000000011</v>
      </c>
      <c r="H246" s="155">
        <f t="shared" si="10"/>
        <v>233.99536850000001</v>
      </c>
      <c r="I246" s="155"/>
      <c r="J246" s="153">
        <v>33.586776238216764</v>
      </c>
      <c r="K246" s="153">
        <v>18.302454057908268</v>
      </c>
      <c r="L246" s="153">
        <v>0</v>
      </c>
      <c r="M246" s="153">
        <f>[12]ENERO!L248+[12]FEBRERO!L248+[12]MARZO!L248+[12]ABRIL!L248+[12]MAYO!L248+[12]JUNIO!L248+[12]JULIO!L248+[12]AGOSTO!L248+[12]SEPTIEMBRE!L248+[12]OCTUBRE!L248+[12]NOVIEMBRE!L248+[12]DICIEMBRE!L248</f>
        <v>8.8368079099999992</v>
      </c>
      <c r="N246" s="153">
        <f t="shared" si="11"/>
        <v>6.4475142703084973</v>
      </c>
      <c r="O246" s="155">
        <f t="shared" si="9"/>
        <v>-97.244597484283759</v>
      </c>
      <c r="P246" s="144"/>
      <c r="Q246" s="144"/>
    </row>
    <row r="247" spans="1:17" s="28" customFormat="1" ht="14.25" x14ac:dyDescent="0.2">
      <c r="A247" s="156">
        <v>296</v>
      </c>
      <c r="B247" s="151" t="s">
        <v>48</v>
      </c>
      <c r="C247" s="165" t="s">
        <v>139</v>
      </c>
      <c r="D247" s="153">
        <v>2648.8849619999996</v>
      </c>
      <c r="E247" s="154">
        <v>1953.2003965000001</v>
      </c>
      <c r="F247" s="153">
        <v>0</v>
      </c>
      <c r="G247" s="153">
        <v>0</v>
      </c>
      <c r="H247" s="155">
        <f t="shared" si="10"/>
        <v>695.68456549999951</v>
      </c>
      <c r="I247" s="155"/>
      <c r="J247" s="153">
        <v>0</v>
      </c>
      <c r="K247" s="153">
        <v>0</v>
      </c>
      <c r="L247" s="153">
        <v>0</v>
      </c>
      <c r="M247" s="153">
        <f>[12]ENERO!L249+[12]FEBRERO!L249+[12]MARZO!L249+[12]ABRIL!L249+[12]MAYO!L249+[12]JUNIO!L249+[12]JULIO!L249+[12]AGOSTO!L249+[12]SEPTIEMBRE!L249+[12]OCTUBRE!L249+[12]NOVIEMBRE!L249+[12]DICIEMBRE!L249</f>
        <v>0</v>
      </c>
      <c r="N247" s="153">
        <f t="shared" si="11"/>
        <v>0</v>
      </c>
      <c r="O247" s="155" t="str">
        <f t="shared" si="9"/>
        <v>N.A.</v>
      </c>
      <c r="P247" s="144"/>
      <c r="Q247" s="144"/>
    </row>
    <row r="248" spans="1:17" s="28" customFormat="1" ht="24" x14ac:dyDescent="0.2">
      <c r="A248" s="156">
        <v>297</v>
      </c>
      <c r="B248" s="151" t="s">
        <v>69</v>
      </c>
      <c r="C248" s="165" t="s">
        <v>138</v>
      </c>
      <c r="D248" s="153">
        <v>256.60358200000002</v>
      </c>
      <c r="E248" s="154">
        <v>13.349871000000002</v>
      </c>
      <c r="F248" s="153">
        <v>0</v>
      </c>
      <c r="G248" s="153">
        <v>0</v>
      </c>
      <c r="H248" s="155">
        <f t="shared" si="10"/>
        <v>243.25371100000001</v>
      </c>
      <c r="I248" s="155"/>
      <c r="J248" s="153">
        <v>111.2</v>
      </c>
      <c r="K248" s="153">
        <v>7.0138345099999997</v>
      </c>
      <c r="L248" s="153">
        <v>0</v>
      </c>
      <c r="M248" s="153">
        <f>[12]ENERO!L250+[12]FEBRERO!L250+[12]MARZO!L250+[12]ABRIL!L250+[12]MAYO!L250+[12]JUNIO!L250+[12]JULIO!L250+[12]AGOSTO!L250+[12]SEPTIEMBRE!L250+[12]OCTUBRE!L250+[12]NOVIEMBRE!L250+[12]DICIEMBRE!L250</f>
        <v>48.552844349999994</v>
      </c>
      <c r="N248" s="153">
        <f t="shared" si="11"/>
        <v>55.633321140000014</v>
      </c>
      <c r="O248" s="155">
        <f t="shared" si="9"/>
        <v>-77.129507742638296</v>
      </c>
      <c r="P248" s="144"/>
      <c r="Q248" s="144"/>
    </row>
    <row r="249" spans="1:17" s="28" customFormat="1" ht="14.25" x14ac:dyDescent="0.2">
      <c r="A249" s="156">
        <v>298</v>
      </c>
      <c r="B249" s="151" t="s">
        <v>48</v>
      </c>
      <c r="C249" s="165" t="s">
        <v>78</v>
      </c>
      <c r="D249" s="153">
        <v>2198.4055729999995</v>
      </c>
      <c r="E249" s="154">
        <v>1991.7599635000001</v>
      </c>
      <c r="F249" s="153">
        <v>0</v>
      </c>
      <c r="G249" s="153">
        <v>0</v>
      </c>
      <c r="H249" s="155">
        <f t="shared" si="10"/>
        <v>206.64560949999941</v>
      </c>
      <c r="I249" s="155"/>
      <c r="J249" s="153">
        <v>0</v>
      </c>
      <c r="K249" s="153">
        <v>0</v>
      </c>
      <c r="L249" s="153">
        <v>0</v>
      </c>
      <c r="M249" s="153">
        <f>[12]ENERO!L251+[12]FEBRERO!L251+[12]MARZO!L251+[12]ABRIL!L251+[12]MAYO!L251+[12]JUNIO!L251+[12]JULIO!L251+[12]AGOSTO!L251+[12]SEPTIEMBRE!L251+[12]OCTUBRE!L251+[12]NOVIEMBRE!L251+[12]DICIEMBRE!L251</f>
        <v>0</v>
      </c>
      <c r="N249" s="153">
        <f t="shared" si="11"/>
        <v>0</v>
      </c>
      <c r="O249" s="155" t="str">
        <f t="shared" si="9"/>
        <v>N.A.</v>
      </c>
      <c r="P249" s="144"/>
      <c r="Q249" s="144"/>
    </row>
    <row r="250" spans="1:17" s="28" customFormat="1" ht="24" x14ac:dyDescent="0.2">
      <c r="A250" s="156">
        <v>304</v>
      </c>
      <c r="B250" s="151" t="s">
        <v>69</v>
      </c>
      <c r="C250" s="165" t="s">
        <v>80</v>
      </c>
      <c r="D250" s="153">
        <v>385.98658599999999</v>
      </c>
      <c r="E250" s="154">
        <v>0</v>
      </c>
      <c r="F250" s="153">
        <v>0</v>
      </c>
      <c r="G250" s="153">
        <v>0</v>
      </c>
      <c r="H250" s="155">
        <f t="shared" si="10"/>
        <v>385.98658599999999</v>
      </c>
      <c r="I250" s="155"/>
      <c r="J250" s="153">
        <v>0</v>
      </c>
      <c r="K250" s="153">
        <v>0</v>
      </c>
      <c r="L250" s="153">
        <v>0</v>
      </c>
      <c r="M250" s="153">
        <f>[12]ENERO!L252+[12]FEBRERO!L252+[12]MARZO!L252+[12]ABRIL!L252+[12]MAYO!L252+[12]JUNIO!L252+[12]JULIO!L252+[12]AGOSTO!L252+[12]SEPTIEMBRE!L252+[12]OCTUBRE!L252+[12]NOVIEMBRE!L252+[12]DICIEMBRE!L252</f>
        <v>0</v>
      </c>
      <c r="N250" s="153">
        <f t="shared" si="11"/>
        <v>0</v>
      </c>
      <c r="O250" s="155" t="str">
        <f t="shared" si="9"/>
        <v>N.A.</v>
      </c>
      <c r="P250" s="144"/>
      <c r="Q250" s="144"/>
    </row>
    <row r="251" spans="1:17" s="28" customFormat="1" ht="14.25" x14ac:dyDescent="0.2">
      <c r="A251" s="156">
        <v>305</v>
      </c>
      <c r="B251" s="151" t="s">
        <v>50</v>
      </c>
      <c r="C251" s="165" t="s">
        <v>137</v>
      </c>
      <c r="D251" s="153">
        <v>68.750277999999994</v>
      </c>
      <c r="E251" s="154">
        <v>14.240573999999999</v>
      </c>
      <c r="F251" s="153">
        <v>0</v>
      </c>
      <c r="G251" s="153">
        <v>3.653492</v>
      </c>
      <c r="H251" s="155">
        <f t="shared" si="10"/>
        <v>50.856211999999999</v>
      </c>
      <c r="I251" s="155"/>
      <c r="J251" s="153">
        <v>31.549070136986355</v>
      </c>
      <c r="K251" s="153">
        <v>12.476256539813781</v>
      </c>
      <c r="L251" s="153">
        <v>0</v>
      </c>
      <c r="M251" s="153">
        <f>[12]ENERO!L253+[12]FEBRERO!L253+[12]MARZO!L253+[12]ABRIL!L253+[12]MAYO!L253+[12]JUNIO!L253+[12]JULIO!L253+[12]AGOSTO!L253+[12]SEPTIEMBRE!L253+[12]OCTUBRE!L253+[12]NOVIEMBRE!L253+[12]DICIEMBRE!L253</f>
        <v>3.7031054200000004</v>
      </c>
      <c r="N251" s="153">
        <f t="shared" si="11"/>
        <v>15.369708177172576</v>
      </c>
      <c r="O251" s="155">
        <f t="shared" si="9"/>
        <v>-69.778110534122021</v>
      </c>
      <c r="P251" s="144"/>
      <c r="Q251" s="144"/>
    </row>
    <row r="252" spans="1:17" s="28" customFormat="1" ht="14.25" x14ac:dyDescent="0.2">
      <c r="A252" s="156">
        <v>306</v>
      </c>
      <c r="B252" s="151" t="s">
        <v>50</v>
      </c>
      <c r="C252" s="165" t="s">
        <v>136</v>
      </c>
      <c r="D252" s="153">
        <v>120.5925515</v>
      </c>
      <c r="E252" s="154">
        <v>34.4187145</v>
      </c>
      <c r="F252" s="153">
        <v>0</v>
      </c>
      <c r="G252" s="153">
        <v>36.881255999999993</v>
      </c>
      <c r="H252" s="155">
        <f t="shared" si="10"/>
        <v>49.292580999999998</v>
      </c>
      <c r="I252" s="155"/>
      <c r="J252" s="153">
        <v>113.02637151871872</v>
      </c>
      <c r="K252" s="153">
        <v>56.66913632008071</v>
      </c>
      <c r="L252" s="153">
        <v>0</v>
      </c>
      <c r="M252" s="153">
        <f>[12]ENERO!L254+[12]FEBRERO!L254+[12]MARZO!L254+[12]ABRIL!L254+[12]MAYO!L254+[12]JUNIO!L254+[12]JULIO!L254+[12]AGOSTO!L254+[12]SEPTIEMBRE!L254+[12]OCTUBRE!L254+[12]NOVIEMBRE!L254+[12]DICIEMBRE!L254</f>
        <v>39.284169829999996</v>
      </c>
      <c r="N252" s="153">
        <f t="shared" si="11"/>
        <v>17.073065368638012</v>
      </c>
      <c r="O252" s="155">
        <f t="shared" si="9"/>
        <v>-65.363823475508383</v>
      </c>
      <c r="P252" s="144"/>
      <c r="Q252" s="144"/>
    </row>
    <row r="253" spans="1:17" s="28" customFormat="1" ht="24" x14ac:dyDescent="0.2">
      <c r="A253" s="151">
        <v>307</v>
      </c>
      <c r="B253" s="151" t="s">
        <v>62</v>
      </c>
      <c r="C253" s="165" t="s">
        <v>135</v>
      </c>
      <c r="D253" s="153">
        <v>425.47327000000007</v>
      </c>
      <c r="E253" s="154">
        <v>15.570672999999999</v>
      </c>
      <c r="F253" s="153">
        <v>0</v>
      </c>
      <c r="G253" s="153">
        <v>17.449142999999999</v>
      </c>
      <c r="H253" s="155">
        <f t="shared" si="10"/>
        <v>392.45345400000008</v>
      </c>
      <c r="I253" s="155"/>
      <c r="J253" s="153">
        <v>112.18852676629139</v>
      </c>
      <c r="K253" s="153">
        <v>54.384133388052533</v>
      </c>
      <c r="L253" s="153">
        <v>0</v>
      </c>
      <c r="M253" s="153">
        <f>[12]ENERO!L255+[12]FEBRERO!L255+[12]MARZO!L255+[12]ABRIL!L255+[12]MAYO!L255+[12]JUNIO!L255+[12]JULIO!L255+[12]AGOSTO!L255+[12]SEPTIEMBRE!L255+[12]OCTUBRE!L255+[12]NOVIEMBRE!L255+[12]DICIEMBRE!L255</f>
        <v>50.999055840000004</v>
      </c>
      <c r="N253" s="153">
        <f t="shared" si="11"/>
        <v>6.8053375382388523</v>
      </c>
      <c r="O253" s="155">
        <f t="shared" si="9"/>
        <v>-98.265950402811626</v>
      </c>
      <c r="P253" s="144"/>
      <c r="Q253" s="144"/>
    </row>
    <row r="254" spans="1:17" s="28" customFormat="1" ht="24" x14ac:dyDescent="0.2">
      <c r="A254" s="151">
        <v>308</v>
      </c>
      <c r="B254" s="151" t="s">
        <v>62</v>
      </c>
      <c r="C254" s="165" t="s">
        <v>134</v>
      </c>
      <c r="D254" s="153">
        <v>121.66874750000001</v>
      </c>
      <c r="E254" s="154">
        <v>35.188878500000001</v>
      </c>
      <c r="F254" s="153">
        <v>0</v>
      </c>
      <c r="G254" s="153">
        <v>27.369429</v>
      </c>
      <c r="H254" s="155">
        <f t="shared" si="10"/>
        <v>59.110440000000011</v>
      </c>
      <c r="I254" s="155"/>
      <c r="J254" s="153">
        <v>116.35601117168486</v>
      </c>
      <c r="K254" s="153">
        <v>68.668463789130527</v>
      </c>
      <c r="L254" s="153">
        <v>0</v>
      </c>
      <c r="M254" s="153">
        <f>[12]ENERO!L256+[12]FEBRERO!L256+[12]MARZO!L256+[12]ABRIL!L256+[12]MAYO!L256+[12]JUNIO!L256+[12]JULIO!L256+[12]AGOSTO!L256+[12]SEPTIEMBRE!L256+[12]OCTUBRE!L256+[12]NOVIEMBRE!L256+[12]DICIEMBRE!L256</f>
        <v>33.762943589999999</v>
      </c>
      <c r="N254" s="153">
        <f t="shared" si="11"/>
        <v>13.924603792554329</v>
      </c>
      <c r="O254" s="155">
        <f t="shared" si="9"/>
        <v>-76.443071997849572</v>
      </c>
      <c r="P254" s="144"/>
      <c r="Q254" s="144"/>
    </row>
    <row r="255" spans="1:17" s="28" customFormat="1" ht="24" x14ac:dyDescent="0.2">
      <c r="A255" s="151">
        <v>309</v>
      </c>
      <c r="B255" s="151" t="s">
        <v>62</v>
      </c>
      <c r="C255" s="165" t="s">
        <v>133</v>
      </c>
      <c r="D255" s="153">
        <v>804.54802200000017</v>
      </c>
      <c r="E255" s="154">
        <v>398.76749249999995</v>
      </c>
      <c r="F255" s="153">
        <v>0</v>
      </c>
      <c r="G255" s="153">
        <v>0</v>
      </c>
      <c r="H255" s="155">
        <f t="shared" si="10"/>
        <v>405.78052950000023</v>
      </c>
      <c r="I255" s="155"/>
      <c r="J255" s="153">
        <v>0</v>
      </c>
      <c r="K255" s="153">
        <v>0</v>
      </c>
      <c r="L255" s="153">
        <v>0</v>
      </c>
      <c r="M255" s="153">
        <f>[12]ENERO!L257+[12]FEBRERO!L257+[12]MARZO!L257+[12]ABRIL!L257+[12]MAYO!L257+[12]JUNIO!L257+[12]JULIO!L257+[12]AGOSTO!L257+[12]SEPTIEMBRE!L257+[12]OCTUBRE!L257+[12]NOVIEMBRE!L257+[12]DICIEMBRE!L257</f>
        <v>0</v>
      </c>
      <c r="N255" s="153">
        <f t="shared" si="11"/>
        <v>0</v>
      </c>
      <c r="O255" s="155" t="str">
        <f t="shared" si="9"/>
        <v>N.A.</v>
      </c>
      <c r="P255" s="144"/>
      <c r="Q255" s="144"/>
    </row>
    <row r="256" spans="1:17" s="28" customFormat="1" ht="14.25" x14ac:dyDescent="0.2">
      <c r="A256" s="151">
        <v>310</v>
      </c>
      <c r="B256" s="151" t="s">
        <v>62</v>
      </c>
      <c r="C256" s="165" t="s">
        <v>82</v>
      </c>
      <c r="D256" s="153">
        <v>1714.1275565000001</v>
      </c>
      <c r="E256" s="154">
        <v>1489.7736775000001</v>
      </c>
      <c r="F256" s="153">
        <v>0</v>
      </c>
      <c r="G256" s="153">
        <v>0</v>
      </c>
      <c r="H256" s="155">
        <f t="shared" si="10"/>
        <v>224.35387900000001</v>
      </c>
      <c r="I256" s="155"/>
      <c r="J256" s="153">
        <v>13.469782251406309</v>
      </c>
      <c r="K256" s="153">
        <v>3.9984237399999993</v>
      </c>
      <c r="L256" s="153">
        <v>0</v>
      </c>
      <c r="M256" s="153">
        <f>[12]ENERO!L258+[12]FEBRERO!L258+[12]MARZO!L258+[12]ABRIL!L258+[12]MAYO!L258+[12]JUNIO!L258+[12]JULIO!L258+[12]AGOSTO!L258+[12]SEPTIEMBRE!L258+[12]OCTUBRE!L258+[12]NOVIEMBRE!L258+[12]DICIEMBRE!L258</f>
        <v>6.5423386700000004</v>
      </c>
      <c r="N256" s="153">
        <f t="shared" si="11"/>
        <v>2.9290198414063093</v>
      </c>
      <c r="O256" s="155">
        <f t="shared" si="9"/>
        <v>-98.694464363860504</v>
      </c>
      <c r="P256" s="144"/>
      <c r="Q256" s="144"/>
    </row>
    <row r="257" spans="1:17" s="28" customFormat="1" ht="14.25" x14ac:dyDescent="0.2">
      <c r="A257" s="151">
        <v>311</v>
      </c>
      <c r="B257" s="151" t="s">
        <v>57</v>
      </c>
      <c r="C257" s="165" t="s">
        <v>83</v>
      </c>
      <c r="D257" s="153">
        <v>460.59591050000006</v>
      </c>
      <c r="E257" s="154">
        <v>0</v>
      </c>
      <c r="F257" s="153">
        <v>0</v>
      </c>
      <c r="G257" s="153">
        <v>0</v>
      </c>
      <c r="H257" s="155">
        <f t="shared" si="10"/>
        <v>460.59591050000006</v>
      </c>
      <c r="I257" s="155"/>
      <c r="J257" s="153">
        <v>0</v>
      </c>
      <c r="K257" s="153">
        <v>0</v>
      </c>
      <c r="L257" s="153">
        <v>0</v>
      </c>
      <c r="M257" s="153">
        <f>[12]ENERO!L259+[12]FEBRERO!L259+[12]MARZO!L259+[12]ABRIL!L259+[12]MAYO!L259+[12]JUNIO!L259+[12]JULIO!L259+[12]AGOSTO!L259+[12]SEPTIEMBRE!L259+[12]OCTUBRE!L259+[12]NOVIEMBRE!L259+[12]DICIEMBRE!L259</f>
        <v>0</v>
      </c>
      <c r="N257" s="153">
        <f t="shared" si="11"/>
        <v>0</v>
      </c>
      <c r="O257" s="155" t="str">
        <f t="shared" si="9"/>
        <v>N.A.</v>
      </c>
      <c r="P257" s="144"/>
      <c r="Q257" s="144"/>
    </row>
    <row r="258" spans="1:17" s="28" customFormat="1" ht="14.25" x14ac:dyDescent="0.2">
      <c r="A258" s="151">
        <v>312</v>
      </c>
      <c r="B258" s="151" t="s">
        <v>57</v>
      </c>
      <c r="C258" s="151" t="s">
        <v>132</v>
      </c>
      <c r="D258" s="153">
        <v>57.772529999999996</v>
      </c>
      <c r="E258" s="154">
        <v>0</v>
      </c>
      <c r="F258" s="153">
        <v>0</v>
      </c>
      <c r="G258" s="153">
        <v>0</v>
      </c>
      <c r="H258" s="155">
        <f t="shared" si="10"/>
        <v>57.772529999999996</v>
      </c>
      <c r="I258" s="155"/>
      <c r="J258" s="153">
        <v>166.02189216349655</v>
      </c>
      <c r="K258" s="153">
        <v>6.3176105200000006</v>
      </c>
      <c r="L258" s="153">
        <v>0</v>
      </c>
      <c r="M258" s="153">
        <v>4.8849787500000001</v>
      </c>
      <c r="N258" s="153">
        <f t="shared" si="11"/>
        <v>154.81930289349657</v>
      </c>
      <c r="O258" s="155">
        <f t="shared" si="9"/>
        <v>167.98082565104312</v>
      </c>
      <c r="P258" s="144"/>
      <c r="Q258" s="144"/>
    </row>
    <row r="259" spans="1:17" s="28" customFormat="1" ht="14.25" x14ac:dyDescent="0.2">
      <c r="A259" s="151">
        <v>313</v>
      </c>
      <c r="B259" s="151" t="s">
        <v>48</v>
      </c>
      <c r="C259" s="165" t="s">
        <v>85</v>
      </c>
      <c r="D259" s="153">
        <v>2252.6120735</v>
      </c>
      <c r="E259" s="154">
        <v>2062.2554795000001</v>
      </c>
      <c r="F259" s="153">
        <v>0</v>
      </c>
      <c r="G259" s="153">
        <v>0</v>
      </c>
      <c r="H259" s="155">
        <f t="shared" si="10"/>
        <v>190.35659399999986</v>
      </c>
      <c r="I259" s="155"/>
      <c r="J259" s="153">
        <v>0</v>
      </c>
      <c r="K259" s="153">
        <v>0</v>
      </c>
      <c r="L259" s="153">
        <v>0</v>
      </c>
      <c r="M259" s="153">
        <f>[12]ENERO!L261+[12]FEBRERO!L261+[12]MARZO!L261+[12]ABRIL!L261+[12]MAYO!L261+[12]JUNIO!L261+[12]JULIO!L261+[12]AGOSTO!L261+[12]SEPTIEMBRE!L261+[12]OCTUBRE!L261+[12]NOVIEMBRE!L261+[12]DICIEMBRE!L261</f>
        <v>0</v>
      </c>
      <c r="N259" s="153">
        <f t="shared" si="11"/>
        <v>0</v>
      </c>
      <c r="O259" s="155" t="str">
        <f t="shared" si="9"/>
        <v>N.A.</v>
      </c>
      <c r="P259" s="144"/>
      <c r="Q259" s="144"/>
    </row>
    <row r="260" spans="1:17" s="28" customFormat="1" ht="24" x14ac:dyDescent="0.2">
      <c r="A260" s="156">
        <v>314</v>
      </c>
      <c r="B260" s="151" t="s">
        <v>69</v>
      </c>
      <c r="C260" s="165" t="s">
        <v>131</v>
      </c>
      <c r="D260" s="153">
        <v>299.53047550000002</v>
      </c>
      <c r="E260" s="154">
        <v>13.349871000000002</v>
      </c>
      <c r="F260" s="153">
        <v>0</v>
      </c>
      <c r="G260" s="153">
        <v>0</v>
      </c>
      <c r="H260" s="155">
        <f t="shared" si="10"/>
        <v>286.18060450000002</v>
      </c>
      <c r="I260" s="155"/>
      <c r="J260" s="153">
        <v>54.397452606149677</v>
      </c>
      <c r="K260" s="153">
        <v>4.9198307400000001</v>
      </c>
      <c r="L260" s="153">
        <v>0</v>
      </c>
      <c r="M260" s="153">
        <f>[12]ENERO!L262+[12]FEBRERO!L262+[12]MARZO!L262+[12]ABRIL!L262+[12]MAYO!L262+[12]JUNIO!L262+[12]JULIO!L262+[12]AGOSTO!L262+[12]SEPTIEMBRE!L262+[12]OCTUBRE!L262+[12]NOVIEMBRE!L262+[12]DICIEMBRE!L262</f>
        <v>41.24698978</v>
      </c>
      <c r="N260" s="153">
        <f t="shared" si="11"/>
        <v>8.2306320861496758</v>
      </c>
      <c r="O260" s="155">
        <f t="shared" si="9"/>
        <v>-97.123972779172149</v>
      </c>
      <c r="P260" s="144"/>
      <c r="Q260" s="144"/>
    </row>
    <row r="261" spans="1:17" s="28" customFormat="1" ht="14.25" x14ac:dyDescent="0.2">
      <c r="A261" s="156">
        <v>316</v>
      </c>
      <c r="B261" s="151" t="s">
        <v>50</v>
      </c>
      <c r="C261" s="165" t="s">
        <v>130</v>
      </c>
      <c r="D261" s="153">
        <v>44.649746500000006</v>
      </c>
      <c r="E261" s="154">
        <v>17.795182999999998</v>
      </c>
      <c r="F261" s="153">
        <v>0</v>
      </c>
      <c r="G261" s="153">
        <v>6.0737259999999997</v>
      </c>
      <c r="H261" s="155">
        <f t="shared" si="10"/>
        <v>20.780837500000008</v>
      </c>
      <c r="I261" s="155"/>
      <c r="J261" s="153">
        <v>41.104048317959858</v>
      </c>
      <c r="K261" s="153">
        <v>14.992988525302724</v>
      </c>
      <c r="L261" s="153">
        <v>0</v>
      </c>
      <c r="M261" s="153">
        <f>[12]ENERO!L263+[12]FEBRERO!L263+[12]MARZO!L263+[12]ABRIL!L263+[12]MAYO!L263+[12]JUNIO!L263+[12]JULIO!L263+[12]AGOSTO!L263+[12]SEPTIEMBRE!L263+[12]OCTUBRE!L263+[12]NOVIEMBRE!L263+[12]DICIEMBRE!L263</f>
        <v>9.923735559999999</v>
      </c>
      <c r="N261" s="153">
        <f t="shared" si="11"/>
        <v>16.187324232657133</v>
      </c>
      <c r="O261" s="155">
        <f t="shared" si="9"/>
        <v>-22.104562760489671</v>
      </c>
      <c r="P261" s="144"/>
      <c r="Q261" s="144"/>
    </row>
    <row r="262" spans="1:17" s="28" customFormat="1" ht="24" x14ac:dyDescent="0.2">
      <c r="A262" s="156">
        <v>317</v>
      </c>
      <c r="B262" s="151" t="s">
        <v>62</v>
      </c>
      <c r="C262" s="165" t="s">
        <v>129</v>
      </c>
      <c r="D262" s="153">
        <v>188.30741350000002</v>
      </c>
      <c r="E262" s="154">
        <v>16.84723</v>
      </c>
      <c r="F262" s="153">
        <v>0</v>
      </c>
      <c r="G262" s="153">
        <v>35.68797</v>
      </c>
      <c r="H262" s="155">
        <f t="shared" si="10"/>
        <v>135.77221350000002</v>
      </c>
      <c r="I262" s="155"/>
      <c r="J262" s="153">
        <v>191.36196970756038</v>
      </c>
      <c r="K262" s="153">
        <v>66.207698757879726</v>
      </c>
      <c r="L262" s="153">
        <v>0</v>
      </c>
      <c r="M262" s="153">
        <f>[12]ENERO!L264+[12]FEBRERO!L264+[12]MARZO!L264+[12]ABRIL!L264+[12]MAYO!L264+[12]JUNIO!L264+[12]JULIO!L264+[12]AGOSTO!L264+[12]SEPTIEMBRE!L264+[12]OCTUBRE!L264+[12]NOVIEMBRE!L264+[12]DICIEMBRE!L264</f>
        <v>38.208985990000002</v>
      </c>
      <c r="N262" s="153">
        <f t="shared" si="11"/>
        <v>86.945284959680649</v>
      </c>
      <c r="O262" s="155">
        <f t="shared" si="9"/>
        <v>-35.962386766508274</v>
      </c>
      <c r="P262" s="144"/>
      <c r="Q262" s="144"/>
    </row>
    <row r="263" spans="1:17" s="28" customFormat="1" ht="14.25" x14ac:dyDescent="0.2">
      <c r="A263" s="156">
        <v>318</v>
      </c>
      <c r="B263" s="151" t="s">
        <v>50</v>
      </c>
      <c r="C263" s="165" t="s">
        <v>128</v>
      </c>
      <c r="D263" s="153">
        <v>449.20631200000008</v>
      </c>
      <c r="E263" s="154">
        <v>11.091561499999999</v>
      </c>
      <c r="F263" s="153">
        <v>0</v>
      </c>
      <c r="G263" s="153">
        <v>8.1277020000000011</v>
      </c>
      <c r="H263" s="155">
        <f t="shared" si="10"/>
        <v>429.98704850000007</v>
      </c>
      <c r="I263" s="155"/>
      <c r="J263" s="153">
        <v>60.720685228189964</v>
      </c>
      <c r="K263" s="153">
        <v>26.52051056561853</v>
      </c>
      <c r="L263" s="153">
        <v>0</v>
      </c>
      <c r="M263" s="153">
        <f>[12]ENERO!L265+[12]FEBRERO!L265+[12]MARZO!L265+[12]ABRIL!L265+[12]MAYO!L265+[12]JUNIO!L265+[12]JULIO!L265+[12]AGOSTO!L265+[12]SEPTIEMBRE!L265+[12]OCTUBRE!L265+[12]NOVIEMBRE!L265+[12]DICIEMBRE!L265</f>
        <v>9.5627509400000008</v>
      </c>
      <c r="N263" s="153">
        <f t="shared" si="11"/>
        <v>24.637423722571434</v>
      </c>
      <c r="O263" s="155">
        <f t="shared" si="9"/>
        <v>-94.27019399572184</v>
      </c>
      <c r="P263" s="144"/>
      <c r="Q263" s="144"/>
    </row>
    <row r="264" spans="1:17" s="28" customFormat="1" ht="24" x14ac:dyDescent="0.2">
      <c r="A264" s="156">
        <v>319</v>
      </c>
      <c r="B264" s="151" t="s">
        <v>62</v>
      </c>
      <c r="C264" s="165" t="s">
        <v>127</v>
      </c>
      <c r="D264" s="153">
        <v>110.943569</v>
      </c>
      <c r="E264" s="154">
        <v>20.062806500000001</v>
      </c>
      <c r="F264" s="153">
        <v>0</v>
      </c>
      <c r="G264" s="153">
        <v>8.7659890000000011</v>
      </c>
      <c r="H264" s="155">
        <f t="shared" si="10"/>
        <v>82.114773499999998</v>
      </c>
      <c r="I264" s="155"/>
      <c r="J264" s="153">
        <v>81.335461368466696</v>
      </c>
      <c r="K264" s="153">
        <v>46.156925019266815</v>
      </c>
      <c r="L264" s="153">
        <v>0</v>
      </c>
      <c r="M264" s="153">
        <f>[12]ENERO!L266+[12]FEBRERO!L266+[12]MARZO!L266+[12]ABRIL!L266+[12]MAYO!L266+[12]JUNIO!L266+[12]JULIO!L266+[12]AGOSTO!L266+[12]SEPTIEMBRE!L266+[12]OCTUBRE!L266+[12]NOVIEMBRE!L266+[12]DICIEMBRE!L266</f>
        <v>32.59120025</v>
      </c>
      <c r="N264" s="153">
        <f t="shared" si="11"/>
        <v>2.5873360991998808</v>
      </c>
      <c r="O264" s="155">
        <f t="shared" si="9"/>
        <v>-96.849122284676497</v>
      </c>
      <c r="P264" s="144"/>
      <c r="Q264" s="144"/>
    </row>
    <row r="265" spans="1:17" s="28" customFormat="1" ht="14.25" x14ac:dyDescent="0.2">
      <c r="A265" s="156">
        <v>320</v>
      </c>
      <c r="B265" s="151" t="s">
        <v>69</v>
      </c>
      <c r="C265" s="165" t="s">
        <v>126</v>
      </c>
      <c r="D265" s="153">
        <v>87.37445799999999</v>
      </c>
      <c r="E265" s="154">
        <v>21.060570499999997</v>
      </c>
      <c r="F265" s="153">
        <v>0</v>
      </c>
      <c r="G265" s="153">
        <v>28.515622999999998</v>
      </c>
      <c r="H265" s="155">
        <f t="shared" si="10"/>
        <v>37.798264499999995</v>
      </c>
      <c r="I265" s="155"/>
      <c r="J265" s="153">
        <v>81.599321100359418</v>
      </c>
      <c r="K265" s="153">
        <v>32.112175876325637</v>
      </c>
      <c r="L265" s="153">
        <v>0</v>
      </c>
      <c r="M265" s="153">
        <f>[12]ENERO!L267+[12]FEBRERO!L267+[12]MARZO!L267+[12]ABRIL!L267+[12]MAYO!L267+[12]JUNIO!L267+[12]JULIO!L267+[12]AGOSTO!L267+[12]SEPTIEMBRE!L267+[12]OCTUBRE!L267+[12]NOVIEMBRE!L267+[12]DICIEMBRE!L267</f>
        <v>32.814218779999997</v>
      </c>
      <c r="N265" s="153">
        <f t="shared" si="11"/>
        <v>16.672926444033784</v>
      </c>
      <c r="O265" s="155">
        <f t="shared" si="9"/>
        <v>-55.889703761309498</v>
      </c>
      <c r="P265" s="144"/>
      <c r="Q265" s="144"/>
    </row>
    <row r="266" spans="1:17" s="28" customFormat="1" ht="24" x14ac:dyDescent="0.2">
      <c r="A266" s="156">
        <v>321</v>
      </c>
      <c r="B266" s="151" t="s">
        <v>62</v>
      </c>
      <c r="C266" s="165" t="s">
        <v>87</v>
      </c>
      <c r="D266" s="153">
        <v>995.81899250000004</v>
      </c>
      <c r="E266" s="154">
        <v>593.61016500000005</v>
      </c>
      <c r="F266" s="153">
        <v>0</v>
      </c>
      <c r="G266" s="153">
        <v>4.3030939999999998</v>
      </c>
      <c r="H266" s="155">
        <f t="shared" si="10"/>
        <v>397.9057335</v>
      </c>
      <c r="I266" s="155"/>
      <c r="J266" s="153">
        <v>48.892722193197024</v>
      </c>
      <c r="K266" s="153">
        <v>15.193067888337719</v>
      </c>
      <c r="L266" s="153">
        <v>0</v>
      </c>
      <c r="M266" s="153">
        <f>[12]ENERO!L268+[12]FEBRERO!L268+[12]MARZO!L268+[12]ABRIL!L268+[12]MAYO!L268+[12]JUNIO!L268+[12]JULIO!L268+[12]AGOSTO!L268+[12]SEPTIEMBRE!L268+[12]OCTUBRE!L268+[12]NOVIEMBRE!L268+[12]DICIEMBRE!L268</f>
        <v>3.7691698300000001</v>
      </c>
      <c r="N266" s="153">
        <f t="shared" si="11"/>
        <v>29.930484474859309</v>
      </c>
      <c r="O266" s="155">
        <f t="shared" si="9"/>
        <v>-92.477996179751116</v>
      </c>
      <c r="P266" s="144"/>
      <c r="Q266" s="144"/>
    </row>
    <row r="267" spans="1:17" s="28" customFormat="1" ht="24" x14ac:dyDescent="0.2">
      <c r="A267" s="156">
        <v>322</v>
      </c>
      <c r="B267" s="151" t="s">
        <v>62</v>
      </c>
      <c r="C267" s="165" t="s">
        <v>88</v>
      </c>
      <c r="D267" s="153">
        <v>821.29751750000003</v>
      </c>
      <c r="E267" s="154">
        <v>130.118979</v>
      </c>
      <c r="F267" s="153">
        <v>0</v>
      </c>
      <c r="G267" s="153">
        <v>116.286416</v>
      </c>
      <c r="H267" s="155">
        <f t="shared" si="10"/>
        <v>574.89212250000003</v>
      </c>
      <c r="I267" s="155"/>
      <c r="J267" s="153">
        <v>155.78911705051522</v>
      </c>
      <c r="K267" s="153">
        <v>120.39947815543314</v>
      </c>
      <c r="L267" s="153">
        <v>0</v>
      </c>
      <c r="M267" s="153">
        <f>[12]ENERO!L269+[12]FEBRERO!L269+[12]MARZO!L269+[12]ABRIL!L269+[12]MAYO!L269+[12]JUNIO!L269+[12]JULIO!L269+[12]AGOSTO!L269+[12]SEPTIEMBRE!L269+[12]OCTUBRE!L269+[12]NOVIEMBRE!L269+[12]DICIEMBRE!L269</f>
        <v>163.61236503000001</v>
      </c>
      <c r="N267" s="153">
        <f t="shared" si="11"/>
        <v>-128.22272613491793</v>
      </c>
      <c r="O267" s="155">
        <f t="shared" si="9"/>
        <v>-122.30378902694356</v>
      </c>
      <c r="P267" s="144"/>
      <c r="Q267" s="144"/>
    </row>
    <row r="268" spans="1:17" s="28" customFormat="1" ht="14.25" x14ac:dyDescent="0.2">
      <c r="A268" s="156">
        <v>325</v>
      </c>
      <c r="B268" s="151" t="s">
        <v>48</v>
      </c>
      <c r="C268" s="165" t="s">
        <v>89</v>
      </c>
      <c r="D268" s="153">
        <v>382.5538075</v>
      </c>
      <c r="E268" s="154">
        <v>187.97106049999999</v>
      </c>
      <c r="F268" s="153">
        <v>0</v>
      </c>
      <c r="G268" s="153">
        <v>0</v>
      </c>
      <c r="H268" s="155">
        <f t="shared" si="10"/>
        <v>194.58274700000001</v>
      </c>
      <c r="I268" s="155"/>
      <c r="J268" s="153">
        <v>0</v>
      </c>
      <c r="K268" s="153">
        <v>0</v>
      </c>
      <c r="L268" s="153">
        <v>0</v>
      </c>
      <c r="M268" s="153">
        <f>[12]ENERO!L270+[12]FEBRERO!L270+[12]MARZO!L270+[12]ABRIL!L270+[12]MAYO!L270+[12]JUNIO!L270+[12]JULIO!L270+[12]AGOSTO!L270+[12]SEPTIEMBRE!L270+[12]OCTUBRE!L270+[12]NOVIEMBRE!L270+[12]DICIEMBRE!L270</f>
        <v>0</v>
      </c>
      <c r="N268" s="153">
        <f t="shared" si="11"/>
        <v>0</v>
      </c>
      <c r="O268" s="155" t="str">
        <f t="shared" si="9"/>
        <v>N.A.</v>
      </c>
      <c r="P268" s="144"/>
      <c r="Q268" s="144"/>
    </row>
    <row r="269" spans="1:17" s="28" customFormat="1" ht="14.25" x14ac:dyDescent="0.2">
      <c r="A269" s="156">
        <v>327</v>
      </c>
      <c r="B269" s="151" t="s">
        <v>91</v>
      </c>
      <c r="C269" s="165" t="s">
        <v>92</v>
      </c>
      <c r="D269" s="153">
        <v>109.61851399999999</v>
      </c>
      <c r="E269" s="154">
        <v>0</v>
      </c>
      <c r="F269" s="153">
        <v>0</v>
      </c>
      <c r="G269" s="153">
        <v>0</v>
      </c>
      <c r="H269" s="155">
        <f t="shared" si="10"/>
        <v>109.61851399999999</v>
      </c>
      <c r="I269" s="155"/>
      <c r="J269" s="153">
        <v>0</v>
      </c>
      <c r="K269" s="153">
        <v>0</v>
      </c>
      <c r="L269" s="153">
        <v>0</v>
      </c>
      <c r="M269" s="153">
        <f>[12]ENERO!L271+[12]FEBRERO!L271+[12]MARZO!L271+[12]ABRIL!L271+[12]MAYO!L271+[12]JUNIO!L271+[12]JULIO!L271+[12]AGOSTO!L271+[12]SEPTIEMBRE!L271+[12]OCTUBRE!L271+[12]NOVIEMBRE!L271+[12]DICIEMBRE!L271</f>
        <v>0</v>
      </c>
      <c r="N269" s="153">
        <f t="shared" si="11"/>
        <v>0</v>
      </c>
      <c r="O269" s="155" t="str">
        <f t="shared" si="9"/>
        <v>N.A.</v>
      </c>
      <c r="P269" s="144"/>
      <c r="Q269" s="144"/>
    </row>
    <row r="270" spans="1:17" s="28" customFormat="1" ht="24" x14ac:dyDescent="0.2">
      <c r="A270" s="156">
        <v>328</v>
      </c>
      <c r="B270" s="151" t="s">
        <v>69</v>
      </c>
      <c r="C270" s="165" t="s">
        <v>93</v>
      </c>
      <c r="D270" s="153">
        <v>7.9828039999999989</v>
      </c>
      <c r="E270" s="154">
        <v>0.24285100000000001</v>
      </c>
      <c r="F270" s="153">
        <v>0</v>
      </c>
      <c r="G270" s="153">
        <v>0</v>
      </c>
      <c r="H270" s="155">
        <f t="shared" si="10"/>
        <v>7.739952999999999</v>
      </c>
      <c r="I270" s="155"/>
      <c r="J270" s="153">
        <v>0.01</v>
      </c>
      <c r="K270" s="153">
        <v>0</v>
      </c>
      <c r="L270" s="153">
        <v>0</v>
      </c>
      <c r="M270" s="153">
        <f>[12]ENERO!L272+[12]FEBRERO!L272+[12]MARZO!L272+[12]ABRIL!L272+[12]MAYO!L272+[12]JUNIO!L272+[12]JULIO!L272+[12]AGOSTO!L272+[12]SEPTIEMBRE!L272+[12]OCTUBRE!L272+[12]NOVIEMBRE!L272+[12]DICIEMBRE!L272</f>
        <v>5.8553999999999993E-3</v>
      </c>
      <c r="N270" s="153">
        <f t="shared" si="11"/>
        <v>4.1446000000000009E-3</v>
      </c>
      <c r="O270" s="155">
        <f t="shared" si="9"/>
        <v>-99.946451871219381</v>
      </c>
      <c r="P270" s="144"/>
      <c r="Q270" s="144"/>
    </row>
    <row r="271" spans="1:17" s="28" customFormat="1" ht="24" x14ac:dyDescent="0.2">
      <c r="A271" s="156">
        <v>336</v>
      </c>
      <c r="B271" s="151" t="s">
        <v>62</v>
      </c>
      <c r="C271" s="165" t="s">
        <v>99</v>
      </c>
      <c r="D271" s="153">
        <v>205.7439</v>
      </c>
      <c r="E271" s="154">
        <v>0</v>
      </c>
      <c r="F271" s="153">
        <v>0</v>
      </c>
      <c r="G271" s="153">
        <v>0</v>
      </c>
      <c r="H271" s="155">
        <f t="shared" si="10"/>
        <v>205.7439</v>
      </c>
      <c r="I271" s="155"/>
      <c r="J271" s="153">
        <v>88.517757284452415</v>
      </c>
      <c r="K271" s="153">
        <v>12.813033706143978</v>
      </c>
      <c r="L271" s="153">
        <v>0</v>
      </c>
      <c r="M271" s="153">
        <f>[12]ENERO!L273+[12]FEBRERO!L273+[12]MARZO!L273+[12]ABRIL!L273+[12]MAYO!L273+[12]JUNIO!L273+[12]JULIO!L273+[12]AGOSTO!L273+[12]SEPTIEMBRE!L273+[12]OCTUBRE!L273+[12]NOVIEMBRE!L273+[12]DICIEMBRE!L273</f>
        <v>5.5139931599999992</v>
      </c>
      <c r="N271" s="153">
        <f t="shared" si="11"/>
        <v>70.190730418308434</v>
      </c>
      <c r="O271" s="155">
        <f t="shared" ref="O271:O334" si="12">IF(OR(H271=0,N271=0),"N.A.",IF((((N271-H271)/H271))*100&gt;=500,"500&lt;",IF((((N271-H271)/H271))*100&lt;=-500,"&lt;-500",(((N271-H271)/H271))*100)))</f>
        <v>-65.884417269086271</v>
      </c>
      <c r="P271" s="144"/>
      <c r="Q271" s="144"/>
    </row>
    <row r="272" spans="1:17" s="28" customFormat="1" ht="24" x14ac:dyDescent="0.2">
      <c r="A272" s="156">
        <v>337</v>
      </c>
      <c r="B272" s="151" t="s">
        <v>62</v>
      </c>
      <c r="C272" s="165" t="s">
        <v>100</v>
      </c>
      <c r="D272" s="153">
        <v>366.20291000000003</v>
      </c>
      <c r="E272" s="154">
        <v>0</v>
      </c>
      <c r="F272" s="153">
        <v>0</v>
      </c>
      <c r="G272" s="153">
        <v>0</v>
      </c>
      <c r="H272" s="155">
        <f t="shared" ref="H272:H335" si="13">D272-E272-G272</f>
        <v>366.20291000000003</v>
      </c>
      <c r="I272" s="155"/>
      <c r="J272" s="153">
        <v>0</v>
      </c>
      <c r="K272" s="153">
        <v>0</v>
      </c>
      <c r="L272" s="153">
        <v>0</v>
      </c>
      <c r="M272" s="153">
        <f>[12]ENERO!L274+[12]FEBRERO!L274+[12]MARZO!L274+[12]ABRIL!L274+[12]MAYO!L274+[12]JUNIO!L274+[12]JULIO!L274+[12]AGOSTO!L274+[12]SEPTIEMBRE!L274+[12]OCTUBRE!L274+[12]NOVIEMBRE!L274+[12]DICIEMBRE!L274</f>
        <v>0</v>
      </c>
      <c r="N272" s="153">
        <f t="shared" ref="N272:N335" si="14">J272-K272-M272</f>
        <v>0</v>
      </c>
      <c r="O272" s="155" t="str">
        <f t="shared" si="12"/>
        <v>N.A.</v>
      </c>
      <c r="P272" s="144"/>
      <c r="Q272" s="144"/>
    </row>
    <row r="273" spans="1:17" s="28" customFormat="1" ht="24" x14ac:dyDescent="0.2">
      <c r="A273" s="156">
        <v>338</v>
      </c>
      <c r="B273" s="151" t="s">
        <v>62</v>
      </c>
      <c r="C273" s="165" t="s">
        <v>125</v>
      </c>
      <c r="D273" s="153">
        <v>1110.1376614999999</v>
      </c>
      <c r="E273" s="154">
        <v>910.9419845000001</v>
      </c>
      <c r="F273" s="153">
        <v>0</v>
      </c>
      <c r="G273" s="153">
        <v>0</v>
      </c>
      <c r="H273" s="155">
        <f t="shared" si="13"/>
        <v>199.19567699999982</v>
      </c>
      <c r="I273" s="155"/>
      <c r="J273" s="153">
        <v>0</v>
      </c>
      <c r="K273" s="153">
        <v>0</v>
      </c>
      <c r="L273" s="153">
        <v>0</v>
      </c>
      <c r="M273" s="153">
        <f>[12]ENERO!L275+[12]FEBRERO!L275+[12]MARZO!L275+[12]ABRIL!L275+[12]MAYO!L275+[12]JUNIO!L275+[12]JULIO!L275+[12]AGOSTO!L275+[12]SEPTIEMBRE!L275+[12]OCTUBRE!L275+[12]NOVIEMBRE!L275+[12]DICIEMBRE!L275</f>
        <v>0</v>
      </c>
      <c r="N273" s="153">
        <f t="shared" si="14"/>
        <v>0</v>
      </c>
      <c r="O273" s="155" t="str">
        <f t="shared" si="12"/>
        <v>N.A.</v>
      </c>
      <c r="P273" s="144"/>
      <c r="Q273" s="144"/>
    </row>
    <row r="274" spans="1:17" s="28" customFormat="1" ht="24" x14ac:dyDescent="0.2">
      <c r="A274" s="156">
        <v>339</v>
      </c>
      <c r="B274" s="151" t="s">
        <v>62</v>
      </c>
      <c r="C274" s="165" t="s">
        <v>124</v>
      </c>
      <c r="D274" s="153">
        <v>428.32674250000008</v>
      </c>
      <c r="E274" s="154">
        <v>76.673059499999994</v>
      </c>
      <c r="F274" s="153">
        <v>0</v>
      </c>
      <c r="G274" s="153">
        <v>7.1705669999999992</v>
      </c>
      <c r="H274" s="155">
        <f t="shared" si="13"/>
        <v>344.48311600000011</v>
      </c>
      <c r="I274" s="155"/>
      <c r="J274" s="153">
        <v>384.95387280798434</v>
      </c>
      <c r="K274" s="153">
        <v>128.79622498562193</v>
      </c>
      <c r="L274" s="153">
        <v>0</v>
      </c>
      <c r="M274" s="153">
        <f>[12]ENERO!L276+[12]FEBRERO!L276+[12]MARZO!L276+[12]ABRIL!L276+[12]MAYO!L276+[12]JUNIO!L276+[12]JULIO!L276+[12]AGOSTO!L276+[12]SEPTIEMBRE!L276+[12]OCTUBRE!L276+[12]NOVIEMBRE!L276+[12]DICIEMBRE!L276</f>
        <v>68.757364039999999</v>
      </c>
      <c r="N274" s="153">
        <f t="shared" si="14"/>
        <v>187.40028378236238</v>
      </c>
      <c r="O274" s="155">
        <f t="shared" si="12"/>
        <v>-45.599573657374165</v>
      </c>
      <c r="P274" s="144"/>
      <c r="Q274" s="144"/>
    </row>
    <row r="275" spans="1:17" s="28" customFormat="1" ht="24" x14ac:dyDescent="0.2">
      <c r="A275" s="166">
        <v>350</v>
      </c>
      <c r="B275" s="167" t="s">
        <v>62</v>
      </c>
      <c r="C275" s="168" t="s">
        <v>123</v>
      </c>
      <c r="D275" s="169">
        <v>255.10077649999999</v>
      </c>
      <c r="E275" s="170">
        <v>11.518691500000001</v>
      </c>
      <c r="F275" s="169">
        <v>0</v>
      </c>
      <c r="G275" s="169">
        <v>0</v>
      </c>
      <c r="H275" s="169">
        <f t="shared" si="13"/>
        <v>243.58208500000001</v>
      </c>
      <c r="I275" s="169"/>
      <c r="J275" s="169">
        <v>0</v>
      </c>
      <c r="K275" s="169">
        <v>0</v>
      </c>
      <c r="L275" s="169">
        <v>0</v>
      </c>
      <c r="M275" s="169">
        <f>[12]ENERO!L277+[12]FEBRERO!L277+[12]MARZO!L277+[12]ABRIL!L277+[12]MAYO!L277+[12]JUNIO!L277+[12]JULIO!L277+[12]AGOSTO!L277+[12]SEPTIEMBRE!L277+[12]OCTUBRE!L277+[12]NOVIEMBRE!L277+[12]DICIEMBRE!L277</f>
        <v>0</v>
      </c>
      <c r="N275" s="169">
        <f t="shared" si="14"/>
        <v>0</v>
      </c>
      <c r="O275" s="169" t="str">
        <f t="shared" si="12"/>
        <v>N.A.</v>
      </c>
      <c r="P275" s="144"/>
      <c r="Q275" s="144"/>
    </row>
    <row r="276" spans="1:17" s="28" customFormat="1" ht="14.25" x14ac:dyDescent="0.2">
      <c r="A276" s="171" t="s">
        <v>1056</v>
      </c>
      <c r="B276" s="172"/>
      <c r="C276" s="172"/>
      <c r="D276" s="172"/>
      <c r="E276" s="172"/>
      <c r="F276" s="172"/>
      <c r="G276" s="172"/>
      <c r="H276" s="172"/>
      <c r="I276" s="172"/>
      <c r="J276" s="172"/>
      <c r="K276" s="172"/>
      <c r="L276" s="172"/>
      <c r="M276" s="172"/>
      <c r="N276" s="163"/>
      <c r="O276" s="173"/>
      <c r="P276" s="144"/>
      <c r="Q276" s="144"/>
    </row>
    <row r="277" spans="1:17" s="28" customFormat="1" ht="14.25" x14ac:dyDescent="0.2">
      <c r="A277" s="178" t="s">
        <v>122</v>
      </c>
      <c r="B277" s="179"/>
      <c r="C277" s="180"/>
      <c r="D277" s="173"/>
      <c r="E277" s="181"/>
      <c r="F277" s="181"/>
      <c r="G277" s="181"/>
      <c r="H277" s="173"/>
      <c r="I277" s="173"/>
      <c r="J277" s="182"/>
      <c r="K277" s="182"/>
      <c r="L277" s="182"/>
      <c r="M277" s="182"/>
      <c r="N277" s="173"/>
      <c r="O277" s="173"/>
      <c r="P277" s="144"/>
      <c r="Q277" s="144"/>
    </row>
    <row r="278" spans="1:17" s="28" customFormat="1" ht="14.25" x14ac:dyDescent="0.2">
      <c r="A278" s="175" t="s">
        <v>1057</v>
      </c>
      <c r="B278" s="176"/>
      <c r="C278" s="176"/>
      <c r="D278" s="176"/>
      <c r="E278" s="176"/>
      <c r="F278" s="176"/>
      <c r="G278" s="176"/>
      <c r="H278" s="176"/>
      <c r="I278" s="176"/>
      <c r="J278" s="176"/>
      <c r="K278" s="176"/>
      <c r="L278" s="176"/>
      <c r="M278" s="176"/>
      <c r="N278" s="160"/>
      <c r="O278" s="177"/>
      <c r="P278" s="144"/>
      <c r="Q278" s="144"/>
    </row>
    <row r="279" spans="1:17" ht="12.75" x14ac:dyDescent="0.2">
      <c r="A279" s="183" t="s">
        <v>1045</v>
      </c>
      <c r="B279" s="179"/>
      <c r="C279" s="180"/>
      <c r="D279" s="173"/>
      <c r="E279" s="181"/>
      <c r="F279" s="181"/>
      <c r="G279" s="181"/>
      <c r="H279" s="173"/>
      <c r="I279" s="173"/>
      <c r="J279" s="182"/>
      <c r="K279" s="182"/>
      <c r="L279" s="182"/>
      <c r="M279" s="182"/>
      <c r="N279" s="173"/>
      <c r="O279" s="173"/>
      <c r="P279" s="144"/>
      <c r="Q279" s="144"/>
    </row>
    <row r="280" spans="1:17" ht="12.75" x14ac:dyDescent="0.2">
      <c r="A280" s="183" t="s">
        <v>1046</v>
      </c>
      <c r="B280" s="179"/>
      <c r="C280" s="180"/>
      <c r="D280" s="173"/>
      <c r="E280" s="181"/>
      <c r="F280" s="181"/>
      <c r="G280" s="181"/>
      <c r="H280" s="173"/>
      <c r="I280" s="173"/>
      <c r="J280" s="182"/>
      <c r="K280" s="182"/>
      <c r="L280" s="182"/>
      <c r="M280" s="182"/>
      <c r="N280" s="173"/>
      <c r="O280" s="173"/>
      <c r="P280" s="144"/>
      <c r="Q280" s="144"/>
    </row>
    <row r="281" spans="1:17" ht="12.75" x14ac:dyDescent="0.2">
      <c r="A281" s="174" t="s">
        <v>121</v>
      </c>
      <c r="B281" s="179"/>
      <c r="C281" s="180"/>
      <c r="D281" s="173"/>
      <c r="E281" s="181"/>
      <c r="F281" s="181"/>
      <c r="G281" s="181"/>
      <c r="H281" s="173"/>
      <c r="I281" s="173"/>
      <c r="J281" s="182"/>
      <c r="K281" s="182"/>
      <c r="L281" s="182"/>
      <c r="M281" s="182"/>
      <c r="N281" s="173"/>
      <c r="O281" s="173"/>
      <c r="P281" s="144"/>
      <c r="Q281" s="144"/>
    </row>
    <row r="282" spans="1:17" ht="18" customHeight="1" x14ac:dyDescent="0.2">
      <c r="A282" s="213"/>
      <c r="B282" s="179"/>
      <c r="C282" s="180"/>
      <c r="D282" s="173"/>
      <c r="E282" s="181"/>
      <c r="F282" s="181"/>
      <c r="G282" s="181"/>
      <c r="H282" s="173"/>
      <c r="I282" s="173"/>
      <c r="J282" s="182"/>
      <c r="K282" s="182"/>
      <c r="L282" s="182"/>
      <c r="M282" s="214"/>
      <c r="N282" s="173"/>
      <c r="O282" s="173"/>
      <c r="P282" s="144"/>
      <c r="Q282" s="144"/>
    </row>
    <row r="283" spans="1:17" ht="18" customHeight="1" x14ac:dyDescent="0.2">
      <c r="A283" s="27"/>
      <c r="B283" s="26"/>
      <c r="C283" s="25"/>
      <c r="D283" s="22"/>
      <c r="E283" s="24"/>
      <c r="F283" s="24"/>
      <c r="G283" s="24"/>
      <c r="H283" s="22"/>
      <c r="I283" s="22"/>
      <c r="J283" s="23"/>
      <c r="K283" s="23"/>
      <c r="L283" s="23"/>
      <c r="M283" s="23"/>
      <c r="N283" s="22"/>
      <c r="O283" s="22"/>
    </row>
    <row r="284" spans="1:17" ht="18" customHeight="1" x14ac:dyDescent="0.2">
      <c r="A284" s="27"/>
      <c r="B284" s="26"/>
      <c r="C284" s="25"/>
      <c r="D284" s="22"/>
      <c r="E284" s="24"/>
      <c r="F284" s="24"/>
      <c r="G284" s="24"/>
      <c r="H284" s="22"/>
      <c r="I284" s="22"/>
      <c r="J284" s="23"/>
      <c r="K284" s="23"/>
      <c r="L284" s="23"/>
      <c r="M284" s="23"/>
      <c r="N284" s="22"/>
      <c r="O284" s="22"/>
    </row>
    <row r="285" spans="1:17" ht="18" customHeight="1" x14ac:dyDescent="0.2">
      <c r="A285" s="27"/>
      <c r="B285" s="26"/>
      <c r="C285" s="25"/>
      <c r="D285" s="22"/>
      <c r="E285" s="24"/>
      <c r="F285" s="24"/>
      <c r="G285" s="24"/>
      <c r="H285" s="22"/>
      <c r="I285" s="22"/>
      <c r="J285" s="23"/>
      <c r="K285" s="23"/>
      <c r="L285" s="23"/>
      <c r="M285" s="23"/>
      <c r="N285" s="22"/>
      <c r="O285" s="22"/>
    </row>
    <row r="286" spans="1:17" ht="18" customHeight="1" x14ac:dyDescent="0.2">
      <c r="A286" s="27"/>
      <c r="B286" s="26"/>
      <c r="C286" s="25"/>
      <c r="D286" s="22"/>
      <c r="E286" s="24"/>
      <c r="F286" s="24"/>
      <c r="G286" s="24"/>
      <c r="H286" s="22"/>
      <c r="I286" s="22"/>
      <c r="J286" s="23"/>
      <c r="K286" s="23"/>
      <c r="L286" s="23"/>
      <c r="M286" s="23"/>
      <c r="N286" s="22"/>
      <c r="O286" s="22"/>
    </row>
    <row r="287" spans="1:17" ht="15" customHeight="1" x14ac:dyDescent="0.2">
      <c r="A287" s="27"/>
      <c r="B287" s="26"/>
      <c r="C287" s="25"/>
      <c r="D287" s="22"/>
      <c r="E287" s="24"/>
      <c r="F287" s="24"/>
      <c r="G287" s="24"/>
      <c r="H287" s="22"/>
      <c r="I287" s="22"/>
      <c r="J287" s="23"/>
      <c r="K287" s="23"/>
      <c r="L287" s="23"/>
      <c r="M287" s="23"/>
      <c r="N287" s="22"/>
      <c r="O287" s="22"/>
    </row>
    <row r="288" spans="1:17" ht="15" customHeight="1" x14ac:dyDescent="0.2">
      <c r="A288" s="27"/>
      <c r="B288" s="26"/>
      <c r="C288" s="25"/>
      <c r="D288" s="22"/>
      <c r="E288" s="24"/>
      <c r="F288" s="24"/>
      <c r="G288" s="24"/>
      <c r="H288" s="22"/>
      <c r="I288" s="22"/>
      <c r="J288" s="23"/>
      <c r="K288" s="23"/>
      <c r="L288" s="23"/>
      <c r="M288" s="23"/>
      <c r="N288" s="22"/>
      <c r="O288" s="22"/>
    </row>
    <row r="289" spans="1:15" ht="15" customHeight="1" x14ac:dyDescent="0.2">
      <c r="A289" s="27"/>
      <c r="B289" s="26"/>
      <c r="C289" s="25"/>
      <c r="D289" s="22"/>
      <c r="E289" s="24"/>
      <c r="F289" s="24"/>
      <c r="G289" s="24"/>
      <c r="H289" s="22"/>
      <c r="I289" s="22"/>
      <c r="J289" s="23"/>
      <c r="K289" s="23"/>
      <c r="L289" s="23"/>
      <c r="M289" s="23"/>
      <c r="N289" s="22"/>
      <c r="O289" s="22"/>
    </row>
    <row r="290" spans="1:15" ht="15" customHeight="1" x14ac:dyDescent="0.2">
      <c r="A290" s="27"/>
      <c r="B290" s="26"/>
      <c r="C290" s="25"/>
      <c r="D290" s="22"/>
      <c r="E290" s="24"/>
      <c r="F290" s="24"/>
      <c r="G290" s="24"/>
      <c r="H290" s="22"/>
      <c r="I290" s="22"/>
      <c r="J290" s="23"/>
      <c r="K290" s="23"/>
      <c r="L290" s="23"/>
      <c r="M290" s="23"/>
      <c r="N290" s="22"/>
      <c r="O290" s="22"/>
    </row>
    <row r="291" spans="1:15" ht="15" customHeight="1" x14ac:dyDescent="0.2">
      <c r="A291" s="27"/>
      <c r="B291" s="26"/>
      <c r="C291" s="25"/>
      <c r="D291" s="22"/>
      <c r="E291" s="24"/>
      <c r="F291" s="24"/>
      <c r="G291" s="24"/>
      <c r="H291" s="22"/>
      <c r="I291" s="22"/>
      <c r="J291" s="23"/>
      <c r="K291" s="23"/>
      <c r="L291" s="23"/>
      <c r="M291" s="23"/>
      <c r="N291" s="22"/>
      <c r="O291" s="22"/>
    </row>
    <row r="292" spans="1:15" ht="15" customHeight="1" x14ac:dyDescent="0.2">
      <c r="A292" s="27"/>
      <c r="B292" s="26"/>
      <c r="C292" s="25"/>
      <c r="D292" s="22"/>
      <c r="E292" s="24"/>
      <c r="F292" s="24"/>
      <c r="G292" s="24"/>
      <c r="H292" s="22"/>
      <c r="I292" s="22"/>
      <c r="J292" s="23"/>
      <c r="K292" s="23"/>
      <c r="L292" s="23"/>
      <c r="M292" s="23"/>
      <c r="N292" s="22"/>
      <c r="O292" s="22"/>
    </row>
    <row r="293" spans="1:15" ht="15" customHeight="1" x14ac:dyDescent="0.2">
      <c r="A293" s="375"/>
      <c r="B293" s="375"/>
      <c r="C293" s="375"/>
      <c r="D293" s="375"/>
      <c r="E293" s="375"/>
      <c r="F293" s="375"/>
      <c r="G293" s="375"/>
      <c r="H293" s="375"/>
      <c r="I293" s="375"/>
      <c r="J293" s="375"/>
      <c r="K293" s="375"/>
      <c r="L293" s="375"/>
      <c r="M293" s="375"/>
      <c r="N293" s="375"/>
      <c r="O293" s="21"/>
    </row>
    <row r="294" spans="1:15" ht="15" customHeight="1" x14ac:dyDescent="0.2">
      <c r="A294" s="376"/>
      <c r="B294" s="376"/>
      <c r="C294" s="376"/>
      <c r="D294" s="376"/>
      <c r="E294" s="376"/>
      <c r="F294" s="376"/>
      <c r="G294" s="376"/>
      <c r="H294" s="376"/>
      <c r="I294" s="376"/>
      <c r="J294" s="376"/>
      <c r="K294" s="376"/>
      <c r="L294" s="376"/>
      <c r="M294" s="376"/>
      <c r="N294" s="376"/>
      <c r="O294" s="20"/>
    </row>
    <row r="295" spans="1:15" ht="15" customHeight="1" x14ac:dyDescent="0.2">
      <c r="A295" s="376"/>
      <c r="B295" s="376"/>
      <c r="C295" s="376"/>
      <c r="D295" s="376"/>
      <c r="E295" s="376"/>
      <c r="F295" s="376"/>
      <c r="G295" s="376"/>
      <c r="H295" s="376"/>
      <c r="I295" s="376"/>
      <c r="J295" s="376"/>
      <c r="K295" s="376"/>
      <c r="L295" s="376"/>
      <c r="M295" s="376"/>
      <c r="N295" s="376"/>
    </row>
    <row r="296" spans="1:15" ht="15" customHeight="1" x14ac:dyDescent="0.2">
      <c r="A296" s="374"/>
      <c r="B296" s="374"/>
      <c r="C296" s="374"/>
      <c r="D296" s="374"/>
      <c r="E296" s="374"/>
      <c r="F296" s="374"/>
      <c r="G296" s="374"/>
      <c r="H296" s="374"/>
      <c r="I296" s="374"/>
      <c r="J296" s="374"/>
      <c r="K296" s="374"/>
      <c r="L296" s="374"/>
      <c r="M296" s="374"/>
      <c r="N296" s="374"/>
    </row>
  </sheetData>
  <sheetProtection formatCells="0" formatColumns="0" formatRows="0" insertColumns="0" insertRows="0" deleteColumns="0" deleteRows="0"/>
  <mergeCells count="17">
    <mergeCell ref="A7:M7"/>
    <mergeCell ref="A1:E1"/>
    <mergeCell ref="F1:N1"/>
    <mergeCell ref="A2:N2"/>
    <mergeCell ref="A296:N296"/>
    <mergeCell ref="A293:N293"/>
    <mergeCell ref="A294:N294"/>
    <mergeCell ref="A8:C14"/>
    <mergeCell ref="D8:H8"/>
    <mergeCell ref="J8:N8"/>
    <mergeCell ref="E9:G9"/>
    <mergeCell ref="K9:M9"/>
    <mergeCell ref="A295:N295"/>
    <mergeCell ref="A3:M3"/>
    <mergeCell ref="A4:M4"/>
    <mergeCell ref="A5:M5"/>
    <mergeCell ref="A6:M6"/>
  </mergeCells>
  <printOptions horizontalCentered="1"/>
  <pageMargins left="0" right="0" top="0" bottom="0" header="0" footer="0"/>
  <pageSetup scale="64" fitToHeight="0" orientation="landscape" r:id="rId1"/>
  <headerFooter alignWithMargins="0"/>
  <ignoredErrors>
    <ignoredError sqref="D14:O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zoomScale="90" zoomScaleNormal="90" workbookViewId="0">
      <selection sqref="A1:D1"/>
    </sheetView>
  </sheetViews>
  <sheetFormatPr baseColWidth="10" defaultColWidth="11.42578125" defaultRowHeight="14.25" x14ac:dyDescent="0.25"/>
  <cols>
    <col min="1" max="1" width="4.5703125" style="33" customWidth="1"/>
    <col min="2" max="2" width="50.85546875" style="33" customWidth="1"/>
    <col min="3" max="3" width="14.5703125" style="33" customWidth="1"/>
    <col min="4" max="4" width="14.140625" style="33" customWidth="1"/>
    <col min="5" max="5" width="14.5703125" style="33" customWidth="1"/>
    <col min="6" max="6" width="13.7109375" style="33" customWidth="1"/>
    <col min="7" max="7" width="15.140625" style="33" customWidth="1"/>
    <col min="8" max="8" width="13.7109375" style="33" customWidth="1"/>
    <col min="9" max="9" width="14.28515625" style="33" customWidth="1"/>
    <col min="10" max="11" width="13.85546875" style="33" customWidth="1"/>
    <col min="12" max="16384" width="11.42578125" style="33"/>
  </cols>
  <sheetData>
    <row r="1" spans="1:12" ht="66" customHeight="1" x14ac:dyDescent="0.25">
      <c r="A1" s="362" t="s">
        <v>1041</v>
      </c>
      <c r="B1" s="362"/>
      <c r="C1" s="362"/>
      <c r="D1" s="362"/>
      <c r="E1" s="390" t="s">
        <v>1042</v>
      </c>
      <c r="F1" s="390"/>
      <c r="G1" s="390"/>
      <c r="H1" s="390"/>
      <c r="I1" s="390"/>
      <c r="J1" s="390"/>
      <c r="K1" s="390"/>
    </row>
    <row r="2" spans="1:12" ht="43.5" customHeight="1" x14ac:dyDescent="0.3">
      <c r="A2" s="360" t="s">
        <v>1043</v>
      </c>
      <c r="B2" s="360"/>
      <c r="C2" s="360"/>
      <c r="D2" s="360"/>
      <c r="E2" s="360"/>
      <c r="F2" s="360"/>
      <c r="G2" s="360"/>
      <c r="H2" s="360"/>
      <c r="I2" s="360"/>
      <c r="J2" s="360"/>
      <c r="K2" s="360"/>
    </row>
    <row r="3" spans="1:12" ht="18" customHeight="1" x14ac:dyDescent="0.25">
      <c r="A3" s="184" t="s">
        <v>1047</v>
      </c>
      <c r="B3" s="184"/>
      <c r="C3" s="184"/>
      <c r="D3" s="184"/>
      <c r="E3" s="184"/>
      <c r="F3" s="184"/>
      <c r="G3" s="184"/>
      <c r="H3" s="184"/>
      <c r="I3" s="184"/>
      <c r="J3" s="184"/>
      <c r="K3" s="184"/>
    </row>
    <row r="4" spans="1:12" ht="18" customHeight="1" x14ac:dyDescent="0.25">
      <c r="A4" s="184" t="s">
        <v>387</v>
      </c>
      <c r="B4" s="184"/>
      <c r="C4" s="184"/>
      <c r="D4" s="184"/>
      <c r="E4" s="184"/>
      <c r="F4" s="184"/>
      <c r="G4" s="184"/>
      <c r="H4" s="184"/>
      <c r="I4" s="184"/>
      <c r="J4" s="184"/>
      <c r="K4" s="184"/>
    </row>
    <row r="5" spans="1:12" ht="18" customHeight="1" x14ac:dyDescent="0.25">
      <c r="A5" s="184" t="s">
        <v>1</v>
      </c>
      <c r="B5" s="185"/>
      <c r="C5" s="185"/>
      <c r="D5" s="185"/>
      <c r="E5" s="185"/>
      <c r="F5" s="185"/>
      <c r="G5" s="185"/>
      <c r="H5" s="185"/>
      <c r="I5" s="185"/>
      <c r="J5" s="185"/>
      <c r="K5" s="185"/>
    </row>
    <row r="6" spans="1:12" ht="18" customHeight="1" x14ac:dyDescent="0.25">
      <c r="A6" s="184" t="s">
        <v>45</v>
      </c>
      <c r="B6" s="184"/>
      <c r="C6" s="184"/>
      <c r="D6" s="184"/>
      <c r="E6" s="184"/>
      <c r="F6" s="184"/>
      <c r="G6" s="184"/>
      <c r="H6" s="184"/>
      <c r="I6" s="184"/>
      <c r="J6" s="184"/>
      <c r="K6" s="184"/>
    </row>
    <row r="7" spans="1:12" ht="18" customHeight="1" x14ac:dyDescent="0.25">
      <c r="A7" s="186" t="s">
        <v>44</v>
      </c>
      <c r="B7" s="186"/>
      <c r="C7" s="186"/>
      <c r="D7" s="186"/>
      <c r="E7" s="186"/>
      <c r="F7" s="186"/>
      <c r="G7" s="186"/>
      <c r="H7" s="186"/>
      <c r="I7" s="186"/>
      <c r="J7" s="186"/>
      <c r="K7" s="186"/>
    </row>
    <row r="8" spans="1:12" x14ac:dyDescent="0.25">
      <c r="A8" s="389" t="s">
        <v>388</v>
      </c>
      <c r="B8" s="389" t="s">
        <v>36</v>
      </c>
      <c r="C8" s="389" t="s">
        <v>389</v>
      </c>
      <c r="D8" s="389"/>
      <c r="E8" s="389"/>
      <c r="F8" s="389"/>
      <c r="G8" s="389" t="s">
        <v>384</v>
      </c>
      <c r="H8" s="389"/>
      <c r="I8" s="389"/>
      <c r="J8" s="389"/>
      <c r="K8" s="188"/>
    </row>
    <row r="9" spans="1:12" x14ac:dyDescent="0.25">
      <c r="A9" s="389"/>
      <c r="B9" s="389"/>
      <c r="C9" s="189"/>
      <c r="D9" s="391" t="s">
        <v>390</v>
      </c>
      <c r="E9" s="391"/>
      <c r="F9" s="189"/>
      <c r="G9" s="189"/>
      <c r="H9" s="391" t="s">
        <v>390</v>
      </c>
      <c r="I9" s="391"/>
      <c r="J9" s="189"/>
      <c r="K9" s="188"/>
    </row>
    <row r="10" spans="1:12" ht="12.75" customHeight="1" x14ac:dyDescent="0.25">
      <c r="A10" s="389"/>
      <c r="B10" s="389"/>
      <c r="C10" s="387" t="s">
        <v>391</v>
      </c>
      <c r="D10" s="384" t="s">
        <v>392</v>
      </c>
      <c r="E10" s="386" t="s">
        <v>393</v>
      </c>
      <c r="F10" s="388" t="s">
        <v>394</v>
      </c>
      <c r="G10" s="383" t="s">
        <v>380</v>
      </c>
      <c r="H10" s="384" t="s">
        <v>392</v>
      </c>
      <c r="I10" s="386" t="s">
        <v>393</v>
      </c>
      <c r="J10" s="388" t="s">
        <v>395</v>
      </c>
      <c r="K10" s="387" t="s">
        <v>396</v>
      </c>
    </row>
    <row r="11" spans="1:12" ht="15" customHeight="1" x14ac:dyDescent="0.25">
      <c r="A11" s="389"/>
      <c r="B11" s="389"/>
      <c r="C11" s="387"/>
      <c r="D11" s="385"/>
      <c r="E11" s="387"/>
      <c r="F11" s="389"/>
      <c r="G11" s="383"/>
      <c r="H11" s="385"/>
      <c r="I11" s="387"/>
      <c r="J11" s="389"/>
      <c r="K11" s="387"/>
    </row>
    <row r="12" spans="1:12" ht="17.25" customHeight="1" x14ac:dyDescent="0.25">
      <c r="A12" s="188"/>
      <c r="B12" s="188"/>
      <c r="C12" s="329" t="s">
        <v>10</v>
      </c>
      <c r="D12" s="329" t="s">
        <v>11</v>
      </c>
      <c r="E12" s="329" t="s">
        <v>12</v>
      </c>
      <c r="F12" s="329" t="s">
        <v>397</v>
      </c>
      <c r="G12" s="330" t="s">
        <v>398</v>
      </c>
      <c r="H12" s="329" t="s">
        <v>399</v>
      </c>
      <c r="I12" s="329" t="s">
        <v>400</v>
      </c>
      <c r="J12" s="189" t="s">
        <v>401</v>
      </c>
      <c r="K12" s="329" t="s">
        <v>402</v>
      </c>
      <c r="L12" s="331"/>
    </row>
    <row r="13" spans="1:12" ht="16.5" customHeight="1" x14ac:dyDescent="0.25">
      <c r="A13" s="190"/>
      <c r="B13" s="191" t="s">
        <v>403</v>
      </c>
      <c r="C13" s="192">
        <f t="shared" ref="C13:J13" si="0">SUM(C14:C46)</f>
        <v>55781.209460999991</v>
      </c>
      <c r="D13" s="192">
        <f t="shared" si="0"/>
        <v>6448.2163332280015</v>
      </c>
      <c r="E13" s="192">
        <f t="shared" si="0"/>
        <v>10902.905110505</v>
      </c>
      <c r="F13" s="192">
        <f t="shared" si="0"/>
        <v>38430.088017267008</v>
      </c>
      <c r="G13" s="192">
        <f t="shared" si="0"/>
        <v>74259.656399999745</v>
      </c>
      <c r="H13" s="192">
        <f t="shared" si="0"/>
        <v>12993.739658000002</v>
      </c>
      <c r="I13" s="192">
        <f t="shared" si="0"/>
        <v>27759.625900999996</v>
      </c>
      <c r="J13" s="193">
        <f t="shared" si="0"/>
        <v>33506.290840999762</v>
      </c>
      <c r="K13" s="194">
        <f>IF(OR(F13=0,J13=0),"N.A.",IF((((J13-F13)/F13))*100&gt;=ABS(500),"&gt;500",(((J13-F13)/F13))*100))</f>
        <v>-12.812349464448108</v>
      </c>
    </row>
    <row r="14" spans="1:12" s="34" customFormat="1" ht="18" customHeight="1" x14ac:dyDescent="0.25">
      <c r="A14" s="195" t="s">
        <v>404</v>
      </c>
      <c r="B14" s="196" t="s">
        <v>405</v>
      </c>
      <c r="C14" s="197">
        <v>496.79273799999999</v>
      </c>
      <c r="D14" s="197">
        <v>136.76819512599997</v>
      </c>
      <c r="E14" s="197">
        <v>35.940940853999997</v>
      </c>
      <c r="F14" s="198">
        <f>C14-D14-E14</f>
        <v>324.08360202</v>
      </c>
      <c r="G14" s="198">
        <v>361.02381219000006</v>
      </c>
      <c r="H14" s="198">
        <v>283.09798599999999</v>
      </c>
      <c r="I14" s="198">
        <v>74.351332999999997</v>
      </c>
      <c r="J14" s="198">
        <f>G14-H14-I14</f>
        <v>3.5744931900000694</v>
      </c>
      <c r="K14" s="199">
        <f>IF(((J14-F14)/F14)*100&lt;-500,"&lt;-500",IF(((J14-F14)/F14)*100&gt;500,"&gt;500",(((J14-F14)/F14)*100)))</f>
        <v>-98.897045957363972</v>
      </c>
    </row>
    <row r="15" spans="1:12" s="34" customFormat="1" ht="18" customHeight="1" x14ac:dyDescent="0.25">
      <c r="A15" s="195" t="s">
        <v>406</v>
      </c>
      <c r="B15" s="196" t="s">
        <v>407</v>
      </c>
      <c r="C15" s="197">
        <v>2528.5876300000004</v>
      </c>
      <c r="D15" s="197">
        <v>139.864294212</v>
      </c>
      <c r="E15" s="197">
        <v>354.35681139400003</v>
      </c>
      <c r="F15" s="198">
        <f t="shared" ref="F15:F46" si="1">C15-D15-E15</f>
        <v>2034.3665243940004</v>
      </c>
      <c r="G15" s="198">
        <v>3331.2546883000905</v>
      </c>
      <c r="H15" s="198">
        <v>154.87619100000001</v>
      </c>
      <c r="I15" s="198">
        <v>950.85558600000002</v>
      </c>
      <c r="J15" s="198">
        <f t="shared" ref="J15:J46" si="2">G15-H15-I15</f>
        <v>2225.5229113000905</v>
      </c>
      <c r="K15" s="199">
        <f t="shared" ref="K15:K45" si="3">IF(((J15-F15)/F15)*100&lt;-500,"&lt;-500",IF(((J15-F15)/F15)*100&gt;500,"&gt;500",(((J15-F15)/F15)*100)))</f>
        <v>9.396359240773096</v>
      </c>
    </row>
    <row r="16" spans="1:12" s="34" customFormat="1" ht="18" customHeight="1" x14ac:dyDescent="0.25">
      <c r="A16" s="195" t="s">
        <v>408</v>
      </c>
      <c r="B16" s="196" t="s">
        <v>409</v>
      </c>
      <c r="C16" s="197">
        <v>3108.3648539999999</v>
      </c>
      <c r="D16" s="197">
        <v>79.713688409999989</v>
      </c>
      <c r="E16" s="197">
        <v>927.49159144100008</v>
      </c>
      <c r="F16" s="198">
        <f t="shared" si="1"/>
        <v>2101.159574149</v>
      </c>
      <c r="G16" s="198">
        <v>3120.1509258531751</v>
      </c>
      <c r="H16" s="198">
        <v>159.67722400000002</v>
      </c>
      <c r="I16" s="198">
        <v>1319.327149</v>
      </c>
      <c r="J16" s="198">
        <f t="shared" si="2"/>
        <v>1641.1465528531751</v>
      </c>
      <c r="K16" s="199">
        <f t="shared" si="3"/>
        <v>-21.893292968104856</v>
      </c>
    </row>
    <row r="17" spans="1:11" s="34" customFormat="1" ht="18" customHeight="1" x14ac:dyDescent="0.25">
      <c r="A17" s="195" t="s">
        <v>410</v>
      </c>
      <c r="B17" s="196" t="s">
        <v>411</v>
      </c>
      <c r="C17" s="197">
        <v>1463.7153005</v>
      </c>
      <c r="D17" s="197">
        <v>157.94207134299998</v>
      </c>
      <c r="E17" s="197">
        <v>369.92784797900003</v>
      </c>
      <c r="F17" s="198">
        <f t="shared" si="1"/>
        <v>935.84538117800003</v>
      </c>
      <c r="G17" s="198">
        <v>396.53878357969478</v>
      </c>
      <c r="H17" s="198">
        <v>298.12866500000001</v>
      </c>
      <c r="I17" s="198">
        <v>484.84363500000006</v>
      </c>
      <c r="J17" s="198">
        <f t="shared" si="2"/>
        <v>-386.4335164203053</v>
      </c>
      <c r="K17" s="199">
        <f t="shared" si="3"/>
        <v>-141.29245323985893</v>
      </c>
    </row>
    <row r="18" spans="1:11" s="34" customFormat="1" ht="18" customHeight="1" x14ac:dyDescent="0.25">
      <c r="A18" s="195" t="s">
        <v>412</v>
      </c>
      <c r="B18" s="196" t="s">
        <v>413</v>
      </c>
      <c r="C18" s="197">
        <v>1055.4231574999999</v>
      </c>
      <c r="D18" s="197">
        <v>109.689483997</v>
      </c>
      <c r="E18" s="197">
        <v>205.06345795500002</v>
      </c>
      <c r="F18" s="198">
        <f t="shared" si="1"/>
        <v>740.67021554799987</v>
      </c>
      <c r="G18" s="198">
        <v>1645.7806711950852</v>
      </c>
      <c r="H18" s="198">
        <v>224.99632200000002</v>
      </c>
      <c r="I18" s="198">
        <v>339.01183099999997</v>
      </c>
      <c r="J18" s="198">
        <f t="shared" si="2"/>
        <v>1081.7725181950852</v>
      </c>
      <c r="K18" s="199">
        <f t="shared" si="3"/>
        <v>46.053195536520114</v>
      </c>
    </row>
    <row r="19" spans="1:11" s="34" customFormat="1" ht="18" customHeight="1" x14ac:dyDescent="0.25">
      <c r="A19" s="195" t="s">
        <v>414</v>
      </c>
      <c r="B19" s="196" t="s">
        <v>415</v>
      </c>
      <c r="C19" s="197">
        <v>1550.238083</v>
      </c>
      <c r="D19" s="197">
        <v>120.898122044</v>
      </c>
      <c r="E19" s="197">
        <v>266.07436738800004</v>
      </c>
      <c r="F19" s="198">
        <f t="shared" si="1"/>
        <v>1163.265593568</v>
      </c>
      <c r="G19" s="198">
        <v>1571.454962709473</v>
      </c>
      <c r="H19" s="198">
        <v>191.515252</v>
      </c>
      <c r="I19" s="198">
        <v>1272.766001</v>
      </c>
      <c r="J19" s="198">
        <f t="shared" si="2"/>
        <v>107.17370970947309</v>
      </c>
      <c r="K19" s="199">
        <f t="shared" si="3"/>
        <v>-90.786823722624945</v>
      </c>
    </row>
    <row r="20" spans="1:11" s="34" customFormat="1" ht="18" customHeight="1" x14ac:dyDescent="0.25">
      <c r="A20" s="195" t="s">
        <v>416</v>
      </c>
      <c r="B20" s="196" t="s">
        <v>417</v>
      </c>
      <c r="C20" s="197">
        <v>1364.961186</v>
      </c>
      <c r="D20" s="197">
        <v>104.33519410599999</v>
      </c>
      <c r="E20" s="197">
        <v>314.61604524500001</v>
      </c>
      <c r="F20" s="198">
        <f t="shared" si="1"/>
        <v>946.00994664899997</v>
      </c>
      <c r="G20" s="198">
        <v>3083.4588450077549</v>
      </c>
      <c r="H20" s="198">
        <v>206.23782700000001</v>
      </c>
      <c r="I20" s="198">
        <v>765.29498100000001</v>
      </c>
      <c r="J20" s="198">
        <f t="shared" si="2"/>
        <v>2111.926037007755</v>
      </c>
      <c r="K20" s="199">
        <f t="shared" si="3"/>
        <v>123.24564815504495</v>
      </c>
    </row>
    <row r="21" spans="1:11" s="34" customFormat="1" ht="18" customHeight="1" x14ac:dyDescent="0.25">
      <c r="A21" s="195" t="s">
        <v>418</v>
      </c>
      <c r="B21" s="196" t="s">
        <v>419</v>
      </c>
      <c r="C21" s="197">
        <v>1214.3124574999999</v>
      </c>
      <c r="D21" s="197">
        <v>154.75705169400001</v>
      </c>
      <c r="E21" s="197">
        <v>196.403084753</v>
      </c>
      <c r="F21" s="198">
        <f t="shared" si="1"/>
        <v>863.15232105299992</v>
      </c>
      <c r="G21" s="198">
        <v>1694.3568265090516</v>
      </c>
      <c r="H21" s="198">
        <v>325.522988</v>
      </c>
      <c r="I21" s="198">
        <v>383.80421200000001</v>
      </c>
      <c r="J21" s="198">
        <f t="shared" si="2"/>
        <v>985.0296265090517</v>
      </c>
      <c r="K21" s="199">
        <f t="shared" si="3"/>
        <v>14.1200229071235</v>
      </c>
    </row>
    <row r="22" spans="1:11" s="34" customFormat="1" ht="18" customHeight="1" x14ac:dyDescent="0.25">
      <c r="A22" s="195" t="s">
        <v>420</v>
      </c>
      <c r="B22" s="196" t="s">
        <v>421</v>
      </c>
      <c r="C22" s="197">
        <v>1679.7677764999999</v>
      </c>
      <c r="D22" s="197">
        <v>231.78360301999999</v>
      </c>
      <c r="E22" s="197">
        <v>264.63837464199997</v>
      </c>
      <c r="F22" s="198">
        <f t="shared" si="1"/>
        <v>1183.3457988379998</v>
      </c>
      <c r="G22" s="198">
        <v>2229.3540100931859</v>
      </c>
      <c r="H22" s="198">
        <v>486.86410999999998</v>
      </c>
      <c r="I22" s="198">
        <v>823.909853</v>
      </c>
      <c r="J22" s="198">
        <f t="shared" si="2"/>
        <v>918.58004709318595</v>
      </c>
      <c r="K22" s="199">
        <f t="shared" si="3"/>
        <v>-22.374334873610376</v>
      </c>
    </row>
    <row r="23" spans="1:11" s="34" customFormat="1" ht="18" customHeight="1" x14ac:dyDescent="0.25">
      <c r="A23" s="195" t="s">
        <v>422</v>
      </c>
      <c r="B23" s="196" t="s">
        <v>423</v>
      </c>
      <c r="C23" s="197">
        <v>1305.3782250000002</v>
      </c>
      <c r="D23" s="197">
        <v>122.11333844000001</v>
      </c>
      <c r="E23" s="197">
        <v>367.34220117800004</v>
      </c>
      <c r="F23" s="198">
        <f t="shared" si="1"/>
        <v>815.92268538200005</v>
      </c>
      <c r="G23" s="198">
        <v>680.01059997783545</v>
      </c>
      <c r="H23" s="198">
        <v>239.85044599999998</v>
      </c>
      <c r="I23" s="198">
        <v>437.00339199999996</v>
      </c>
      <c r="J23" s="198">
        <f t="shared" si="2"/>
        <v>3.1567619778355152</v>
      </c>
      <c r="K23" s="199">
        <f t="shared" si="3"/>
        <v>-99.613105256859285</v>
      </c>
    </row>
    <row r="24" spans="1:11" s="34" customFormat="1" ht="18" customHeight="1" x14ac:dyDescent="0.25">
      <c r="A24" s="195" t="s">
        <v>424</v>
      </c>
      <c r="B24" s="196" t="s">
        <v>425</v>
      </c>
      <c r="C24" s="197">
        <v>914.7467815</v>
      </c>
      <c r="D24" s="197">
        <v>174.14049835100002</v>
      </c>
      <c r="E24" s="197">
        <v>180.50841611499996</v>
      </c>
      <c r="F24" s="198">
        <f t="shared" si="1"/>
        <v>560.09786703400005</v>
      </c>
      <c r="G24" s="198">
        <v>1457.1239102597792</v>
      </c>
      <c r="H24" s="198">
        <v>417.78838699999994</v>
      </c>
      <c r="I24" s="198">
        <v>621.98683199999994</v>
      </c>
      <c r="J24" s="198">
        <f t="shared" si="2"/>
        <v>417.34869125977923</v>
      </c>
      <c r="K24" s="199">
        <f t="shared" si="3"/>
        <v>-25.486470164607038</v>
      </c>
    </row>
    <row r="25" spans="1:11" s="34" customFormat="1" ht="18" customHeight="1" x14ac:dyDescent="0.25">
      <c r="A25" s="195" t="s">
        <v>426</v>
      </c>
      <c r="B25" s="196" t="s">
        <v>427</v>
      </c>
      <c r="C25" s="197">
        <v>1623.9804985000001</v>
      </c>
      <c r="D25" s="197">
        <v>84.976462133000012</v>
      </c>
      <c r="E25" s="197">
        <v>351.18321147000006</v>
      </c>
      <c r="F25" s="198">
        <f t="shared" si="1"/>
        <v>1187.820824897</v>
      </c>
      <c r="G25" s="198">
        <v>3317.1223182705803</v>
      </c>
      <c r="H25" s="198">
        <v>125.32455399999999</v>
      </c>
      <c r="I25" s="198">
        <v>1251.3051209999999</v>
      </c>
      <c r="J25" s="198">
        <f t="shared" si="2"/>
        <v>1940.4926432705806</v>
      </c>
      <c r="K25" s="199">
        <f t="shared" si="3"/>
        <v>63.365770543621124</v>
      </c>
    </row>
    <row r="26" spans="1:11" s="34" customFormat="1" ht="18" customHeight="1" x14ac:dyDescent="0.25">
      <c r="A26" s="195" t="s">
        <v>428</v>
      </c>
      <c r="B26" s="196" t="s">
        <v>429</v>
      </c>
      <c r="C26" s="197">
        <v>373.02160500000002</v>
      </c>
      <c r="D26" s="197">
        <v>35.185050617999998</v>
      </c>
      <c r="E26" s="197">
        <v>9.6531585149999994</v>
      </c>
      <c r="F26" s="198">
        <f t="shared" si="1"/>
        <v>328.18339586700006</v>
      </c>
      <c r="G26" s="198">
        <v>1845.73031255</v>
      </c>
      <c r="H26" s="198">
        <v>0</v>
      </c>
      <c r="I26" s="198">
        <v>0</v>
      </c>
      <c r="J26" s="198">
        <f t="shared" si="2"/>
        <v>1845.73031255</v>
      </c>
      <c r="K26" s="199">
        <f t="shared" si="3"/>
        <v>462.40819486736086</v>
      </c>
    </row>
    <row r="27" spans="1:11" s="34" customFormat="1" ht="18" customHeight="1" x14ac:dyDescent="0.25">
      <c r="A27" s="195" t="s">
        <v>430</v>
      </c>
      <c r="B27" s="196" t="s">
        <v>431</v>
      </c>
      <c r="C27" s="197">
        <v>3658.8240419999993</v>
      </c>
      <c r="D27" s="197">
        <v>482.20588993700005</v>
      </c>
      <c r="E27" s="197">
        <v>827.68003688100009</v>
      </c>
      <c r="F27" s="198">
        <f t="shared" si="1"/>
        <v>2348.9381151819994</v>
      </c>
      <c r="G27" s="198">
        <v>7003.7370384730657</v>
      </c>
      <c r="H27" s="198">
        <v>1106.6083659999999</v>
      </c>
      <c r="I27" s="198">
        <v>2017.1927059999998</v>
      </c>
      <c r="J27" s="198">
        <f t="shared" si="2"/>
        <v>3879.9359664730655</v>
      </c>
      <c r="K27" s="199">
        <f t="shared" si="3"/>
        <v>65.178296584132951</v>
      </c>
    </row>
    <row r="28" spans="1:11" s="34" customFormat="1" ht="18" customHeight="1" x14ac:dyDescent="0.25">
      <c r="A28" s="195" t="s">
        <v>432</v>
      </c>
      <c r="B28" s="196" t="s">
        <v>433</v>
      </c>
      <c r="C28" s="197">
        <v>1187.7664165000001</v>
      </c>
      <c r="D28" s="197">
        <v>133.16618149900003</v>
      </c>
      <c r="E28" s="197">
        <v>196.459325909</v>
      </c>
      <c r="F28" s="198">
        <f t="shared" si="1"/>
        <v>858.14090909200013</v>
      </c>
      <c r="G28" s="198">
        <v>2010.7247164146015</v>
      </c>
      <c r="H28" s="198">
        <v>321.17227800000001</v>
      </c>
      <c r="I28" s="198">
        <v>387.12529999999998</v>
      </c>
      <c r="J28" s="198">
        <f t="shared" si="2"/>
        <v>1302.4271384146016</v>
      </c>
      <c r="K28" s="199">
        <f t="shared" si="3"/>
        <v>51.7731091264139</v>
      </c>
    </row>
    <row r="29" spans="1:11" s="34" customFormat="1" ht="18" customHeight="1" x14ac:dyDescent="0.25">
      <c r="A29" s="195" t="s">
        <v>434</v>
      </c>
      <c r="B29" s="196" t="s">
        <v>435</v>
      </c>
      <c r="C29" s="197">
        <v>2589.6434505000002</v>
      </c>
      <c r="D29" s="197">
        <v>420.77284945699995</v>
      </c>
      <c r="E29" s="197">
        <v>347.63942627399996</v>
      </c>
      <c r="F29" s="198">
        <f t="shared" si="1"/>
        <v>1821.2311747690001</v>
      </c>
      <c r="G29" s="198">
        <v>3595.2612245472283</v>
      </c>
      <c r="H29" s="198">
        <v>919.70007200000009</v>
      </c>
      <c r="I29" s="198">
        <v>1170.229617</v>
      </c>
      <c r="J29" s="198">
        <f t="shared" si="2"/>
        <v>1505.3315355472282</v>
      </c>
      <c r="K29" s="199">
        <f t="shared" si="3"/>
        <v>-17.345389404606458</v>
      </c>
    </row>
    <row r="30" spans="1:11" s="34" customFormat="1" ht="18" customHeight="1" x14ac:dyDescent="0.25">
      <c r="A30" s="195" t="s">
        <v>436</v>
      </c>
      <c r="B30" s="196" t="s">
        <v>437</v>
      </c>
      <c r="C30" s="197">
        <v>1747.4402585</v>
      </c>
      <c r="D30" s="197">
        <v>196.04309331599998</v>
      </c>
      <c r="E30" s="197">
        <v>285.752715739</v>
      </c>
      <c r="F30" s="198">
        <f t="shared" si="1"/>
        <v>1265.644449445</v>
      </c>
      <c r="G30" s="198">
        <v>3136.677498413339</v>
      </c>
      <c r="H30" s="198">
        <v>203.96223700000002</v>
      </c>
      <c r="I30" s="198">
        <v>748.98664399999996</v>
      </c>
      <c r="J30" s="198">
        <f t="shared" si="2"/>
        <v>2183.7286174133387</v>
      </c>
      <c r="K30" s="199">
        <f t="shared" si="3"/>
        <v>72.538868903579484</v>
      </c>
    </row>
    <row r="31" spans="1:11" s="34" customFormat="1" ht="18" customHeight="1" x14ac:dyDescent="0.25">
      <c r="A31" s="195" t="s">
        <v>438</v>
      </c>
      <c r="B31" s="196" t="s">
        <v>439</v>
      </c>
      <c r="C31" s="197">
        <v>4468.5182560000003</v>
      </c>
      <c r="D31" s="197">
        <v>566.33994557400001</v>
      </c>
      <c r="E31" s="197">
        <v>802.82670559700011</v>
      </c>
      <c r="F31" s="198">
        <f t="shared" si="1"/>
        <v>3099.3516048290003</v>
      </c>
      <c r="G31" s="198">
        <v>5860.1317702436054</v>
      </c>
      <c r="H31" s="198">
        <v>1137.3464410000001</v>
      </c>
      <c r="I31" s="198">
        <v>1826.1314280000001</v>
      </c>
      <c r="J31" s="198">
        <f t="shared" si="2"/>
        <v>2896.6539012436047</v>
      </c>
      <c r="K31" s="199">
        <f t="shared" si="3"/>
        <v>-6.540003504913054</v>
      </c>
    </row>
    <row r="32" spans="1:11" s="34" customFormat="1" ht="18" customHeight="1" x14ac:dyDescent="0.25">
      <c r="A32" s="195" t="s">
        <v>440</v>
      </c>
      <c r="B32" s="196" t="s">
        <v>441</v>
      </c>
      <c r="C32" s="197">
        <v>4682.4677414999996</v>
      </c>
      <c r="D32" s="197">
        <v>501.09027209600004</v>
      </c>
      <c r="E32" s="197">
        <v>1215.486147068</v>
      </c>
      <c r="F32" s="198">
        <f t="shared" si="1"/>
        <v>2965.8913223359996</v>
      </c>
      <c r="G32" s="198">
        <v>3898.3189017092786</v>
      </c>
      <c r="H32" s="198">
        <v>1172.0897749999999</v>
      </c>
      <c r="I32" s="198">
        <v>3668.7548960000004</v>
      </c>
      <c r="J32" s="198">
        <f t="shared" si="2"/>
        <v>-942.52576929072166</v>
      </c>
      <c r="K32" s="199">
        <f t="shared" si="3"/>
        <v>-131.77883701242189</v>
      </c>
    </row>
    <row r="33" spans="1:11" s="34" customFormat="1" ht="18" customHeight="1" x14ac:dyDescent="0.25">
      <c r="A33" s="195" t="s">
        <v>442</v>
      </c>
      <c r="B33" s="196" t="s">
        <v>443</v>
      </c>
      <c r="C33" s="197">
        <v>3785.6212930000002</v>
      </c>
      <c r="D33" s="197">
        <v>493.399704165</v>
      </c>
      <c r="E33" s="197">
        <v>824.95820729499997</v>
      </c>
      <c r="F33" s="198">
        <f t="shared" si="1"/>
        <v>2467.2633815400004</v>
      </c>
      <c r="G33" s="198">
        <v>7436.9514753421117</v>
      </c>
      <c r="H33" s="198">
        <v>1377.4276150000001</v>
      </c>
      <c r="I33" s="198">
        <v>2343.9943640000001</v>
      </c>
      <c r="J33" s="198">
        <f t="shared" si="2"/>
        <v>3715.5294963421111</v>
      </c>
      <c r="K33" s="199">
        <f t="shared" si="3"/>
        <v>50.593143972451614</v>
      </c>
    </row>
    <row r="34" spans="1:11" s="34" customFormat="1" ht="18" customHeight="1" x14ac:dyDescent="0.25">
      <c r="A34" s="195" t="s">
        <v>444</v>
      </c>
      <c r="B34" s="196" t="s">
        <v>445</v>
      </c>
      <c r="C34" s="197">
        <v>2048.1364144999998</v>
      </c>
      <c r="D34" s="197">
        <v>336.61666240600005</v>
      </c>
      <c r="E34" s="197">
        <v>310.85227185799999</v>
      </c>
      <c r="F34" s="198">
        <f t="shared" si="1"/>
        <v>1400.6674802359996</v>
      </c>
      <c r="G34" s="198">
        <v>2751.2707806401163</v>
      </c>
      <c r="H34" s="198">
        <v>393.83752499999997</v>
      </c>
      <c r="I34" s="198">
        <v>715.88655600000004</v>
      </c>
      <c r="J34" s="198">
        <f t="shared" si="2"/>
        <v>1641.5466996401165</v>
      </c>
      <c r="K34" s="199">
        <f t="shared" si="3"/>
        <v>17.197459268743135</v>
      </c>
    </row>
    <row r="35" spans="1:11" s="34" customFormat="1" ht="18" customHeight="1" x14ac:dyDescent="0.25">
      <c r="A35" s="195" t="s">
        <v>446</v>
      </c>
      <c r="B35" s="196" t="s">
        <v>447</v>
      </c>
      <c r="C35" s="197">
        <v>1884.2452490000001</v>
      </c>
      <c r="D35" s="197">
        <v>289.25515586699998</v>
      </c>
      <c r="E35" s="197">
        <v>372.18958171700001</v>
      </c>
      <c r="F35" s="198">
        <f t="shared" si="1"/>
        <v>1222.8005114160001</v>
      </c>
      <c r="G35" s="198">
        <v>3170.0793508473703</v>
      </c>
      <c r="H35" s="198">
        <v>698.79533200000003</v>
      </c>
      <c r="I35" s="198">
        <v>1157.536865</v>
      </c>
      <c r="J35" s="198">
        <f t="shared" si="2"/>
        <v>1313.7471538473701</v>
      </c>
      <c r="K35" s="199">
        <f t="shared" si="3"/>
        <v>7.4375698719698802</v>
      </c>
    </row>
    <row r="36" spans="1:11" s="34" customFormat="1" ht="18" customHeight="1" x14ac:dyDescent="0.25">
      <c r="A36" s="195" t="s">
        <v>448</v>
      </c>
      <c r="B36" s="196" t="s">
        <v>449</v>
      </c>
      <c r="C36" s="197">
        <v>2053.3912959999998</v>
      </c>
      <c r="D36" s="197">
        <v>244.14487235499999</v>
      </c>
      <c r="E36" s="197">
        <v>241.61254719799999</v>
      </c>
      <c r="F36" s="198">
        <f t="shared" si="1"/>
        <v>1567.6338764469999</v>
      </c>
      <c r="G36" s="198">
        <v>1696.5751113186454</v>
      </c>
      <c r="H36" s="198">
        <v>569.13590700000009</v>
      </c>
      <c r="I36" s="198">
        <v>1258.3198480000001</v>
      </c>
      <c r="J36" s="198">
        <f t="shared" si="2"/>
        <v>-130.88064368135474</v>
      </c>
      <c r="K36" s="199">
        <f t="shared" si="3"/>
        <v>-108.34892927792504</v>
      </c>
    </row>
    <row r="37" spans="1:11" s="34" customFormat="1" ht="18" customHeight="1" x14ac:dyDescent="0.25">
      <c r="A37" s="195" t="s">
        <v>450</v>
      </c>
      <c r="B37" s="196" t="s">
        <v>451</v>
      </c>
      <c r="C37" s="197">
        <v>2116.1495840000002</v>
      </c>
      <c r="D37" s="197">
        <v>626.65593692799996</v>
      </c>
      <c r="E37" s="197">
        <v>573.94789978300003</v>
      </c>
      <c r="F37" s="198">
        <f t="shared" si="1"/>
        <v>915.54574728900036</v>
      </c>
      <c r="G37" s="198">
        <v>3502.5565468308</v>
      </c>
      <c r="H37" s="198">
        <v>772.14660200000003</v>
      </c>
      <c r="I37" s="198">
        <v>762.63613599999996</v>
      </c>
      <c r="J37" s="198">
        <f t="shared" si="2"/>
        <v>1967.7738088307997</v>
      </c>
      <c r="K37" s="199">
        <f t="shared" si="3"/>
        <v>114.92905348067266</v>
      </c>
    </row>
    <row r="38" spans="1:11" s="34" customFormat="1" ht="18" customHeight="1" x14ac:dyDescent="0.25">
      <c r="A38" s="195" t="s">
        <v>452</v>
      </c>
      <c r="B38" s="196" t="s">
        <v>453</v>
      </c>
      <c r="C38" s="197">
        <v>2402.0471890000003</v>
      </c>
      <c r="D38" s="197">
        <v>360.65392587899998</v>
      </c>
      <c r="E38" s="197">
        <v>306.87097705999997</v>
      </c>
      <c r="F38" s="198">
        <f t="shared" si="1"/>
        <v>1734.5222860610006</v>
      </c>
      <c r="G38" s="198">
        <v>3432.0828480612145</v>
      </c>
      <c r="H38" s="198">
        <v>942.563222</v>
      </c>
      <c r="I38" s="198">
        <v>879.75013100000012</v>
      </c>
      <c r="J38" s="198">
        <f t="shared" si="2"/>
        <v>1609.7694950612145</v>
      </c>
      <c r="K38" s="199">
        <f t="shared" si="3"/>
        <v>-7.1923429293660162</v>
      </c>
    </row>
    <row r="39" spans="1:11" s="34" customFormat="1" ht="18" customHeight="1" x14ac:dyDescent="0.25">
      <c r="A39" s="195" t="s">
        <v>454</v>
      </c>
      <c r="B39" s="196" t="s">
        <v>455</v>
      </c>
      <c r="C39" s="197">
        <v>634.78448299999991</v>
      </c>
      <c r="D39" s="197">
        <v>0</v>
      </c>
      <c r="E39" s="197">
        <v>140.7679718</v>
      </c>
      <c r="F39" s="198">
        <f t="shared" si="1"/>
        <v>494.01651119999991</v>
      </c>
      <c r="G39" s="198">
        <v>189.4778400301156</v>
      </c>
      <c r="H39" s="198">
        <v>0</v>
      </c>
      <c r="I39" s="198">
        <v>407.85468299999997</v>
      </c>
      <c r="J39" s="198">
        <f t="shared" si="2"/>
        <v>-218.37684296988436</v>
      </c>
      <c r="K39" s="199">
        <f t="shared" si="3"/>
        <v>-144.20436119421032</v>
      </c>
    </row>
    <row r="40" spans="1:11" s="34" customFormat="1" ht="18" customHeight="1" x14ac:dyDescent="0.25">
      <c r="A40" s="195" t="s">
        <v>456</v>
      </c>
      <c r="B40" s="196" t="s">
        <v>457</v>
      </c>
      <c r="C40" s="197">
        <v>311.86051750000001</v>
      </c>
      <c r="D40" s="197">
        <v>0</v>
      </c>
      <c r="E40" s="197">
        <v>93.838786177000003</v>
      </c>
      <c r="F40" s="198">
        <f t="shared" si="1"/>
        <v>218.02173132300001</v>
      </c>
      <c r="G40" s="198">
        <v>210.17992575103466</v>
      </c>
      <c r="H40" s="198">
        <v>0</v>
      </c>
      <c r="I40" s="198">
        <v>269.79227500000002</v>
      </c>
      <c r="J40" s="198">
        <f t="shared" si="2"/>
        <v>-59.612349248965359</v>
      </c>
      <c r="K40" s="199">
        <f t="shared" si="3"/>
        <v>-127.34238870924726</v>
      </c>
    </row>
    <row r="41" spans="1:11" s="34" customFormat="1" ht="18" customHeight="1" x14ac:dyDescent="0.25">
      <c r="A41" s="195" t="s">
        <v>458</v>
      </c>
      <c r="B41" s="196" t="s">
        <v>459</v>
      </c>
      <c r="C41" s="197">
        <v>829.62178000000006</v>
      </c>
      <c r="D41" s="197">
        <v>0</v>
      </c>
      <c r="E41" s="197">
        <v>270.06781008799999</v>
      </c>
      <c r="F41" s="198">
        <f t="shared" si="1"/>
        <v>559.55396991200007</v>
      </c>
      <c r="G41" s="198">
        <v>915.81814787128928</v>
      </c>
      <c r="H41" s="198">
        <v>0</v>
      </c>
      <c r="I41" s="198">
        <v>926.08802200000002</v>
      </c>
      <c r="J41" s="198">
        <f t="shared" si="2"/>
        <v>-10.26987412871074</v>
      </c>
      <c r="K41" s="199">
        <f t="shared" si="3"/>
        <v>-101.83536793248484</v>
      </c>
    </row>
    <row r="42" spans="1:11" s="34" customFormat="1" ht="18" customHeight="1" x14ac:dyDescent="0.25">
      <c r="A42" s="195" t="s">
        <v>460</v>
      </c>
      <c r="B42" s="196" t="s">
        <v>461</v>
      </c>
      <c r="C42" s="197">
        <v>784.13926499999991</v>
      </c>
      <c r="D42" s="197">
        <v>145.70479025500001</v>
      </c>
      <c r="E42" s="197">
        <v>169.56875954999998</v>
      </c>
      <c r="F42" s="198">
        <f t="shared" si="1"/>
        <v>468.86571519499989</v>
      </c>
      <c r="G42" s="198">
        <v>487.45965859999984</v>
      </c>
      <c r="H42" s="198">
        <v>265.07433399999996</v>
      </c>
      <c r="I42" s="198">
        <v>318.17279499999995</v>
      </c>
      <c r="J42" s="198">
        <f t="shared" si="2"/>
        <v>-95.787470400000075</v>
      </c>
      <c r="K42" s="199">
        <f t="shared" si="3"/>
        <v>-120.42961711545968</v>
      </c>
    </row>
    <row r="43" spans="1:11" s="34" customFormat="1" ht="18" customHeight="1" x14ac:dyDescent="0.25">
      <c r="A43" s="195" t="s">
        <v>462</v>
      </c>
      <c r="B43" s="196" t="s">
        <v>463</v>
      </c>
      <c r="C43" s="197">
        <v>699.11354999999992</v>
      </c>
      <c r="D43" s="197">
        <v>0</v>
      </c>
      <c r="E43" s="197">
        <v>0</v>
      </c>
      <c r="F43" s="198">
        <f t="shared" si="1"/>
        <v>699.11354999999992</v>
      </c>
      <c r="G43" s="198">
        <v>0</v>
      </c>
      <c r="H43" s="198">
        <v>0</v>
      </c>
      <c r="I43" s="198">
        <v>0</v>
      </c>
      <c r="J43" s="198">
        <f t="shared" si="2"/>
        <v>0</v>
      </c>
      <c r="K43" s="199">
        <f t="shared" si="3"/>
        <v>-100</v>
      </c>
    </row>
    <row r="44" spans="1:11" s="34" customFormat="1" ht="18" customHeight="1" x14ac:dyDescent="0.25">
      <c r="A44" s="195" t="s">
        <v>464</v>
      </c>
      <c r="B44" s="200" t="s">
        <v>465</v>
      </c>
      <c r="C44" s="197">
        <v>323.91973449999995</v>
      </c>
      <c r="D44" s="197">
        <v>0</v>
      </c>
      <c r="E44" s="197">
        <v>79.186431582000012</v>
      </c>
      <c r="F44" s="198">
        <f t="shared" si="1"/>
        <v>244.73330291799994</v>
      </c>
      <c r="G44" s="198">
        <v>228.99289841023079</v>
      </c>
      <c r="H44" s="198">
        <v>0</v>
      </c>
      <c r="I44" s="198">
        <v>176.71370899999999</v>
      </c>
      <c r="J44" s="198">
        <f t="shared" si="2"/>
        <v>52.279189410230799</v>
      </c>
      <c r="K44" s="199">
        <f t="shared" si="3"/>
        <v>-78.638301862927335</v>
      </c>
    </row>
    <row r="45" spans="1:11" s="34" customFormat="1" ht="18" customHeight="1" x14ac:dyDescent="0.25">
      <c r="A45" s="195" t="s">
        <v>466</v>
      </c>
      <c r="B45" s="200" t="s">
        <v>467</v>
      </c>
      <c r="C45" s="197">
        <v>894.22864749999985</v>
      </c>
      <c r="D45" s="197">
        <v>0</v>
      </c>
      <c r="E45" s="197">
        <v>0</v>
      </c>
      <c r="F45" s="198">
        <f t="shared" si="1"/>
        <v>894.22864749999985</v>
      </c>
      <c r="G45" s="198">
        <v>0</v>
      </c>
      <c r="H45" s="198">
        <v>0</v>
      </c>
      <c r="I45" s="198">
        <v>0</v>
      </c>
      <c r="J45" s="198">
        <f t="shared" si="2"/>
        <v>0</v>
      </c>
      <c r="K45" s="199">
        <f t="shared" si="3"/>
        <v>-100</v>
      </c>
    </row>
    <row r="46" spans="1:11" s="34" customFormat="1" ht="18" customHeight="1" x14ac:dyDescent="0.25">
      <c r="A46" s="201" t="s">
        <v>468</v>
      </c>
      <c r="B46" s="202" t="s">
        <v>469</v>
      </c>
      <c r="C46" s="203">
        <v>0</v>
      </c>
      <c r="D46" s="203">
        <v>0</v>
      </c>
      <c r="E46" s="203">
        <v>0</v>
      </c>
      <c r="F46" s="204">
        <f t="shared" si="1"/>
        <v>0</v>
      </c>
      <c r="G46" s="204">
        <v>0</v>
      </c>
      <c r="H46" s="204">
        <v>0</v>
      </c>
      <c r="I46" s="204">
        <v>0</v>
      </c>
      <c r="J46" s="204">
        <f t="shared" si="2"/>
        <v>0</v>
      </c>
      <c r="K46" s="205">
        <v>0</v>
      </c>
    </row>
    <row r="47" spans="1:11" s="35" customFormat="1" ht="13.5" customHeight="1" x14ac:dyDescent="0.2">
      <c r="A47" s="187" t="s">
        <v>1056</v>
      </c>
      <c r="B47" s="206"/>
      <c r="C47" s="206"/>
      <c r="D47" s="198"/>
      <c r="E47" s="207"/>
      <c r="F47" s="208"/>
      <c r="G47" s="208"/>
      <c r="H47" s="208"/>
      <c r="I47" s="208"/>
      <c r="J47" s="208"/>
      <c r="K47" s="206"/>
    </row>
    <row r="48" spans="1:11" s="36" customFormat="1" ht="13.9" customHeight="1" x14ac:dyDescent="0.2">
      <c r="A48" s="187" t="s">
        <v>121</v>
      </c>
      <c r="B48" s="209"/>
      <c r="C48" s="209"/>
      <c r="D48" s="210"/>
      <c r="E48" s="211"/>
      <c r="F48" s="209"/>
      <c r="G48" s="209"/>
      <c r="H48" s="209"/>
      <c r="I48" s="212"/>
      <c r="J48" s="209"/>
      <c r="K48" s="212"/>
    </row>
    <row r="49" spans="1:11" ht="13.5" customHeight="1" x14ac:dyDescent="0.25">
      <c r="A49" s="209"/>
      <c r="B49" s="209"/>
      <c r="C49" s="209"/>
      <c r="D49" s="209"/>
      <c r="E49" s="209"/>
      <c r="F49" s="209"/>
      <c r="G49" s="209"/>
      <c r="H49" s="209"/>
      <c r="I49" s="209"/>
      <c r="J49" s="209"/>
      <c r="K49" s="209"/>
    </row>
    <row r="50" spans="1:11" ht="13.5" customHeight="1" x14ac:dyDescent="0.25">
      <c r="A50" s="209"/>
      <c r="B50" s="209"/>
      <c r="C50" s="209"/>
      <c r="D50" s="209"/>
      <c r="E50" s="209"/>
      <c r="F50" s="209"/>
      <c r="G50" s="209"/>
      <c r="H50" s="209"/>
      <c r="I50" s="209"/>
      <c r="J50" s="209"/>
      <c r="K50" s="209"/>
    </row>
  </sheetData>
  <mergeCells count="18">
    <mergeCell ref="A1:D1"/>
    <mergeCell ref="E1:K1"/>
    <mergeCell ref="A2:K2"/>
    <mergeCell ref="A8:A11"/>
    <mergeCell ref="B8:B11"/>
    <mergeCell ref="C8:F8"/>
    <mergeCell ref="G8:J8"/>
    <mergeCell ref="D9:E9"/>
    <mergeCell ref="H9:I9"/>
    <mergeCell ref="C10:C11"/>
    <mergeCell ref="D10:D11"/>
    <mergeCell ref="E10:E11"/>
    <mergeCell ref="F10:F11"/>
    <mergeCell ref="G10:G11"/>
    <mergeCell ref="H10:H11"/>
    <mergeCell ref="I10:I11"/>
    <mergeCell ref="J10:J11"/>
    <mergeCell ref="K10:K11"/>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A14:A46 C12:K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4"/>
  <sheetViews>
    <sheetView showGridLines="0" zoomScaleNormal="100" zoomScaleSheetLayoutView="100" workbookViewId="0">
      <selection sqref="A1:D1"/>
    </sheetView>
  </sheetViews>
  <sheetFormatPr baseColWidth="10" defaultColWidth="46.42578125" defaultRowHeight="12.75" x14ac:dyDescent="0.25"/>
  <cols>
    <col min="1" max="1" width="8.28515625" style="37" customWidth="1"/>
    <col min="2" max="2" width="49.28515625" style="37" customWidth="1"/>
    <col min="3" max="6" width="13.7109375" style="37" customWidth="1"/>
    <col min="7" max="7" width="1.28515625" style="37" customWidth="1"/>
    <col min="8" max="8" width="10.7109375" style="37" customWidth="1"/>
    <col min="9" max="10" width="13.7109375" style="37" customWidth="1"/>
    <col min="11" max="11" width="1.140625" style="37" customWidth="1"/>
    <col min="12" max="13" width="13.7109375" style="37" customWidth="1"/>
    <col min="14" max="16384" width="46.42578125" style="37"/>
  </cols>
  <sheetData>
    <row r="1" spans="1:13" ht="55.5" customHeight="1" x14ac:dyDescent="0.25">
      <c r="A1" s="362" t="s">
        <v>1041</v>
      </c>
      <c r="B1" s="362"/>
      <c r="C1" s="362"/>
      <c r="D1" s="362"/>
      <c r="E1" s="390" t="s">
        <v>1042</v>
      </c>
      <c r="F1" s="390"/>
      <c r="G1" s="390"/>
      <c r="H1" s="390"/>
      <c r="I1" s="390"/>
      <c r="J1" s="390"/>
      <c r="K1" s="390"/>
      <c r="L1" s="390"/>
      <c r="M1" s="390"/>
    </row>
    <row r="2" spans="1:13" ht="39" customHeight="1" x14ac:dyDescent="0.3">
      <c r="A2" s="360" t="s">
        <v>1043</v>
      </c>
      <c r="B2" s="360"/>
      <c r="C2" s="360"/>
      <c r="D2" s="360"/>
      <c r="E2" s="360"/>
      <c r="F2" s="360"/>
      <c r="G2" s="360"/>
      <c r="H2" s="360"/>
      <c r="I2" s="360"/>
      <c r="J2" s="360"/>
      <c r="K2" s="360"/>
      <c r="L2" s="360"/>
      <c r="M2" s="360"/>
    </row>
    <row r="3" spans="1:13" s="51" customFormat="1" ht="17.649999999999999" customHeight="1" x14ac:dyDescent="0.3">
      <c r="A3" s="216" t="s">
        <v>1065</v>
      </c>
      <c r="B3" s="217"/>
      <c r="C3" s="217"/>
      <c r="D3" s="217"/>
      <c r="E3" s="217"/>
      <c r="F3" s="217"/>
      <c r="G3" s="217"/>
      <c r="H3" s="217"/>
      <c r="I3" s="217"/>
      <c r="J3" s="217"/>
      <c r="K3" s="217"/>
      <c r="L3" s="217"/>
      <c r="M3" s="217"/>
    </row>
    <row r="4" spans="1:13" s="51" customFormat="1" ht="17.649999999999999" customHeight="1" x14ac:dyDescent="0.3">
      <c r="A4" s="216" t="s">
        <v>730</v>
      </c>
      <c r="B4" s="217"/>
      <c r="C4" s="217"/>
      <c r="D4" s="217"/>
      <c r="E4" s="217"/>
      <c r="F4" s="217"/>
      <c r="G4" s="217"/>
      <c r="H4" s="217"/>
      <c r="I4" s="217"/>
      <c r="J4" s="217"/>
      <c r="K4" s="217"/>
      <c r="L4" s="217"/>
      <c r="M4" s="217"/>
    </row>
    <row r="5" spans="1:13" s="51" customFormat="1" ht="17.649999999999999" customHeight="1" x14ac:dyDescent="0.3">
      <c r="A5" s="216" t="s">
        <v>729</v>
      </c>
      <c r="B5" s="217"/>
      <c r="C5" s="217"/>
      <c r="D5" s="217"/>
      <c r="E5" s="217"/>
      <c r="F5" s="217"/>
      <c r="G5" s="217"/>
      <c r="H5" s="217"/>
      <c r="I5" s="217"/>
      <c r="J5" s="217"/>
      <c r="K5" s="217"/>
      <c r="L5" s="217"/>
      <c r="M5" s="217"/>
    </row>
    <row r="6" spans="1:13" s="51" customFormat="1" ht="17.649999999999999" customHeight="1" x14ac:dyDescent="0.3">
      <c r="A6" s="216" t="s">
        <v>45</v>
      </c>
      <c r="B6" s="217"/>
      <c r="C6" s="217"/>
      <c r="D6" s="217"/>
      <c r="E6" s="217"/>
      <c r="F6" s="217"/>
      <c r="G6" s="217"/>
      <c r="H6" s="217"/>
      <c r="I6" s="217"/>
      <c r="J6" s="217"/>
      <c r="K6" s="217"/>
      <c r="L6" s="217"/>
      <c r="M6" s="217"/>
    </row>
    <row r="7" spans="1:13" s="51" customFormat="1" ht="17.649999999999999" customHeight="1" x14ac:dyDescent="0.3">
      <c r="A7" s="216" t="s">
        <v>731</v>
      </c>
      <c r="B7" s="217"/>
      <c r="C7" s="218"/>
      <c r="D7" s="217"/>
      <c r="E7" s="217"/>
      <c r="F7" s="217"/>
      <c r="G7" s="217"/>
      <c r="H7" s="217"/>
      <c r="I7" s="217"/>
      <c r="J7" s="217"/>
      <c r="K7" s="217"/>
      <c r="L7" s="217"/>
      <c r="M7" s="217"/>
    </row>
    <row r="8" spans="1:13" s="50" customFormat="1" ht="17.649999999999999" customHeight="1" x14ac:dyDescent="0.25">
      <c r="A8" s="392" t="s">
        <v>388</v>
      </c>
      <c r="B8" s="368" t="s">
        <v>728</v>
      </c>
      <c r="C8" s="365" t="s">
        <v>727</v>
      </c>
      <c r="D8" s="366" t="s">
        <v>726</v>
      </c>
      <c r="E8" s="366"/>
      <c r="F8" s="366"/>
      <c r="G8" s="345"/>
      <c r="H8" s="366" t="s">
        <v>725</v>
      </c>
      <c r="I8" s="366"/>
      <c r="J8" s="366"/>
      <c r="K8" s="345"/>
      <c r="L8" s="366" t="s">
        <v>724</v>
      </c>
      <c r="M8" s="366"/>
    </row>
    <row r="9" spans="1:13" s="50" customFormat="1" ht="17.649999999999999" customHeight="1" x14ac:dyDescent="0.25">
      <c r="A9" s="392"/>
      <c r="B9" s="368"/>
      <c r="C9" s="365"/>
      <c r="D9" s="345" t="s">
        <v>723</v>
      </c>
      <c r="E9" s="345" t="s">
        <v>722</v>
      </c>
      <c r="F9" s="345" t="s">
        <v>719</v>
      </c>
      <c r="G9" s="345"/>
      <c r="H9" s="345" t="s">
        <v>721</v>
      </c>
      <c r="I9" s="345" t="s">
        <v>720</v>
      </c>
      <c r="J9" s="345" t="s">
        <v>719</v>
      </c>
      <c r="K9" s="345"/>
      <c r="L9" s="345" t="s">
        <v>718</v>
      </c>
      <c r="M9" s="345" t="s">
        <v>713</v>
      </c>
    </row>
    <row r="10" spans="1:13" s="39" customFormat="1" ht="17.649999999999999" customHeight="1" x14ac:dyDescent="0.25">
      <c r="A10" s="393"/>
      <c r="B10" s="366"/>
      <c r="C10" s="356" t="s">
        <v>368</v>
      </c>
      <c r="D10" s="350" t="s">
        <v>11</v>
      </c>
      <c r="E10" s="350" t="s">
        <v>12</v>
      </c>
      <c r="F10" s="350" t="s">
        <v>717</v>
      </c>
      <c r="G10" s="350"/>
      <c r="H10" s="350" t="s">
        <v>398</v>
      </c>
      <c r="I10" s="350" t="s">
        <v>399</v>
      </c>
      <c r="J10" s="350" t="s">
        <v>716</v>
      </c>
      <c r="K10" s="350"/>
      <c r="L10" s="350" t="s">
        <v>715</v>
      </c>
      <c r="M10" s="350" t="s">
        <v>714</v>
      </c>
    </row>
    <row r="11" spans="1:13" s="39" customFormat="1" ht="13.5" x14ac:dyDescent="0.25">
      <c r="A11" s="222">
        <v>243</v>
      </c>
      <c r="B11" s="223" t="s">
        <v>713</v>
      </c>
      <c r="C11" s="224">
        <f>C12+C228</f>
        <v>408940.87994490529</v>
      </c>
      <c r="D11" s="224">
        <f>D12+D228</f>
        <v>248069.92922666</v>
      </c>
      <c r="E11" s="224">
        <f>E12+E228</f>
        <v>11843.780052123819</v>
      </c>
      <c r="F11" s="224">
        <f>F12+F228</f>
        <v>259913.70927878379</v>
      </c>
      <c r="G11" s="224"/>
      <c r="H11" s="224">
        <f>H12+H228</f>
        <v>15050.76694594177</v>
      </c>
      <c r="I11" s="224">
        <f>I12+I228</f>
        <v>18354.424771387461</v>
      </c>
      <c r="J11" s="224">
        <f>J12+J228</f>
        <v>33405.191717329231</v>
      </c>
      <c r="K11" s="224"/>
      <c r="L11" s="224">
        <f>L12+L228</f>
        <v>115621.97894879233</v>
      </c>
      <c r="M11" s="224">
        <f>M12+M228</f>
        <v>149027.17066612156</v>
      </c>
    </row>
    <row r="12" spans="1:13" s="45" customFormat="1" ht="13.5" x14ac:dyDescent="0.25">
      <c r="A12" s="225">
        <v>214</v>
      </c>
      <c r="B12" s="226" t="s">
        <v>712</v>
      </c>
      <c r="C12" s="227">
        <f>SUM(C13:C227)</f>
        <v>343215.87036845792</v>
      </c>
      <c r="D12" s="227">
        <f>SUM(D13:D227)</f>
        <v>238948.26181940039</v>
      </c>
      <c r="E12" s="227">
        <f>SUM(E13:E227)</f>
        <v>9933.0894447992796</v>
      </c>
      <c r="F12" s="227">
        <f>SUM(F13:F227)</f>
        <v>248881.35126419965</v>
      </c>
      <c r="G12" s="227"/>
      <c r="H12" s="227">
        <f>SUM(H13:H227)</f>
        <v>11591.796086318178</v>
      </c>
      <c r="I12" s="227">
        <f>SUM(I13:I227)</f>
        <v>13500.055215480021</v>
      </c>
      <c r="J12" s="227">
        <f>SUM(J13:J227)</f>
        <v>25091.851301798204</v>
      </c>
      <c r="K12" s="227">
        <f>SUM(K13:K226)</f>
        <v>0</v>
      </c>
      <c r="L12" s="227">
        <f>SUM(L13:L227)</f>
        <v>69242.667802460142</v>
      </c>
      <c r="M12" s="227">
        <f>SUM(M13:M227)</f>
        <v>94334.519104258361</v>
      </c>
    </row>
    <row r="13" spans="1:13" s="45" customFormat="1" ht="12" x14ac:dyDescent="0.25">
      <c r="A13" s="228">
        <v>1</v>
      </c>
      <c r="B13" s="229" t="s">
        <v>711</v>
      </c>
      <c r="C13" s="230">
        <v>2072.4344808000001</v>
      </c>
      <c r="D13" s="230">
        <v>2072.4344808000001</v>
      </c>
      <c r="E13" s="230">
        <v>0</v>
      </c>
      <c r="F13" s="230">
        <f t="shared" ref="F13:F76" si="0">+D13+E13</f>
        <v>2072.4344808000001</v>
      </c>
      <c r="G13" s="230"/>
      <c r="H13" s="230">
        <v>0</v>
      </c>
      <c r="I13" s="230">
        <v>0</v>
      </c>
      <c r="J13" s="230">
        <f t="shared" ref="J13:J76" si="1">+H13+I13</f>
        <v>0</v>
      </c>
      <c r="K13" s="230"/>
      <c r="L13" s="230">
        <f t="shared" ref="L13:L76" si="2">SUM(C13-F13-J13)</f>
        <v>0</v>
      </c>
      <c r="M13" s="230">
        <f t="shared" ref="M13:M76" si="3">J13+L13</f>
        <v>0</v>
      </c>
    </row>
    <row r="14" spans="1:13" s="45" customFormat="1" ht="12" x14ac:dyDescent="0.25">
      <c r="A14" s="228">
        <v>2</v>
      </c>
      <c r="B14" s="229" t="s">
        <v>710</v>
      </c>
      <c r="C14" s="230">
        <v>5562.6576938187845</v>
      </c>
      <c r="D14" s="230">
        <v>5562.6576938187873</v>
      </c>
      <c r="E14" s="230">
        <v>0</v>
      </c>
      <c r="F14" s="230">
        <f t="shared" si="0"/>
        <v>5562.6576938187873</v>
      </c>
      <c r="G14" s="230"/>
      <c r="H14" s="230">
        <v>0</v>
      </c>
      <c r="I14" s="230">
        <v>0</v>
      </c>
      <c r="J14" s="230">
        <f t="shared" si="1"/>
        <v>0</v>
      </c>
      <c r="K14" s="230"/>
      <c r="L14" s="230">
        <f t="shared" si="2"/>
        <v>-2.7284841053187847E-12</v>
      </c>
      <c r="M14" s="230">
        <f t="shared" si="3"/>
        <v>-2.7284841053187847E-12</v>
      </c>
    </row>
    <row r="15" spans="1:13" s="45" customFormat="1" ht="12" x14ac:dyDescent="0.25">
      <c r="A15" s="228">
        <v>3</v>
      </c>
      <c r="B15" s="229" t="s">
        <v>709</v>
      </c>
      <c r="C15" s="230">
        <v>550.85623367075493</v>
      </c>
      <c r="D15" s="230">
        <v>550.85623367075505</v>
      </c>
      <c r="E15" s="230">
        <v>0</v>
      </c>
      <c r="F15" s="230">
        <f t="shared" si="0"/>
        <v>550.85623367075505</v>
      </c>
      <c r="G15" s="230"/>
      <c r="H15" s="230">
        <v>0</v>
      </c>
      <c r="I15" s="230">
        <v>0</v>
      </c>
      <c r="J15" s="230">
        <f t="shared" si="1"/>
        <v>0</v>
      </c>
      <c r="K15" s="230"/>
      <c r="L15" s="230">
        <f t="shared" si="2"/>
        <v>-1.1368683772161603E-13</v>
      </c>
      <c r="M15" s="230">
        <f t="shared" si="3"/>
        <v>-1.1368683772161603E-13</v>
      </c>
    </row>
    <row r="16" spans="1:13" s="45" customFormat="1" ht="12" x14ac:dyDescent="0.25">
      <c r="A16" s="228">
        <v>4</v>
      </c>
      <c r="B16" s="229" t="s">
        <v>708</v>
      </c>
      <c r="C16" s="230">
        <v>5780.8057249327621</v>
      </c>
      <c r="D16" s="230">
        <v>5780.8057249327612</v>
      </c>
      <c r="E16" s="230">
        <v>0</v>
      </c>
      <c r="F16" s="230">
        <f t="shared" si="0"/>
        <v>5780.8057249327612</v>
      </c>
      <c r="G16" s="230"/>
      <c r="H16" s="230">
        <v>0</v>
      </c>
      <c r="I16" s="230">
        <v>0</v>
      </c>
      <c r="J16" s="230">
        <f t="shared" si="1"/>
        <v>0</v>
      </c>
      <c r="K16" s="230"/>
      <c r="L16" s="230">
        <f t="shared" si="2"/>
        <v>9.0949470177292824E-13</v>
      </c>
      <c r="M16" s="230">
        <f t="shared" si="3"/>
        <v>9.0949470177292824E-13</v>
      </c>
    </row>
    <row r="17" spans="1:13" s="45" customFormat="1" ht="12" x14ac:dyDescent="0.25">
      <c r="A17" s="228">
        <v>5</v>
      </c>
      <c r="B17" s="229" t="s">
        <v>707</v>
      </c>
      <c r="C17" s="230">
        <v>1227.5377830450002</v>
      </c>
      <c r="D17" s="230">
        <v>1227.537783045</v>
      </c>
      <c r="E17" s="230">
        <v>0</v>
      </c>
      <c r="F17" s="230">
        <f t="shared" si="0"/>
        <v>1227.537783045</v>
      </c>
      <c r="G17" s="230"/>
      <c r="H17" s="230">
        <v>0</v>
      </c>
      <c r="I17" s="230">
        <v>0</v>
      </c>
      <c r="J17" s="230">
        <f t="shared" si="1"/>
        <v>0</v>
      </c>
      <c r="K17" s="230"/>
      <c r="L17" s="230">
        <f t="shared" si="2"/>
        <v>2.2737367544323206E-13</v>
      </c>
      <c r="M17" s="230">
        <f t="shared" si="3"/>
        <v>2.2737367544323206E-13</v>
      </c>
    </row>
    <row r="18" spans="1:13" s="45" customFormat="1" ht="12" x14ac:dyDescent="0.25">
      <c r="A18" s="228">
        <v>6</v>
      </c>
      <c r="B18" s="229" t="s">
        <v>706</v>
      </c>
      <c r="C18" s="230">
        <v>6174.0914930140834</v>
      </c>
      <c r="D18" s="230">
        <v>6174.0914930140834</v>
      </c>
      <c r="E18" s="230">
        <v>0</v>
      </c>
      <c r="F18" s="230">
        <f t="shared" si="0"/>
        <v>6174.0914930140834</v>
      </c>
      <c r="G18" s="230"/>
      <c r="H18" s="230">
        <v>0</v>
      </c>
      <c r="I18" s="230">
        <v>0</v>
      </c>
      <c r="J18" s="230">
        <f t="shared" si="1"/>
        <v>0</v>
      </c>
      <c r="K18" s="230"/>
      <c r="L18" s="230">
        <f t="shared" si="2"/>
        <v>0</v>
      </c>
      <c r="M18" s="230">
        <f t="shared" si="3"/>
        <v>0</v>
      </c>
    </row>
    <row r="19" spans="1:13" s="45" customFormat="1" ht="12" x14ac:dyDescent="0.25">
      <c r="A19" s="228">
        <v>7</v>
      </c>
      <c r="B19" s="229" t="s">
        <v>705</v>
      </c>
      <c r="C19" s="230">
        <v>14063.174572621867</v>
      </c>
      <c r="D19" s="230">
        <v>13369.236311615583</v>
      </c>
      <c r="E19" s="230">
        <v>264.768042206958</v>
      </c>
      <c r="F19" s="230">
        <f t="shared" si="0"/>
        <v>13634.004353822542</v>
      </c>
      <c r="G19" s="230"/>
      <c r="H19" s="230">
        <v>281.55758608988998</v>
      </c>
      <c r="I19" s="230">
        <v>147.612632709438</v>
      </c>
      <c r="J19" s="230">
        <f t="shared" si="1"/>
        <v>429.17021879932798</v>
      </c>
      <c r="K19" s="230"/>
      <c r="L19" s="230">
        <f t="shared" si="2"/>
        <v>-2.8990143619012088E-12</v>
      </c>
      <c r="M19" s="230">
        <f t="shared" si="3"/>
        <v>429.17021879932508</v>
      </c>
    </row>
    <row r="20" spans="1:13" s="45" customFormat="1" ht="12" x14ac:dyDescent="0.25">
      <c r="A20" s="228">
        <v>9</v>
      </c>
      <c r="B20" s="229" t="s">
        <v>704</v>
      </c>
      <c r="C20" s="230">
        <v>2005.9095064419</v>
      </c>
      <c r="D20" s="230">
        <v>2005.9095064419</v>
      </c>
      <c r="E20" s="230">
        <v>0</v>
      </c>
      <c r="F20" s="230">
        <f t="shared" si="0"/>
        <v>2005.9095064419</v>
      </c>
      <c r="G20" s="230"/>
      <c r="H20" s="230">
        <v>0</v>
      </c>
      <c r="I20" s="230">
        <v>0</v>
      </c>
      <c r="J20" s="230">
        <f t="shared" si="1"/>
        <v>0</v>
      </c>
      <c r="K20" s="230"/>
      <c r="L20" s="230">
        <f t="shared" si="2"/>
        <v>0</v>
      </c>
      <c r="M20" s="230">
        <f t="shared" si="3"/>
        <v>0</v>
      </c>
    </row>
    <row r="21" spans="1:13" s="45" customFormat="1" ht="12" x14ac:dyDescent="0.25">
      <c r="A21" s="228">
        <v>10</v>
      </c>
      <c r="B21" s="229" t="s">
        <v>703</v>
      </c>
      <c r="C21" s="230">
        <v>2631.6565398035041</v>
      </c>
      <c r="D21" s="230">
        <v>2631.6565398035041</v>
      </c>
      <c r="E21" s="230">
        <v>0</v>
      </c>
      <c r="F21" s="230">
        <f t="shared" si="0"/>
        <v>2631.6565398035041</v>
      </c>
      <c r="G21" s="230"/>
      <c r="H21" s="230">
        <v>0</v>
      </c>
      <c r="I21" s="230">
        <v>0</v>
      </c>
      <c r="J21" s="230">
        <f t="shared" si="1"/>
        <v>0</v>
      </c>
      <c r="K21" s="230"/>
      <c r="L21" s="230">
        <f t="shared" si="2"/>
        <v>0</v>
      </c>
      <c r="M21" s="230">
        <f t="shared" si="3"/>
        <v>0</v>
      </c>
    </row>
    <row r="22" spans="1:13" s="45" customFormat="1" ht="12" x14ac:dyDescent="0.25">
      <c r="A22" s="228">
        <v>11</v>
      </c>
      <c r="B22" s="229" t="s">
        <v>702</v>
      </c>
      <c r="C22" s="230">
        <v>2134.0753440279927</v>
      </c>
      <c r="D22" s="230">
        <v>2134.0753440279927</v>
      </c>
      <c r="E22" s="230">
        <v>0</v>
      </c>
      <c r="F22" s="230">
        <f t="shared" si="0"/>
        <v>2134.0753440279927</v>
      </c>
      <c r="G22" s="230"/>
      <c r="H22" s="230">
        <v>0</v>
      </c>
      <c r="I22" s="230">
        <v>0</v>
      </c>
      <c r="J22" s="230">
        <f t="shared" si="1"/>
        <v>0</v>
      </c>
      <c r="K22" s="230"/>
      <c r="L22" s="230">
        <f t="shared" si="2"/>
        <v>0</v>
      </c>
      <c r="M22" s="230">
        <f t="shared" si="3"/>
        <v>0</v>
      </c>
    </row>
    <row r="23" spans="1:13" s="45" customFormat="1" ht="12" x14ac:dyDescent="0.25">
      <c r="A23" s="228">
        <v>12</v>
      </c>
      <c r="B23" s="229" t="s">
        <v>701</v>
      </c>
      <c r="C23" s="230">
        <v>3513.2487424577284</v>
      </c>
      <c r="D23" s="230">
        <v>3513.248742457728</v>
      </c>
      <c r="E23" s="230">
        <v>0</v>
      </c>
      <c r="F23" s="230">
        <f t="shared" si="0"/>
        <v>3513.248742457728</v>
      </c>
      <c r="G23" s="230"/>
      <c r="H23" s="230">
        <v>0</v>
      </c>
      <c r="I23" s="230">
        <v>0</v>
      </c>
      <c r="J23" s="230">
        <f t="shared" si="1"/>
        <v>0</v>
      </c>
      <c r="K23" s="230"/>
      <c r="L23" s="230">
        <f t="shared" si="2"/>
        <v>4.5474735088646412E-13</v>
      </c>
      <c r="M23" s="230">
        <f t="shared" si="3"/>
        <v>4.5474735088646412E-13</v>
      </c>
    </row>
    <row r="24" spans="1:13" s="45" customFormat="1" ht="12" x14ac:dyDescent="0.25">
      <c r="A24" s="228">
        <v>13</v>
      </c>
      <c r="B24" s="229" t="s">
        <v>700</v>
      </c>
      <c r="C24" s="230">
        <v>1015.9395070676999</v>
      </c>
      <c r="D24" s="230">
        <v>1015.9395070676999</v>
      </c>
      <c r="E24" s="230">
        <v>0</v>
      </c>
      <c r="F24" s="230">
        <f t="shared" si="0"/>
        <v>1015.9395070676999</v>
      </c>
      <c r="G24" s="230"/>
      <c r="H24" s="230">
        <v>0</v>
      </c>
      <c r="I24" s="230">
        <v>0</v>
      </c>
      <c r="J24" s="230">
        <f t="shared" si="1"/>
        <v>0</v>
      </c>
      <c r="K24" s="230"/>
      <c r="L24" s="230">
        <f t="shared" si="2"/>
        <v>0</v>
      </c>
      <c r="M24" s="230">
        <f t="shared" si="3"/>
        <v>0</v>
      </c>
    </row>
    <row r="25" spans="1:13" s="45" customFormat="1" ht="12" x14ac:dyDescent="0.25">
      <c r="A25" s="228">
        <v>14</v>
      </c>
      <c r="B25" s="229" t="s">
        <v>699</v>
      </c>
      <c r="C25" s="230">
        <v>677.06842633146289</v>
      </c>
      <c r="D25" s="230">
        <v>677.06842633146289</v>
      </c>
      <c r="E25" s="230">
        <v>0</v>
      </c>
      <c r="F25" s="230">
        <f t="shared" si="0"/>
        <v>677.06842633146289</v>
      </c>
      <c r="G25" s="230"/>
      <c r="H25" s="230">
        <v>0</v>
      </c>
      <c r="I25" s="230">
        <v>0</v>
      </c>
      <c r="J25" s="230">
        <f t="shared" si="1"/>
        <v>0</v>
      </c>
      <c r="K25" s="230"/>
      <c r="L25" s="230">
        <f t="shared" si="2"/>
        <v>0</v>
      </c>
      <c r="M25" s="230">
        <f t="shared" si="3"/>
        <v>0</v>
      </c>
    </row>
    <row r="26" spans="1:13" s="45" customFormat="1" ht="12" x14ac:dyDescent="0.25">
      <c r="A26" s="228">
        <v>15</v>
      </c>
      <c r="B26" s="229" t="s">
        <v>698</v>
      </c>
      <c r="C26" s="230">
        <v>1260.4464445937999</v>
      </c>
      <c r="D26" s="230">
        <v>1260.4464445937999</v>
      </c>
      <c r="E26" s="230">
        <v>0</v>
      </c>
      <c r="F26" s="230">
        <f t="shared" si="0"/>
        <v>1260.4464445937999</v>
      </c>
      <c r="G26" s="230"/>
      <c r="H26" s="230">
        <v>0</v>
      </c>
      <c r="I26" s="230">
        <v>0</v>
      </c>
      <c r="J26" s="230">
        <f t="shared" si="1"/>
        <v>0</v>
      </c>
      <c r="K26" s="230"/>
      <c r="L26" s="230">
        <f t="shared" si="2"/>
        <v>0</v>
      </c>
      <c r="M26" s="230">
        <f t="shared" si="3"/>
        <v>0</v>
      </c>
    </row>
    <row r="27" spans="1:13" s="45" customFormat="1" ht="12" x14ac:dyDescent="0.25">
      <c r="A27" s="228">
        <v>16</v>
      </c>
      <c r="B27" s="229" t="s">
        <v>697</v>
      </c>
      <c r="C27" s="230">
        <v>1454.2281820780263</v>
      </c>
      <c r="D27" s="230">
        <v>1454.2281820780258</v>
      </c>
      <c r="E27" s="230">
        <v>0</v>
      </c>
      <c r="F27" s="230">
        <f t="shared" si="0"/>
        <v>1454.2281820780258</v>
      </c>
      <c r="G27" s="230"/>
      <c r="H27" s="230">
        <v>0</v>
      </c>
      <c r="I27" s="230">
        <v>0</v>
      </c>
      <c r="J27" s="230">
        <f t="shared" si="1"/>
        <v>0</v>
      </c>
      <c r="K27" s="230"/>
      <c r="L27" s="230">
        <f t="shared" si="2"/>
        <v>4.5474735088646412E-13</v>
      </c>
      <c r="M27" s="230">
        <f t="shared" si="3"/>
        <v>4.5474735088646412E-13</v>
      </c>
    </row>
    <row r="28" spans="1:13" s="45" customFormat="1" ht="12" x14ac:dyDescent="0.25">
      <c r="A28" s="228">
        <v>17</v>
      </c>
      <c r="B28" s="229" t="s">
        <v>696</v>
      </c>
      <c r="C28" s="230">
        <v>893.34166754503201</v>
      </c>
      <c r="D28" s="230">
        <v>893.34166754503201</v>
      </c>
      <c r="E28" s="230">
        <v>0</v>
      </c>
      <c r="F28" s="230">
        <f t="shared" si="0"/>
        <v>893.34166754503201</v>
      </c>
      <c r="G28" s="230"/>
      <c r="H28" s="230">
        <v>0</v>
      </c>
      <c r="I28" s="230">
        <v>0</v>
      </c>
      <c r="J28" s="230">
        <f t="shared" si="1"/>
        <v>0</v>
      </c>
      <c r="K28" s="230"/>
      <c r="L28" s="230">
        <f t="shared" si="2"/>
        <v>0</v>
      </c>
      <c r="M28" s="230">
        <f t="shared" si="3"/>
        <v>0</v>
      </c>
    </row>
    <row r="29" spans="1:13" s="45" customFormat="1" ht="12" x14ac:dyDescent="0.25">
      <c r="A29" s="228">
        <v>18</v>
      </c>
      <c r="B29" s="229" t="s">
        <v>695</v>
      </c>
      <c r="C29" s="230">
        <v>825.40910934924295</v>
      </c>
      <c r="D29" s="230">
        <v>825.40910934924284</v>
      </c>
      <c r="E29" s="230">
        <v>0</v>
      </c>
      <c r="F29" s="230">
        <f t="shared" si="0"/>
        <v>825.40910934924284</v>
      </c>
      <c r="G29" s="230"/>
      <c r="H29" s="230">
        <v>0</v>
      </c>
      <c r="I29" s="230">
        <v>0</v>
      </c>
      <c r="J29" s="230">
        <f t="shared" si="1"/>
        <v>0</v>
      </c>
      <c r="K29" s="230"/>
      <c r="L29" s="230">
        <f t="shared" si="2"/>
        <v>1.1368683772161603E-13</v>
      </c>
      <c r="M29" s="230">
        <f t="shared" si="3"/>
        <v>1.1368683772161603E-13</v>
      </c>
    </row>
    <row r="30" spans="1:13" s="45" customFormat="1" ht="12" x14ac:dyDescent="0.25">
      <c r="A30" s="228">
        <v>19</v>
      </c>
      <c r="B30" s="229" t="s">
        <v>694</v>
      </c>
      <c r="C30" s="230">
        <v>555.12101027074493</v>
      </c>
      <c r="D30" s="230">
        <v>555.12101027074493</v>
      </c>
      <c r="E30" s="230">
        <v>0</v>
      </c>
      <c r="F30" s="230">
        <f t="shared" si="0"/>
        <v>555.12101027074493</v>
      </c>
      <c r="G30" s="230"/>
      <c r="H30" s="230">
        <v>0</v>
      </c>
      <c r="I30" s="230">
        <v>0</v>
      </c>
      <c r="J30" s="230">
        <f t="shared" si="1"/>
        <v>0</v>
      </c>
      <c r="K30" s="230"/>
      <c r="L30" s="230">
        <f t="shared" si="2"/>
        <v>0</v>
      </c>
      <c r="M30" s="230">
        <f t="shared" si="3"/>
        <v>0</v>
      </c>
    </row>
    <row r="31" spans="1:13" s="45" customFormat="1" ht="12" x14ac:dyDescent="0.25">
      <c r="A31" s="228">
        <v>20</v>
      </c>
      <c r="B31" s="229" t="s">
        <v>693</v>
      </c>
      <c r="C31" s="230">
        <v>565.96882597585784</v>
      </c>
      <c r="D31" s="230">
        <v>565.96882597585795</v>
      </c>
      <c r="E31" s="230">
        <v>0</v>
      </c>
      <c r="F31" s="230">
        <f t="shared" si="0"/>
        <v>565.96882597585795</v>
      </c>
      <c r="G31" s="230"/>
      <c r="H31" s="230">
        <v>0</v>
      </c>
      <c r="I31" s="230">
        <v>0</v>
      </c>
      <c r="J31" s="230">
        <f t="shared" si="1"/>
        <v>0</v>
      </c>
      <c r="K31" s="230"/>
      <c r="L31" s="230">
        <f t="shared" si="2"/>
        <v>-1.1368683772161603E-13</v>
      </c>
      <c r="M31" s="230">
        <f t="shared" si="3"/>
        <v>-1.1368683772161603E-13</v>
      </c>
    </row>
    <row r="32" spans="1:13" s="45" customFormat="1" ht="12" x14ac:dyDescent="0.25">
      <c r="A32" s="228">
        <v>21</v>
      </c>
      <c r="B32" s="229" t="s">
        <v>692</v>
      </c>
      <c r="C32" s="230">
        <v>731.58996771328793</v>
      </c>
      <c r="D32" s="230">
        <v>731.58996771328782</v>
      </c>
      <c r="E32" s="230">
        <v>0</v>
      </c>
      <c r="F32" s="230">
        <f t="shared" si="0"/>
        <v>731.58996771328782</v>
      </c>
      <c r="G32" s="230"/>
      <c r="H32" s="230">
        <v>0</v>
      </c>
      <c r="I32" s="230">
        <v>0</v>
      </c>
      <c r="J32" s="230">
        <f t="shared" si="1"/>
        <v>0</v>
      </c>
      <c r="K32" s="230"/>
      <c r="L32" s="230">
        <f t="shared" si="2"/>
        <v>1.1368683772161603E-13</v>
      </c>
      <c r="M32" s="230">
        <f t="shared" si="3"/>
        <v>1.1368683772161603E-13</v>
      </c>
    </row>
    <row r="33" spans="1:13" s="45" customFormat="1" ht="12" x14ac:dyDescent="0.25">
      <c r="A33" s="228">
        <v>22</v>
      </c>
      <c r="B33" s="229" t="s">
        <v>691</v>
      </c>
      <c r="C33" s="230">
        <v>902.26789149944705</v>
      </c>
      <c r="D33" s="230">
        <v>902.26789149944705</v>
      </c>
      <c r="E33" s="230">
        <v>0</v>
      </c>
      <c r="F33" s="230">
        <f t="shared" si="0"/>
        <v>902.26789149944705</v>
      </c>
      <c r="G33" s="230"/>
      <c r="H33" s="230">
        <v>0</v>
      </c>
      <c r="I33" s="230">
        <v>0</v>
      </c>
      <c r="J33" s="230">
        <f t="shared" si="1"/>
        <v>0</v>
      </c>
      <c r="K33" s="230"/>
      <c r="L33" s="230">
        <f t="shared" si="2"/>
        <v>0</v>
      </c>
      <c r="M33" s="230">
        <f t="shared" si="3"/>
        <v>0</v>
      </c>
    </row>
    <row r="34" spans="1:13" s="45" customFormat="1" ht="12" x14ac:dyDescent="0.25">
      <c r="A34" s="228">
        <v>23</v>
      </c>
      <c r="B34" s="229" t="s">
        <v>690</v>
      </c>
      <c r="C34" s="230">
        <v>488.13135340832702</v>
      </c>
      <c r="D34" s="230">
        <v>488.1313534083269</v>
      </c>
      <c r="E34" s="230">
        <v>0</v>
      </c>
      <c r="F34" s="230">
        <f t="shared" si="0"/>
        <v>488.1313534083269</v>
      </c>
      <c r="G34" s="230"/>
      <c r="H34" s="230">
        <v>0</v>
      </c>
      <c r="I34" s="230">
        <v>0</v>
      </c>
      <c r="J34" s="230">
        <f t="shared" si="1"/>
        <v>0</v>
      </c>
      <c r="K34" s="230"/>
      <c r="L34" s="230">
        <f t="shared" si="2"/>
        <v>1.1368683772161603E-13</v>
      </c>
      <c r="M34" s="230">
        <f t="shared" si="3"/>
        <v>1.1368683772161603E-13</v>
      </c>
    </row>
    <row r="35" spans="1:13" s="45" customFormat="1" ht="12" x14ac:dyDescent="0.25">
      <c r="A35" s="228">
        <v>24</v>
      </c>
      <c r="B35" s="229" t="s">
        <v>689</v>
      </c>
      <c r="C35" s="230">
        <v>885.05187828026396</v>
      </c>
      <c r="D35" s="230">
        <v>885.05187828026396</v>
      </c>
      <c r="E35" s="230">
        <v>0</v>
      </c>
      <c r="F35" s="230">
        <f t="shared" si="0"/>
        <v>885.05187828026396</v>
      </c>
      <c r="G35" s="230"/>
      <c r="H35" s="230">
        <v>0</v>
      </c>
      <c r="I35" s="230">
        <v>0</v>
      </c>
      <c r="J35" s="230">
        <f t="shared" si="1"/>
        <v>0</v>
      </c>
      <c r="K35" s="230"/>
      <c r="L35" s="230">
        <f t="shared" si="2"/>
        <v>0</v>
      </c>
      <c r="M35" s="230">
        <f t="shared" si="3"/>
        <v>0</v>
      </c>
    </row>
    <row r="36" spans="1:13" s="45" customFormat="1" ht="12" x14ac:dyDescent="0.25">
      <c r="A36" s="228">
        <v>25</v>
      </c>
      <c r="B36" s="229" t="s">
        <v>688</v>
      </c>
      <c r="C36" s="230">
        <v>2635.6926930234263</v>
      </c>
      <c r="D36" s="230">
        <v>2526.7203332547442</v>
      </c>
      <c r="E36" s="230">
        <v>31.415263678258736</v>
      </c>
      <c r="F36" s="230">
        <f t="shared" si="0"/>
        <v>2558.1355969330029</v>
      </c>
      <c r="G36" s="230"/>
      <c r="H36" s="230">
        <v>77.557096090423016</v>
      </c>
      <c r="I36" s="230">
        <v>0</v>
      </c>
      <c r="J36" s="230">
        <f t="shared" si="1"/>
        <v>77.557096090423016</v>
      </c>
      <c r="K36" s="230"/>
      <c r="L36" s="230">
        <f t="shared" si="2"/>
        <v>3.1263880373444408E-13</v>
      </c>
      <c r="M36" s="230">
        <f t="shared" si="3"/>
        <v>77.557096090423329</v>
      </c>
    </row>
    <row r="37" spans="1:13" s="45" customFormat="1" ht="12" x14ac:dyDescent="0.25">
      <c r="A37" s="228">
        <v>26</v>
      </c>
      <c r="B37" s="229" t="s">
        <v>687</v>
      </c>
      <c r="C37" s="230">
        <v>2302.6652207919387</v>
      </c>
      <c r="D37" s="230">
        <v>2155.6533184292466</v>
      </c>
      <c r="E37" s="230">
        <v>38.283365967306942</v>
      </c>
      <c r="F37" s="230">
        <f t="shared" si="0"/>
        <v>2193.9366843965536</v>
      </c>
      <c r="G37" s="230"/>
      <c r="H37" s="230">
        <v>108.72853639538508</v>
      </c>
      <c r="I37" s="230">
        <v>0</v>
      </c>
      <c r="J37" s="230">
        <f t="shared" si="1"/>
        <v>108.72853639538508</v>
      </c>
      <c r="K37" s="230"/>
      <c r="L37" s="230">
        <f t="shared" si="2"/>
        <v>8.5265128291212022E-14</v>
      </c>
      <c r="M37" s="230">
        <f t="shared" si="3"/>
        <v>108.72853639538516</v>
      </c>
    </row>
    <row r="38" spans="1:13" s="45" customFormat="1" ht="12" x14ac:dyDescent="0.25">
      <c r="A38" s="228">
        <v>27</v>
      </c>
      <c r="B38" s="229" t="s">
        <v>686</v>
      </c>
      <c r="C38" s="230">
        <v>2445.4763372092834</v>
      </c>
      <c r="D38" s="230">
        <v>2395.9695453755517</v>
      </c>
      <c r="E38" s="230">
        <v>49.506791833731505</v>
      </c>
      <c r="F38" s="230">
        <f t="shared" si="0"/>
        <v>2445.476337209283</v>
      </c>
      <c r="G38" s="230"/>
      <c r="H38" s="230">
        <v>0</v>
      </c>
      <c r="I38" s="230">
        <v>0</v>
      </c>
      <c r="J38" s="230">
        <f t="shared" si="1"/>
        <v>0</v>
      </c>
      <c r="K38" s="230"/>
      <c r="L38" s="230">
        <f t="shared" si="2"/>
        <v>4.5474735088646412E-13</v>
      </c>
      <c r="M38" s="230">
        <f t="shared" si="3"/>
        <v>4.5474735088646412E-13</v>
      </c>
    </row>
    <row r="39" spans="1:13" s="45" customFormat="1" ht="12" x14ac:dyDescent="0.25">
      <c r="A39" s="228">
        <v>28</v>
      </c>
      <c r="B39" s="229" t="s">
        <v>685</v>
      </c>
      <c r="C39" s="230">
        <v>6693.6970646754626</v>
      </c>
      <c r="D39" s="230">
        <v>6621.4286950452533</v>
      </c>
      <c r="E39" s="230">
        <v>36.009608228898159</v>
      </c>
      <c r="F39" s="230">
        <f t="shared" si="0"/>
        <v>6657.4383032741516</v>
      </c>
      <c r="G39" s="230"/>
      <c r="H39" s="230">
        <v>36.258761401311958</v>
      </c>
      <c r="I39" s="230">
        <v>0</v>
      </c>
      <c r="J39" s="230">
        <f t="shared" si="1"/>
        <v>36.258761401311958</v>
      </c>
      <c r="K39" s="230"/>
      <c r="L39" s="230">
        <f t="shared" si="2"/>
        <v>-1.0089706847793423E-12</v>
      </c>
      <c r="M39" s="230">
        <f t="shared" si="3"/>
        <v>36.258761401310949</v>
      </c>
    </row>
    <row r="40" spans="1:13" s="45" customFormat="1" ht="12" x14ac:dyDescent="0.25">
      <c r="A40" s="228">
        <v>29</v>
      </c>
      <c r="B40" s="229" t="s">
        <v>684</v>
      </c>
      <c r="C40" s="230">
        <v>894.99217982774985</v>
      </c>
      <c r="D40" s="230">
        <v>894.99217982775019</v>
      </c>
      <c r="E40" s="230">
        <v>0</v>
      </c>
      <c r="F40" s="230">
        <f t="shared" si="0"/>
        <v>894.99217982775019</v>
      </c>
      <c r="G40" s="230"/>
      <c r="H40" s="230">
        <v>0</v>
      </c>
      <c r="I40" s="230">
        <v>0</v>
      </c>
      <c r="J40" s="230">
        <f t="shared" si="1"/>
        <v>0</v>
      </c>
      <c r="K40" s="230"/>
      <c r="L40" s="230">
        <f t="shared" si="2"/>
        <v>-3.4106051316484809E-13</v>
      </c>
      <c r="M40" s="230">
        <f t="shared" si="3"/>
        <v>-3.4106051316484809E-13</v>
      </c>
    </row>
    <row r="41" spans="1:13" s="45" customFormat="1" ht="12" x14ac:dyDescent="0.25">
      <c r="A41" s="228">
        <v>30</v>
      </c>
      <c r="B41" s="229" t="s">
        <v>683</v>
      </c>
      <c r="C41" s="230">
        <v>2641.0981127692835</v>
      </c>
      <c r="D41" s="230">
        <v>2575.9548072309844</v>
      </c>
      <c r="E41" s="230">
        <v>19.003917543843702</v>
      </c>
      <c r="F41" s="230">
        <f t="shared" si="0"/>
        <v>2594.9587247748282</v>
      </c>
      <c r="G41" s="230"/>
      <c r="H41" s="230">
        <v>46.139387994455397</v>
      </c>
      <c r="I41" s="230">
        <v>0</v>
      </c>
      <c r="J41" s="230">
        <f t="shared" si="1"/>
        <v>46.139387994455397</v>
      </c>
      <c r="K41" s="230"/>
      <c r="L41" s="230">
        <f t="shared" si="2"/>
        <v>-7.815970093361102E-14</v>
      </c>
      <c r="M41" s="230">
        <f t="shared" si="3"/>
        <v>46.139387994455319</v>
      </c>
    </row>
    <row r="42" spans="1:13" s="45" customFormat="1" ht="12" x14ac:dyDescent="0.25">
      <c r="A42" s="228">
        <v>31</v>
      </c>
      <c r="B42" s="229" t="s">
        <v>682</v>
      </c>
      <c r="C42" s="230">
        <v>5525.8642772670082</v>
      </c>
      <c r="D42" s="230">
        <v>5249.5710626730706</v>
      </c>
      <c r="E42" s="230">
        <v>102.14435397830127</v>
      </c>
      <c r="F42" s="230">
        <f t="shared" si="0"/>
        <v>5351.7154166513719</v>
      </c>
      <c r="G42" s="230"/>
      <c r="H42" s="230">
        <v>174.14886061563584</v>
      </c>
      <c r="I42" s="230">
        <v>0</v>
      </c>
      <c r="J42" s="230">
        <f t="shared" si="1"/>
        <v>174.14886061563584</v>
      </c>
      <c r="K42" s="230"/>
      <c r="L42" s="230">
        <f t="shared" si="2"/>
        <v>4.5474735088646412E-13</v>
      </c>
      <c r="M42" s="230">
        <f t="shared" si="3"/>
        <v>174.14886061563629</v>
      </c>
    </row>
    <row r="43" spans="1:13" s="45" customFormat="1" ht="12" x14ac:dyDescent="0.25">
      <c r="A43" s="228">
        <v>32</v>
      </c>
      <c r="B43" s="229" t="s">
        <v>681</v>
      </c>
      <c r="C43" s="230">
        <v>1289.554641834075</v>
      </c>
      <c r="D43" s="230">
        <v>1289.554641834075</v>
      </c>
      <c r="E43" s="230">
        <v>0</v>
      </c>
      <c r="F43" s="230">
        <f t="shared" si="0"/>
        <v>1289.554641834075</v>
      </c>
      <c r="G43" s="230"/>
      <c r="H43" s="230">
        <v>0</v>
      </c>
      <c r="I43" s="230">
        <v>0</v>
      </c>
      <c r="J43" s="230">
        <f t="shared" si="1"/>
        <v>0</v>
      </c>
      <c r="K43" s="230"/>
      <c r="L43" s="230">
        <f t="shared" si="2"/>
        <v>0</v>
      </c>
      <c r="M43" s="230">
        <f t="shared" si="3"/>
        <v>0</v>
      </c>
    </row>
    <row r="44" spans="1:13" s="45" customFormat="1" ht="12" x14ac:dyDescent="0.25">
      <c r="A44" s="228">
        <v>33</v>
      </c>
      <c r="B44" s="229" t="s">
        <v>680</v>
      </c>
      <c r="C44" s="230">
        <v>1556.1581647567423</v>
      </c>
      <c r="D44" s="230">
        <v>1556.1581647567423</v>
      </c>
      <c r="E44" s="230">
        <v>0</v>
      </c>
      <c r="F44" s="230">
        <f t="shared" si="0"/>
        <v>1556.1581647567423</v>
      </c>
      <c r="G44" s="230"/>
      <c r="H44" s="230">
        <v>0</v>
      </c>
      <c r="I44" s="230">
        <v>0</v>
      </c>
      <c r="J44" s="230">
        <f t="shared" si="1"/>
        <v>0</v>
      </c>
      <c r="K44" s="230"/>
      <c r="L44" s="230">
        <f t="shared" si="2"/>
        <v>0</v>
      </c>
      <c r="M44" s="230">
        <f t="shared" si="3"/>
        <v>0</v>
      </c>
    </row>
    <row r="45" spans="1:13" s="45" customFormat="1" ht="12" x14ac:dyDescent="0.25">
      <c r="A45" s="228">
        <v>34</v>
      </c>
      <c r="B45" s="229" t="s">
        <v>679</v>
      </c>
      <c r="C45" s="230">
        <v>1453.9072194634616</v>
      </c>
      <c r="D45" s="230">
        <v>1453.9072194634621</v>
      </c>
      <c r="E45" s="230">
        <v>0</v>
      </c>
      <c r="F45" s="230">
        <f t="shared" si="0"/>
        <v>1453.9072194634621</v>
      </c>
      <c r="G45" s="230"/>
      <c r="H45" s="230">
        <v>0</v>
      </c>
      <c r="I45" s="230">
        <v>0</v>
      </c>
      <c r="J45" s="230">
        <f t="shared" si="1"/>
        <v>0</v>
      </c>
      <c r="K45" s="230"/>
      <c r="L45" s="230">
        <f t="shared" si="2"/>
        <v>-4.5474735088646412E-13</v>
      </c>
      <c r="M45" s="230">
        <f t="shared" si="3"/>
        <v>-4.5474735088646412E-13</v>
      </c>
    </row>
    <row r="46" spans="1:13" s="45" customFormat="1" ht="12" x14ac:dyDescent="0.25">
      <c r="A46" s="228">
        <v>35</v>
      </c>
      <c r="B46" s="229" t="s">
        <v>678</v>
      </c>
      <c r="C46" s="230">
        <v>812.18877231108877</v>
      </c>
      <c r="D46" s="230">
        <v>812.18877231108877</v>
      </c>
      <c r="E46" s="230">
        <v>0</v>
      </c>
      <c r="F46" s="230">
        <f t="shared" si="0"/>
        <v>812.18877231108877</v>
      </c>
      <c r="G46" s="230"/>
      <c r="H46" s="230">
        <v>0</v>
      </c>
      <c r="I46" s="230">
        <v>0</v>
      </c>
      <c r="J46" s="230">
        <f t="shared" si="1"/>
        <v>0</v>
      </c>
      <c r="K46" s="230"/>
      <c r="L46" s="230">
        <f t="shared" si="2"/>
        <v>0</v>
      </c>
      <c r="M46" s="230">
        <f t="shared" si="3"/>
        <v>0</v>
      </c>
    </row>
    <row r="47" spans="1:13" s="45" customFormat="1" ht="12" x14ac:dyDescent="0.25">
      <c r="A47" s="228">
        <v>36</v>
      </c>
      <c r="B47" s="229" t="s">
        <v>677</v>
      </c>
      <c r="C47" s="230">
        <v>172.24131584567704</v>
      </c>
      <c r="D47" s="230">
        <v>172.24131584567701</v>
      </c>
      <c r="E47" s="230">
        <v>0</v>
      </c>
      <c r="F47" s="230">
        <f t="shared" si="0"/>
        <v>172.24131584567701</v>
      </c>
      <c r="G47" s="230"/>
      <c r="H47" s="230">
        <v>0</v>
      </c>
      <c r="I47" s="230">
        <v>0</v>
      </c>
      <c r="J47" s="230">
        <f t="shared" si="1"/>
        <v>0</v>
      </c>
      <c r="K47" s="230"/>
      <c r="L47" s="230">
        <f t="shared" si="2"/>
        <v>2.8421709430404007E-14</v>
      </c>
      <c r="M47" s="230">
        <f t="shared" si="3"/>
        <v>2.8421709430404007E-14</v>
      </c>
    </row>
    <row r="48" spans="1:13" s="45" customFormat="1" ht="12" x14ac:dyDescent="0.25">
      <c r="A48" s="228">
        <v>37</v>
      </c>
      <c r="B48" s="229" t="s">
        <v>676</v>
      </c>
      <c r="C48" s="230">
        <v>3473.0716976444037</v>
      </c>
      <c r="D48" s="230">
        <v>3473.0716976444037</v>
      </c>
      <c r="E48" s="230">
        <v>0</v>
      </c>
      <c r="F48" s="230">
        <f t="shared" si="0"/>
        <v>3473.0716976444037</v>
      </c>
      <c r="G48" s="230"/>
      <c r="H48" s="230">
        <v>0</v>
      </c>
      <c r="I48" s="230">
        <v>0</v>
      </c>
      <c r="J48" s="230">
        <f t="shared" si="1"/>
        <v>0</v>
      </c>
      <c r="K48" s="230"/>
      <c r="L48" s="230">
        <f t="shared" si="2"/>
        <v>0</v>
      </c>
      <c r="M48" s="230">
        <f t="shared" si="3"/>
        <v>0</v>
      </c>
    </row>
    <row r="49" spans="1:13" s="45" customFormat="1" ht="12" x14ac:dyDescent="0.25">
      <c r="A49" s="228">
        <v>38</v>
      </c>
      <c r="B49" s="229" t="s">
        <v>675</v>
      </c>
      <c r="C49" s="230">
        <v>2282.6632790141907</v>
      </c>
      <c r="D49" s="230">
        <v>2178.0325176774531</v>
      </c>
      <c r="E49" s="230">
        <v>0</v>
      </c>
      <c r="F49" s="230">
        <f t="shared" si="0"/>
        <v>2178.0325176774531</v>
      </c>
      <c r="G49" s="230"/>
      <c r="H49" s="230">
        <v>104.63076133673688</v>
      </c>
      <c r="I49" s="230">
        <v>0</v>
      </c>
      <c r="J49" s="230">
        <f t="shared" si="1"/>
        <v>104.63076133673688</v>
      </c>
      <c r="K49" s="230"/>
      <c r="L49" s="230">
        <f t="shared" si="2"/>
        <v>6.9633188104489818E-13</v>
      </c>
      <c r="M49" s="230">
        <f t="shared" si="3"/>
        <v>104.63076133673758</v>
      </c>
    </row>
    <row r="50" spans="1:13" s="45" customFormat="1" ht="12" x14ac:dyDescent="0.25">
      <c r="A50" s="228">
        <v>39</v>
      </c>
      <c r="B50" s="229" t="s">
        <v>674</v>
      </c>
      <c r="C50" s="230">
        <v>1317.0822560231995</v>
      </c>
      <c r="D50" s="230">
        <v>1263.7046530992659</v>
      </c>
      <c r="E50" s="230">
        <v>53.377602923933345</v>
      </c>
      <c r="F50" s="230">
        <f t="shared" si="0"/>
        <v>1317.0822560231993</v>
      </c>
      <c r="G50" s="230"/>
      <c r="H50" s="230">
        <v>0</v>
      </c>
      <c r="I50" s="230">
        <v>0</v>
      </c>
      <c r="J50" s="230">
        <f t="shared" si="1"/>
        <v>0</v>
      </c>
      <c r="K50" s="230"/>
      <c r="L50" s="230">
        <f t="shared" si="2"/>
        <v>2.2737367544323206E-13</v>
      </c>
      <c r="M50" s="230">
        <f t="shared" si="3"/>
        <v>2.2737367544323206E-13</v>
      </c>
    </row>
    <row r="51" spans="1:13" s="45" customFormat="1" ht="12" x14ac:dyDescent="0.25">
      <c r="A51" s="228">
        <v>40</v>
      </c>
      <c r="B51" s="229" t="s">
        <v>673</v>
      </c>
      <c r="C51" s="230">
        <v>296.87077878347509</v>
      </c>
      <c r="D51" s="230">
        <v>296.87077878347509</v>
      </c>
      <c r="E51" s="230">
        <v>0</v>
      </c>
      <c r="F51" s="230">
        <f t="shared" si="0"/>
        <v>296.87077878347509</v>
      </c>
      <c r="G51" s="230"/>
      <c r="H51" s="230">
        <v>0</v>
      </c>
      <c r="I51" s="230">
        <v>0</v>
      </c>
      <c r="J51" s="230">
        <f t="shared" si="1"/>
        <v>0</v>
      </c>
      <c r="K51" s="230"/>
      <c r="L51" s="230">
        <f t="shared" si="2"/>
        <v>0</v>
      </c>
      <c r="M51" s="230">
        <f t="shared" si="3"/>
        <v>0</v>
      </c>
    </row>
    <row r="52" spans="1:13" s="45" customFormat="1" ht="12" x14ac:dyDescent="0.25">
      <c r="A52" s="228">
        <v>41</v>
      </c>
      <c r="B52" s="229" t="s">
        <v>672</v>
      </c>
      <c r="C52" s="230">
        <v>4959.7645024047688</v>
      </c>
      <c r="D52" s="230">
        <v>4711.7762763662777</v>
      </c>
      <c r="E52" s="230">
        <v>57.938182140310069</v>
      </c>
      <c r="F52" s="230">
        <f t="shared" si="0"/>
        <v>4769.714458506588</v>
      </c>
      <c r="G52" s="230"/>
      <c r="H52" s="230">
        <v>190.05004389818083</v>
      </c>
      <c r="I52" s="230">
        <v>0</v>
      </c>
      <c r="J52" s="230">
        <f t="shared" si="1"/>
        <v>190.05004389818083</v>
      </c>
      <c r="K52" s="230"/>
      <c r="L52" s="230">
        <f t="shared" si="2"/>
        <v>-5.6843418860808015E-14</v>
      </c>
      <c r="M52" s="230">
        <f t="shared" si="3"/>
        <v>190.05004389818077</v>
      </c>
    </row>
    <row r="53" spans="1:13" s="45" customFormat="1" ht="12" x14ac:dyDescent="0.25">
      <c r="A53" s="228">
        <v>42</v>
      </c>
      <c r="B53" s="229" t="s">
        <v>671</v>
      </c>
      <c r="C53" s="230">
        <v>2153.8901697728797</v>
      </c>
      <c r="D53" s="230">
        <v>2042.5677355495268</v>
      </c>
      <c r="E53" s="230">
        <v>33.81110190323016</v>
      </c>
      <c r="F53" s="230">
        <f t="shared" si="0"/>
        <v>2076.3788374527571</v>
      </c>
      <c r="G53" s="230"/>
      <c r="H53" s="230">
        <v>77.511332320122179</v>
      </c>
      <c r="I53" s="230">
        <v>0</v>
      </c>
      <c r="J53" s="230">
        <f t="shared" si="1"/>
        <v>77.511332320122179</v>
      </c>
      <c r="K53" s="230"/>
      <c r="L53" s="230">
        <f t="shared" si="2"/>
        <v>4.4053649617126212E-13</v>
      </c>
      <c r="M53" s="230">
        <f t="shared" si="3"/>
        <v>77.511332320122619</v>
      </c>
    </row>
    <row r="54" spans="1:13" s="45" customFormat="1" ht="12" x14ac:dyDescent="0.25">
      <c r="A54" s="228">
        <v>43</v>
      </c>
      <c r="B54" s="229" t="s">
        <v>670</v>
      </c>
      <c r="C54" s="230">
        <v>877.41451339472667</v>
      </c>
      <c r="D54" s="230">
        <v>833.54378779231251</v>
      </c>
      <c r="E54" s="230">
        <v>6.0851870220992694</v>
      </c>
      <c r="F54" s="230">
        <f t="shared" si="0"/>
        <v>839.62897481441178</v>
      </c>
      <c r="G54" s="230"/>
      <c r="H54" s="230">
        <v>37.785538580315126</v>
      </c>
      <c r="I54" s="230">
        <v>0</v>
      </c>
      <c r="J54" s="230">
        <f t="shared" si="1"/>
        <v>37.785538580315126</v>
      </c>
      <c r="K54" s="230"/>
      <c r="L54" s="230">
        <f t="shared" si="2"/>
        <v>-2.3447910280083306E-13</v>
      </c>
      <c r="M54" s="230">
        <f t="shared" si="3"/>
        <v>37.785538580314892</v>
      </c>
    </row>
    <row r="55" spans="1:13" s="45" customFormat="1" ht="12" x14ac:dyDescent="0.25">
      <c r="A55" s="228">
        <v>44</v>
      </c>
      <c r="B55" s="229" t="s">
        <v>669</v>
      </c>
      <c r="C55" s="230">
        <v>441.15643409999996</v>
      </c>
      <c r="D55" s="230">
        <v>441.15643409999996</v>
      </c>
      <c r="E55" s="230">
        <v>0</v>
      </c>
      <c r="F55" s="230">
        <f t="shared" si="0"/>
        <v>441.15643409999996</v>
      </c>
      <c r="G55" s="230"/>
      <c r="H55" s="230">
        <v>0</v>
      </c>
      <c r="I55" s="230">
        <v>0</v>
      </c>
      <c r="J55" s="230">
        <f t="shared" si="1"/>
        <v>0</v>
      </c>
      <c r="K55" s="230"/>
      <c r="L55" s="230">
        <f t="shared" si="2"/>
        <v>0</v>
      </c>
      <c r="M55" s="230">
        <f t="shared" si="3"/>
        <v>0</v>
      </c>
    </row>
    <row r="56" spans="1:13" s="45" customFormat="1" ht="12" x14ac:dyDescent="0.25">
      <c r="A56" s="228">
        <v>45</v>
      </c>
      <c r="B56" s="229" t="s">
        <v>668</v>
      </c>
      <c r="C56" s="230">
        <v>1149.0395489369719</v>
      </c>
      <c r="D56" s="230">
        <v>1091.587571751088</v>
      </c>
      <c r="E56" s="230">
        <v>54.750619677970406</v>
      </c>
      <c r="F56" s="230">
        <f t="shared" si="0"/>
        <v>1146.3381914290585</v>
      </c>
      <c r="G56" s="230"/>
      <c r="H56" s="230">
        <v>2.7013575079134187</v>
      </c>
      <c r="I56" s="230">
        <v>0</v>
      </c>
      <c r="J56" s="230">
        <f t="shared" si="1"/>
        <v>2.7013575079134187</v>
      </c>
      <c r="K56" s="230"/>
      <c r="L56" s="230">
        <f t="shared" si="2"/>
        <v>-4.7073456244106637E-14</v>
      </c>
      <c r="M56" s="230">
        <f t="shared" si="3"/>
        <v>2.7013575079133716</v>
      </c>
    </row>
    <row r="57" spans="1:13" s="45" customFormat="1" ht="12" x14ac:dyDescent="0.25">
      <c r="A57" s="228">
        <v>46</v>
      </c>
      <c r="B57" s="229" t="s">
        <v>667</v>
      </c>
      <c r="C57" s="230">
        <v>429.21602089291503</v>
      </c>
      <c r="D57" s="230">
        <v>429.21602089291503</v>
      </c>
      <c r="E57" s="230">
        <v>0</v>
      </c>
      <c r="F57" s="230">
        <f t="shared" si="0"/>
        <v>429.21602089291503</v>
      </c>
      <c r="G57" s="230"/>
      <c r="H57" s="230">
        <v>0</v>
      </c>
      <c r="I57" s="230">
        <v>0</v>
      </c>
      <c r="J57" s="230">
        <f t="shared" si="1"/>
        <v>0</v>
      </c>
      <c r="K57" s="230"/>
      <c r="L57" s="230">
        <f t="shared" si="2"/>
        <v>0</v>
      </c>
      <c r="M57" s="230">
        <f t="shared" si="3"/>
        <v>0</v>
      </c>
    </row>
    <row r="58" spans="1:13" s="45" customFormat="1" ht="12" x14ac:dyDescent="0.25">
      <c r="A58" s="228">
        <v>47</v>
      </c>
      <c r="B58" s="229" t="s">
        <v>666</v>
      </c>
      <c r="C58" s="230">
        <v>898.45977239990123</v>
      </c>
      <c r="D58" s="230">
        <v>898.459772399901</v>
      </c>
      <c r="E58" s="230">
        <v>0</v>
      </c>
      <c r="F58" s="230">
        <f t="shared" si="0"/>
        <v>898.459772399901</v>
      </c>
      <c r="G58" s="230"/>
      <c r="H58" s="230">
        <v>0</v>
      </c>
      <c r="I58" s="230">
        <v>0</v>
      </c>
      <c r="J58" s="230">
        <f t="shared" si="1"/>
        <v>0</v>
      </c>
      <c r="K58" s="230"/>
      <c r="L58" s="230">
        <f t="shared" si="2"/>
        <v>2.2737367544323206E-13</v>
      </c>
      <c r="M58" s="230">
        <f t="shared" si="3"/>
        <v>2.2737367544323206E-13</v>
      </c>
    </row>
    <row r="59" spans="1:13" s="45" customFormat="1" ht="12" x14ac:dyDescent="0.25">
      <c r="A59" s="228">
        <v>48</v>
      </c>
      <c r="B59" s="229" t="s">
        <v>665</v>
      </c>
      <c r="C59" s="230">
        <v>1123.1341831073801</v>
      </c>
      <c r="D59" s="230">
        <v>1041.1495586552701</v>
      </c>
      <c r="E59" s="230">
        <v>51.824024322305512</v>
      </c>
      <c r="F59" s="230">
        <f t="shared" si="0"/>
        <v>1092.9735829775757</v>
      </c>
      <c r="G59" s="230"/>
      <c r="H59" s="230">
        <v>30.160600129804596</v>
      </c>
      <c r="I59" s="230">
        <v>0</v>
      </c>
      <c r="J59" s="230">
        <f t="shared" si="1"/>
        <v>30.160600129804596</v>
      </c>
      <c r="K59" s="230"/>
      <c r="L59" s="230">
        <f t="shared" si="2"/>
        <v>-2.1671553440683056E-13</v>
      </c>
      <c r="M59" s="230">
        <f t="shared" si="3"/>
        <v>30.160600129804379</v>
      </c>
    </row>
    <row r="60" spans="1:13" s="45" customFormat="1" ht="12" x14ac:dyDescent="0.25">
      <c r="A60" s="228">
        <v>49</v>
      </c>
      <c r="B60" s="229" t="s">
        <v>664</v>
      </c>
      <c r="C60" s="230">
        <v>2544.1347205797852</v>
      </c>
      <c r="D60" s="230">
        <v>2416.9279845884303</v>
      </c>
      <c r="E60" s="230">
        <v>127.20673599135479</v>
      </c>
      <c r="F60" s="230">
        <f t="shared" si="0"/>
        <v>2544.1347205797852</v>
      </c>
      <c r="G60" s="230"/>
      <c r="H60" s="230">
        <v>0</v>
      </c>
      <c r="I60" s="230">
        <v>0</v>
      </c>
      <c r="J60" s="230">
        <f t="shared" si="1"/>
        <v>0</v>
      </c>
      <c r="K60" s="230"/>
      <c r="L60" s="230">
        <f t="shared" si="2"/>
        <v>0</v>
      </c>
      <c r="M60" s="230">
        <f t="shared" si="3"/>
        <v>0</v>
      </c>
    </row>
    <row r="61" spans="1:13" s="45" customFormat="1" ht="12" x14ac:dyDescent="0.25">
      <c r="A61" s="228">
        <v>50</v>
      </c>
      <c r="B61" s="229" t="s">
        <v>663</v>
      </c>
      <c r="C61" s="230">
        <v>3057.8770488344408</v>
      </c>
      <c r="D61" s="230">
        <v>2854.9812134953054</v>
      </c>
      <c r="E61" s="230">
        <v>75.303852467105386</v>
      </c>
      <c r="F61" s="230">
        <f t="shared" si="0"/>
        <v>2930.285065962411</v>
      </c>
      <c r="G61" s="230"/>
      <c r="H61" s="230">
        <v>127.59198287203037</v>
      </c>
      <c r="I61" s="230">
        <v>0</v>
      </c>
      <c r="J61" s="230">
        <f t="shared" si="1"/>
        <v>127.59198287203037</v>
      </c>
      <c r="K61" s="230"/>
      <c r="L61" s="230">
        <f t="shared" si="2"/>
        <v>-5.6843418860808015E-13</v>
      </c>
      <c r="M61" s="230">
        <f t="shared" si="3"/>
        <v>127.5919828720298</v>
      </c>
    </row>
    <row r="62" spans="1:13" s="45" customFormat="1" ht="12" x14ac:dyDescent="0.25">
      <c r="A62" s="228">
        <v>51</v>
      </c>
      <c r="B62" s="229" t="s">
        <v>662</v>
      </c>
      <c r="C62" s="230">
        <v>574.06959183294521</v>
      </c>
      <c r="D62" s="230">
        <v>574.06959183294521</v>
      </c>
      <c r="E62" s="230">
        <v>0</v>
      </c>
      <c r="F62" s="230">
        <f t="shared" si="0"/>
        <v>574.06959183294521</v>
      </c>
      <c r="G62" s="230"/>
      <c r="H62" s="230">
        <v>0</v>
      </c>
      <c r="I62" s="230">
        <v>0</v>
      </c>
      <c r="J62" s="230">
        <f t="shared" si="1"/>
        <v>0</v>
      </c>
      <c r="K62" s="230"/>
      <c r="L62" s="230">
        <f t="shared" si="2"/>
        <v>0</v>
      </c>
      <c r="M62" s="230">
        <f t="shared" si="3"/>
        <v>0</v>
      </c>
    </row>
    <row r="63" spans="1:13" s="45" customFormat="1" ht="12" x14ac:dyDescent="0.25">
      <c r="A63" s="228">
        <v>52</v>
      </c>
      <c r="B63" s="229" t="s">
        <v>661</v>
      </c>
      <c r="C63" s="230">
        <v>551.84410937890573</v>
      </c>
      <c r="D63" s="230">
        <v>516.81598978914519</v>
      </c>
      <c r="E63" s="230">
        <v>8.0140407876001216</v>
      </c>
      <c r="F63" s="230">
        <f t="shared" si="0"/>
        <v>524.83003057674534</v>
      </c>
      <c r="G63" s="230"/>
      <c r="H63" s="230">
        <v>27.014078802160352</v>
      </c>
      <c r="I63" s="230">
        <v>0</v>
      </c>
      <c r="J63" s="230">
        <f t="shared" si="1"/>
        <v>27.014078802160352</v>
      </c>
      <c r="K63" s="230"/>
      <c r="L63" s="230">
        <f t="shared" si="2"/>
        <v>3.1974423109204508E-14</v>
      </c>
      <c r="M63" s="230">
        <f t="shared" si="3"/>
        <v>27.014078802160384</v>
      </c>
    </row>
    <row r="64" spans="1:13" s="45" customFormat="1" ht="12" x14ac:dyDescent="0.25">
      <c r="A64" s="228">
        <v>53</v>
      </c>
      <c r="B64" s="229" t="s">
        <v>660</v>
      </c>
      <c r="C64" s="230">
        <v>334.30886778230274</v>
      </c>
      <c r="D64" s="230">
        <v>334.3088677823028</v>
      </c>
      <c r="E64" s="230">
        <v>0</v>
      </c>
      <c r="F64" s="230">
        <f t="shared" si="0"/>
        <v>334.3088677823028</v>
      </c>
      <c r="G64" s="230"/>
      <c r="H64" s="230">
        <v>0</v>
      </c>
      <c r="I64" s="230">
        <v>0</v>
      </c>
      <c r="J64" s="230">
        <f t="shared" si="1"/>
        <v>0</v>
      </c>
      <c r="K64" s="230"/>
      <c r="L64" s="230">
        <f t="shared" si="2"/>
        <v>-5.6843418860808015E-14</v>
      </c>
      <c r="M64" s="230">
        <f t="shared" si="3"/>
        <v>-5.6843418860808015E-14</v>
      </c>
    </row>
    <row r="65" spans="1:13" s="45" customFormat="1" ht="12" x14ac:dyDescent="0.25">
      <c r="A65" s="228">
        <v>54</v>
      </c>
      <c r="B65" s="229" t="s">
        <v>659</v>
      </c>
      <c r="C65" s="230">
        <v>521.20956009126769</v>
      </c>
      <c r="D65" s="230">
        <v>521.20956009126792</v>
      </c>
      <c r="E65" s="230">
        <v>0</v>
      </c>
      <c r="F65" s="230">
        <f t="shared" si="0"/>
        <v>521.20956009126792</v>
      </c>
      <c r="G65" s="230"/>
      <c r="H65" s="230">
        <v>0</v>
      </c>
      <c r="I65" s="230">
        <v>0</v>
      </c>
      <c r="J65" s="230">
        <f t="shared" si="1"/>
        <v>0</v>
      </c>
      <c r="K65" s="230"/>
      <c r="L65" s="230">
        <f t="shared" si="2"/>
        <v>-2.2737367544323206E-13</v>
      </c>
      <c r="M65" s="230">
        <f t="shared" si="3"/>
        <v>-2.2737367544323206E-13</v>
      </c>
    </row>
    <row r="66" spans="1:13" s="45" customFormat="1" ht="24" x14ac:dyDescent="0.25">
      <c r="A66" s="228">
        <v>55</v>
      </c>
      <c r="B66" s="229" t="s">
        <v>658</v>
      </c>
      <c r="C66" s="230">
        <v>424.74764169199199</v>
      </c>
      <c r="D66" s="230">
        <v>424.74764169199199</v>
      </c>
      <c r="E66" s="230">
        <v>0</v>
      </c>
      <c r="F66" s="230">
        <f t="shared" si="0"/>
        <v>424.74764169199199</v>
      </c>
      <c r="G66" s="230"/>
      <c r="H66" s="230">
        <v>0</v>
      </c>
      <c r="I66" s="230">
        <v>0</v>
      </c>
      <c r="J66" s="230">
        <f t="shared" si="1"/>
        <v>0</v>
      </c>
      <c r="K66" s="230"/>
      <c r="L66" s="230">
        <f t="shared" si="2"/>
        <v>0</v>
      </c>
      <c r="M66" s="230">
        <f t="shared" si="3"/>
        <v>0</v>
      </c>
    </row>
    <row r="67" spans="1:13" s="45" customFormat="1" ht="24" x14ac:dyDescent="0.25">
      <c r="A67" s="228">
        <v>57</v>
      </c>
      <c r="B67" s="229" t="s">
        <v>657</v>
      </c>
      <c r="C67" s="230">
        <v>275.93299801570015</v>
      </c>
      <c r="D67" s="230">
        <v>261.4102085901016</v>
      </c>
      <c r="E67" s="230">
        <v>14.522789425598617</v>
      </c>
      <c r="F67" s="230">
        <f t="shared" si="0"/>
        <v>275.93299801570021</v>
      </c>
      <c r="G67" s="230"/>
      <c r="H67" s="230">
        <v>0</v>
      </c>
      <c r="I67" s="230">
        <v>0</v>
      </c>
      <c r="J67" s="230">
        <f t="shared" si="1"/>
        <v>0</v>
      </c>
      <c r="K67" s="230"/>
      <c r="L67" s="230">
        <f t="shared" si="2"/>
        <v>-5.6843418860808015E-14</v>
      </c>
      <c r="M67" s="230">
        <f t="shared" si="3"/>
        <v>-5.6843418860808015E-14</v>
      </c>
    </row>
    <row r="68" spans="1:13" s="45" customFormat="1" ht="12" x14ac:dyDescent="0.25">
      <c r="A68" s="228">
        <v>58</v>
      </c>
      <c r="B68" s="229" t="s">
        <v>656</v>
      </c>
      <c r="C68" s="230">
        <v>1563.9194690127931</v>
      </c>
      <c r="D68" s="230">
        <v>1485.7234942012024</v>
      </c>
      <c r="E68" s="230">
        <v>4.0165130318020887</v>
      </c>
      <c r="F68" s="230">
        <f t="shared" si="0"/>
        <v>1489.7400072330045</v>
      </c>
      <c r="G68" s="230"/>
      <c r="H68" s="230">
        <v>74.179461779788852</v>
      </c>
      <c r="I68" s="230">
        <v>0</v>
      </c>
      <c r="J68" s="230">
        <f t="shared" si="1"/>
        <v>74.179461779788852</v>
      </c>
      <c r="K68" s="230"/>
      <c r="L68" s="230">
        <f t="shared" si="2"/>
        <v>-1.9895196601282805E-13</v>
      </c>
      <c r="M68" s="230">
        <f t="shared" si="3"/>
        <v>74.179461779788653</v>
      </c>
    </row>
    <row r="69" spans="1:13" s="45" customFormat="1" ht="12" x14ac:dyDescent="0.25">
      <c r="A69" s="228">
        <v>59</v>
      </c>
      <c r="B69" s="229" t="s">
        <v>655</v>
      </c>
      <c r="C69" s="230">
        <v>607.52765152890481</v>
      </c>
      <c r="D69" s="230">
        <v>607.52765152890458</v>
      </c>
      <c r="E69" s="230">
        <v>0</v>
      </c>
      <c r="F69" s="230">
        <f t="shared" si="0"/>
        <v>607.52765152890458</v>
      </c>
      <c r="G69" s="230"/>
      <c r="H69" s="230">
        <v>0</v>
      </c>
      <c r="I69" s="230">
        <v>0</v>
      </c>
      <c r="J69" s="230">
        <f t="shared" si="1"/>
        <v>0</v>
      </c>
      <c r="K69" s="230"/>
      <c r="L69" s="230">
        <f t="shared" si="2"/>
        <v>2.2737367544323206E-13</v>
      </c>
      <c r="M69" s="230">
        <f t="shared" si="3"/>
        <v>2.2737367544323206E-13</v>
      </c>
    </row>
    <row r="70" spans="1:13" s="45" customFormat="1" ht="24" x14ac:dyDescent="0.25">
      <c r="A70" s="228">
        <v>60</v>
      </c>
      <c r="B70" s="229" t="s">
        <v>654</v>
      </c>
      <c r="C70" s="230">
        <v>2273.477145208702</v>
      </c>
      <c r="D70" s="230">
        <v>2273.477145208703</v>
      </c>
      <c r="E70" s="230">
        <v>0</v>
      </c>
      <c r="F70" s="230">
        <f t="shared" si="0"/>
        <v>2273.477145208703</v>
      </c>
      <c r="G70" s="230"/>
      <c r="H70" s="230">
        <v>0</v>
      </c>
      <c r="I70" s="230">
        <v>0</v>
      </c>
      <c r="J70" s="230">
        <f t="shared" si="1"/>
        <v>0</v>
      </c>
      <c r="K70" s="230"/>
      <c r="L70" s="230">
        <f t="shared" si="2"/>
        <v>-9.0949470177292824E-13</v>
      </c>
      <c r="M70" s="230">
        <f t="shared" si="3"/>
        <v>-9.0949470177292824E-13</v>
      </c>
    </row>
    <row r="71" spans="1:13" s="45" customFormat="1" ht="12" x14ac:dyDescent="0.25">
      <c r="A71" s="228">
        <v>61</v>
      </c>
      <c r="B71" s="229" t="s">
        <v>653</v>
      </c>
      <c r="C71" s="230">
        <v>1544.0109986574262</v>
      </c>
      <c r="D71" s="230">
        <v>1462.7472618839854</v>
      </c>
      <c r="E71" s="230">
        <v>81.263736773440201</v>
      </c>
      <c r="F71" s="230">
        <f t="shared" si="0"/>
        <v>1544.0109986574257</v>
      </c>
      <c r="G71" s="230"/>
      <c r="H71" s="230">
        <v>0</v>
      </c>
      <c r="I71" s="230">
        <v>0</v>
      </c>
      <c r="J71" s="230">
        <f t="shared" si="1"/>
        <v>0</v>
      </c>
      <c r="K71" s="230"/>
      <c r="L71" s="230">
        <f t="shared" si="2"/>
        <v>4.5474735088646412E-13</v>
      </c>
      <c r="M71" s="230">
        <f t="shared" si="3"/>
        <v>4.5474735088646412E-13</v>
      </c>
    </row>
    <row r="72" spans="1:13" s="44" customFormat="1" ht="12" x14ac:dyDescent="0.25">
      <c r="A72" s="228">
        <v>62</v>
      </c>
      <c r="B72" s="229" t="s">
        <v>652</v>
      </c>
      <c r="C72" s="230">
        <v>12715.581822121592</v>
      </c>
      <c r="D72" s="230">
        <v>9815.3116843162225</v>
      </c>
      <c r="E72" s="230">
        <v>874.27062266539951</v>
      </c>
      <c r="F72" s="230">
        <f t="shared" si="0"/>
        <v>10689.582306981622</v>
      </c>
      <c r="G72" s="230"/>
      <c r="H72" s="230">
        <v>739.76692701973434</v>
      </c>
      <c r="I72" s="230">
        <v>878.35368220592545</v>
      </c>
      <c r="J72" s="230">
        <f t="shared" si="1"/>
        <v>1618.1206092256598</v>
      </c>
      <c r="K72" s="230"/>
      <c r="L72" s="230">
        <f t="shared" si="2"/>
        <v>407.87890591431096</v>
      </c>
      <c r="M72" s="230">
        <f t="shared" si="3"/>
        <v>2025.9995151399708</v>
      </c>
    </row>
    <row r="73" spans="1:13" s="45" customFormat="1" ht="12" x14ac:dyDescent="0.25">
      <c r="A73" s="228">
        <v>63</v>
      </c>
      <c r="B73" s="229" t="s">
        <v>651</v>
      </c>
      <c r="C73" s="230">
        <v>16715.777846823097</v>
      </c>
      <c r="D73" s="230">
        <v>6062.9085373532653</v>
      </c>
      <c r="E73" s="230">
        <v>280.33866613565556</v>
      </c>
      <c r="F73" s="230">
        <f t="shared" si="0"/>
        <v>6343.2472034889206</v>
      </c>
      <c r="G73" s="230"/>
      <c r="H73" s="230">
        <v>280.33866613565556</v>
      </c>
      <c r="I73" s="230">
        <v>560.67733227131112</v>
      </c>
      <c r="J73" s="230">
        <f t="shared" si="1"/>
        <v>841.01599840696667</v>
      </c>
      <c r="K73" s="230"/>
      <c r="L73" s="230">
        <f t="shared" si="2"/>
        <v>9531.5146449272088</v>
      </c>
      <c r="M73" s="230">
        <f t="shared" si="3"/>
        <v>10372.530643334176</v>
      </c>
    </row>
    <row r="74" spans="1:13" s="45" customFormat="1" ht="12" x14ac:dyDescent="0.25">
      <c r="A74" s="228">
        <v>64</v>
      </c>
      <c r="B74" s="229" t="s">
        <v>650</v>
      </c>
      <c r="C74" s="230">
        <v>134.23863019722495</v>
      </c>
      <c r="D74" s="230">
        <v>134.23863019722492</v>
      </c>
      <c r="E74" s="230">
        <v>0</v>
      </c>
      <c r="F74" s="230">
        <f t="shared" si="0"/>
        <v>134.23863019722492</v>
      </c>
      <c r="G74" s="230"/>
      <c r="H74" s="230">
        <v>0</v>
      </c>
      <c r="I74" s="230">
        <v>0</v>
      </c>
      <c r="J74" s="230">
        <f t="shared" si="1"/>
        <v>0</v>
      </c>
      <c r="K74" s="230"/>
      <c r="L74" s="230">
        <f t="shared" si="2"/>
        <v>2.8421709430404007E-14</v>
      </c>
      <c r="M74" s="230">
        <f t="shared" si="3"/>
        <v>2.8421709430404007E-14</v>
      </c>
    </row>
    <row r="75" spans="1:13" s="45" customFormat="1" ht="12" x14ac:dyDescent="0.25">
      <c r="A75" s="228">
        <v>65</v>
      </c>
      <c r="B75" s="229" t="s">
        <v>649</v>
      </c>
      <c r="C75" s="230">
        <v>1370.0882363402386</v>
      </c>
      <c r="D75" s="230">
        <v>1299.6888920983668</v>
      </c>
      <c r="E75" s="230">
        <v>7.8815104242024274</v>
      </c>
      <c r="F75" s="230">
        <f t="shared" si="0"/>
        <v>1307.5704025225691</v>
      </c>
      <c r="G75" s="230"/>
      <c r="H75" s="230">
        <v>62.517833817669917</v>
      </c>
      <c r="I75" s="230">
        <v>0</v>
      </c>
      <c r="J75" s="230">
        <f t="shared" si="1"/>
        <v>62.517833817669917</v>
      </c>
      <c r="K75" s="230"/>
      <c r="L75" s="230">
        <f t="shared" si="2"/>
        <v>-4.1922021409845911E-13</v>
      </c>
      <c r="M75" s="230">
        <f t="shared" si="3"/>
        <v>62.517833817669498</v>
      </c>
    </row>
    <row r="76" spans="1:13" s="45" customFormat="1" ht="12" x14ac:dyDescent="0.25">
      <c r="A76" s="228">
        <v>66</v>
      </c>
      <c r="B76" s="229" t="s">
        <v>648</v>
      </c>
      <c r="C76" s="230">
        <v>1503.5977566602446</v>
      </c>
      <c r="D76" s="230">
        <v>1411.8324610762697</v>
      </c>
      <c r="E76" s="230">
        <v>58.271144470013276</v>
      </c>
      <c r="F76" s="230">
        <f t="shared" si="0"/>
        <v>1470.103605546283</v>
      </c>
      <c r="G76" s="230"/>
      <c r="H76" s="230">
        <v>33.494151113961557</v>
      </c>
      <c r="I76" s="230">
        <v>0</v>
      </c>
      <c r="J76" s="230">
        <f t="shared" si="1"/>
        <v>33.494151113961557</v>
      </c>
      <c r="K76" s="230"/>
      <c r="L76" s="230">
        <f t="shared" si="2"/>
        <v>4.9737991503207013E-14</v>
      </c>
      <c r="M76" s="230">
        <f t="shared" si="3"/>
        <v>33.494151113961607</v>
      </c>
    </row>
    <row r="77" spans="1:13" s="45" customFormat="1" ht="12" x14ac:dyDescent="0.25">
      <c r="A77" s="228">
        <v>67</v>
      </c>
      <c r="B77" s="229" t="s">
        <v>647</v>
      </c>
      <c r="C77" s="230">
        <v>410.18075854412757</v>
      </c>
      <c r="D77" s="230">
        <v>410.18075854412763</v>
      </c>
      <c r="E77" s="230">
        <v>0</v>
      </c>
      <c r="F77" s="230">
        <f t="shared" ref="F77:F140" si="4">+D77+E77</f>
        <v>410.18075854412763</v>
      </c>
      <c r="G77" s="230"/>
      <c r="H77" s="230">
        <v>0</v>
      </c>
      <c r="I77" s="230">
        <v>0</v>
      </c>
      <c r="J77" s="230">
        <f t="shared" ref="J77:J140" si="5">+H77+I77</f>
        <v>0</v>
      </c>
      <c r="K77" s="230"/>
      <c r="L77" s="230">
        <f t="shared" ref="L77:L140" si="6">SUM(C77-F77-J77)</f>
        <v>-5.6843418860808015E-14</v>
      </c>
      <c r="M77" s="230">
        <f t="shared" ref="M77:M140" si="7">J77+L77</f>
        <v>-5.6843418860808015E-14</v>
      </c>
    </row>
    <row r="78" spans="1:13" s="45" customFormat="1" ht="12" x14ac:dyDescent="0.25">
      <c r="A78" s="228">
        <v>68</v>
      </c>
      <c r="B78" s="229" t="s">
        <v>646</v>
      </c>
      <c r="C78" s="230">
        <v>1861.8320231988325</v>
      </c>
      <c r="D78" s="230">
        <v>1230.8309662648503</v>
      </c>
      <c r="E78" s="230">
        <v>90.154171768239564</v>
      </c>
      <c r="F78" s="230">
        <f t="shared" si="4"/>
        <v>1320.9851380330899</v>
      </c>
      <c r="G78" s="230"/>
      <c r="H78" s="230">
        <v>105.29176191311322</v>
      </c>
      <c r="I78" s="230">
        <v>178.36221730399794</v>
      </c>
      <c r="J78" s="230">
        <f t="shared" si="5"/>
        <v>283.65397921711116</v>
      </c>
      <c r="K78" s="230"/>
      <c r="L78" s="230">
        <f t="shared" si="6"/>
        <v>257.19290594863145</v>
      </c>
      <c r="M78" s="230">
        <f t="shared" si="7"/>
        <v>540.84688516574261</v>
      </c>
    </row>
    <row r="79" spans="1:13" s="45" customFormat="1" ht="12" x14ac:dyDescent="0.25">
      <c r="A79" s="228">
        <v>69</v>
      </c>
      <c r="B79" s="229" t="s">
        <v>645</v>
      </c>
      <c r="C79" s="230">
        <v>666.04740363673125</v>
      </c>
      <c r="D79" s="230">
        <v>666.04740363673125</v>
      </c>
      <c r="E79" s="230">
        <v>0</v>
      </c>
      <c r="F79" s="230">
        <f t="shared" si="4"/>
        <v>666.04740363673125</v>
      </c>
      <c r="G79" s="230"/>
      <c r="H79" s="230">
        <v>0</v>
      </c>
      <c r="I79" s="230">
        <v>0</v>
      </c>
      <c r="J79" s="230">
        <f t="shared" si="5"/>
        <v>0</v>
      </c>
      <c r="K79" s="230"/>
      <c r="L79" s="230">
        <f t="shared" si="6"/>
        <v>0</v>
      </c>
      <c r="M79" s="230">
        <f t="shared" si="7"/>
        <v>0</v>
      </c>
    </row>
    <row r="80" spans="1:13" s="45" customFormat="1" ht="12" x14ac:dyDescent="0.25">
      <c r="A80" s="228">
        <v>70</v>
      </c>
      <c r="B80" s="229" t="s">
        <v>644</v>
      </c>
      <c r="C80" s="230">
        <v>744.2929496003095</v>
      </c>
      <c r="D80" s="230">
        <v>707.07830212205715</v>
      </c>
      <c r="E80" s="230">
        <v>0</v>
      </c>
      <c r="F80" s="230">
        <f t="shared" si="4"/>
        <v>707.07830212205715</v>
      </c>
      <c r="G80" s="230"/>
      <c r="H80" s="230">
        <v>37.214647478252331</v>
      </c>
      <c r="I80" s="230">
        <v>0</v>
      </c>
      <c r="J80" s="230">
        <f t="shared" si="5"/>
        <v>37.214647478252331</v>
      </c>
      <c r="K80" s="230"/>
      <c r="L80" s="230">
        <f t="shared" si="6"/>
        <v>1.4210854715202004E-14</v>
      </c>
      <c r="M80" s="230">
        <f t="shared" si="7"/>
        <v>37.214647478252346</v>
      </c>
    </row>
    <row r="81" spans="1:13" s="45" customFormat="1" ht="12" x14ac:dyDescent="0.25">
      <c r="A81" s="228">
        <v>71</v>
      </c>
      <c r="B81" s="229" t="s">
        <v>643</v>
      </c>
      <c r="C81" s="230">
        <v>272.25677224835295</v>
      </c>
      <c r="D81" s="230">
        <v>272.256772248353</v>
      </c>
      <c r="E81" s="230">
        <v>0</v>
      </c>
      <c r="F81" s="230">
        <f t="shared" si="4"/>
        <v>272.256772248353</v>
      </c>
      <c r="G81" s="230"/>
      <c r="H81" s="230">
        <v>0</v>
      </c>
      <c r="I81" s="230">
        <v>0</v>
      </c>
      <c r="J81" s="230">
        <f t="shared" si="5"/>
        <v>0</v>
      </c>
      <c r="K81" s="230"/>
      <c r="L81" s="230">
        <f t="shared" si="6"/>
        <v>-5.6843418860808015E-14</v>
      </c>
      <c r="M81" s="230">
        <f t="shared" si="7"/>
        <v>-5.6843418860808015E-14</v>
      </c>
    </row>
    <row r="82" spans="1:13" s="45" customFormat="1" ht="12" x14ac:dyDescent="0.25">
      <c r="A82" s="228">
        <v>72</v>
      </c>
      <c r="B82" s="229" t="s">
        <v>642</v>
      </c>
      <c r="C82" s="230">
        <v>619.87409386013701</v>
      </c>
      <c r="D82" s="230">
        <v>619.87409386013701</v>
      </c>
      <c r="E82" s="230">
        <v>0</v>
      </c>
      <c r="F82" s="230">
        <f t="shared" si="4"/>
        <v>619.87409386013701</v>
      </c>
      <c r="G82" s="230"/>
      <c r="H82" s="230">
        <v>0</v>
      </c>
      <c r="I82" s="230">
        <v>0</v>
      </c>
      <c r="J82" s="230">
        <f t="shared" si="5"/>
        <v>0</v>
      </c>
      <c r="K82" s="230"/>
      <c r="L82" s="230">
        <f t="shared" si="6"/>
        <v>0</v>
      </c>
      <c r="M82" s="230">
        <f t="shared" si="7"/>
        <v>0</v>
      </c>
    </row>
    <row r="83" spans="1:13" s="45" customFormat="1" ht="12" x14ac:dyDescent="0.25">
      <c r="A83" s="228">
        <v>73</v>
      </c>
      <c r="B83" s="229" t="s">
        <v>641</v>
      </c>
      <c r="C83" s="230">
        <v>849.1844607290999</v>
      </c>
      <c r="D83" s="230">
        <v>679.34757050110056</v>
      </c>
      <c r="E83" s="230">
        <v>42.459223156318799</v>
      </c>
      <c r="F83" s="230">
        <f t="shared" si="4"/>
        <v>721.80679365741935</v>
      </c>
      <c r="G83" s="230"/>
      <c r="H83" s="230">
        <v>42.459223156318799</v>
      </c>
      <c r="I83" s="230">
        <v>84.918443915361692</v>
      </c>
      <c r="J83" s="230">
        <f t="shared" si="5"/>
        <v>127.37766707168049</v>
      </c>
      <c r="K83" s="230"/>
      <c r="L83" s="230">
        <f t="shared" si="6"/>
        <v>5.6843418860808015E-14</v>
      </c>
      <c r="M83" s="230">
        <f t="shared" si="7"/>
        <v>127.37766707168055</v>
      </c>
    </row>
    <row r="84" spans="1:13" s="45" customFormat="1" ht="12" x14ac:dyDescent="0.25">
      <c r="A84" s="228">
        <v>74</v>
      </c>
      <c r="B84" s="229" t="s">
        <v>640</v>
      </c>
      <c r="C84" s="230">
        <v>127.31172647623663</v>
      </c>
      <c r="D84" s="230">
        <v>114.58055385273299</v>
      </c>
      <c r="E84" s="230">
        <v>6.3655863140869959</v>
      </c>
      <c r="F84" s="230">
        <f t="shared" si="4"/>
        <v>120.94614016681999</v>
      </c>
      <c r="G84" s="230"/>
      <c r="H84" s="230">
        <v>6.365586309416611</v>
      </c>
      <c r="I84" s="230">
        <v>0</v>
      </c>
      <c r="J84" s="230">
        <f t="shared" si="5"/>
        <v>6.365586309416611</v>
      </c>
      <c r="K84" s="230"/>
      <c r="L84" s="230">
        <f t="shared" si="6"/>
        <v>3.1086244689504383E-14</v>
      </c>
      <c r="M84" s="230">
        <f t="shared" si="7"/>
        <v>6.3655863094166421</v>
      </c>
    </row>
    <row r="85" spans="1:13" s="45" customFormat="1" ht="12" x14ac:dyDescent="0.25">
      <c r="A85" s="228">
        <v>75</v>
      </c>
      <c r="B85" s="229" t="s">
        <v>639</v>
      </c>
      <c r="C85" s="230">
        <v>231.74048242169991</v>
      </c>
      <c r="D85" s="230">
        <v>212.34893829025654</v>
      </c>
      <c r="E85" s="230">
        <v>7.8045200026996593</v>
      </c>
      <c r="F85" s="230">
        <f t="shared" si="4"/>
        <v>220.1534582929562</v>
      </c>
      <c r="G85" s="230"/>
      <c r="H85" s="230">
        <v>11.58702412874371</v>
      </c>
      <c r="I85" s="230">
        <v>0</v>
      </c>
      <c r="J85" s="230">
        <f t="shared" si="5"/>
        <v>11.58702412874371</v>
      </c>
      <c r="K85" s="230"/>
      <c r="L85" s="230">
        <f t="shared" si="6"/>
        <v>-3.5527136788005009E-15</v>
      </c>
      <c r="M85" s="230">
        <f t="shared" si="7"/>
        <v>11.587024128743707</v>
      </c>
    </row>
    <row r="86" spans="1:13" s="45" customFormat="1" ht="12" x14ac:dyDescent="0.25">
      <c r="A86" s="228">
        <v>76</v>
      </c>
      <c r="B86" s="229" t="s">
        <v>638</v>
      </c>
      <c r="C86" s="230">
        <v>376.35775979665124</v>
      </c>
      <c r="D86" s="230">
        <v>376.35775979665124</v>
      </c>
      <c r="E86" s="230">
        <v>0</v>
      </c>
      <c r="F86" s="230">
        <f t="shared" si="4"/>
        <v>376.35775979665124</v>
      </c>
      <c r="G86" s="230"/>
      <c r="H86" s="230">
        <v>0</v>
      </c>
      <c r="I86" s="230">
        <v>0</v>
      </c>
      <c r="J86" s="230">
        <f t="shared" si="5"/>
        <v>0</v>
      </c>
      <c r="K86" s="230"/>
      <c r="L86" s="230">
        <f t="shared" si="6"/>
        <v>0</v>
      </c>
      <c r="M86" s="230">
        <f t="shared" si="7"/>
        <v>0</v>
      </c>
    </row>
    <row r="87" spans="1:13" s="45" customFormat="1" ht="12" x14ac:dyDescent="0.25">
      <c r="A87" s="228">
        <v>77</v>
      </c>
      <c r="B87" s="229" t="s">
        <v>637</v>
      </c>
      <c r="C87" s="230">
        <v>288.8690004074524</v>
      </c>
      <c r="D87" s="230">
        <v>259.98210036647998</v>
      </c>
      <c r="E87" s="230">
        <v>14.443450023131874</v>
      </c>
      <c r="F87" s="230">
        <f t="shared" si="4"/>
        <v>274.42555038961189</v>
      </c>
      <c r="G87" s="230"/>
      <c r="H87" s="230">
        <v>14.443450017840545</v>
      </c>
      <c r="I87" s="230">
        <v>0</v>
      </c>
      <c r="J87" s="230">
        <f t="shared" si="5"/>
        <v>14.443450017840545</v>
      </c>
      <c r="K87" s="230"/>
      <c r="L87" s="230">
        <f t="shared" si="6"/>
        <v>-2.6645352591003757E-14</v>
      </c>
      <c r="M87" s="230">
        <f t="shared" si="7"/>
        <v>14.443450017840519</v>
      </c>
    </row>
    <row r="88" spans="1:13" s="45" customFormat="1" ht="12" x14ac:dyDescent="0.25">
      <c r="A88" s="228">
        <v>78</v>
      </c>
      <c r="B88" s="229" t="s">
        <v>636</v>
      </c>
      <c r="C88" s="230">
        <v>4.9465194188594932</v>
      </c>
      <c r="D88" s="230">
        <v>4.9465194188594932</v>
      </c>
      <c r="E88" s="230">
        <v>0</v>
      </c>
      <c r="F88" s="230">
        <f t="shared" si="4"/>
        <v>4.9465194188594932</v>
      </c>
      <c r="G88" s="230"/>
      <c r="H88" s="230">
        <v>0</v>
      </c>
      <c r="I88" s="230">
        <v>0</v>
      </c>
      <c r="J88" s="230">
        <f t="shared" si="5"/>
        <v>0</v>
      </c>
      <c r="K88" s="230"/>
      <c r="L88" s="230">
        <f t="shared" si="6"/>
        <v>0</v>
      </c>
      <c r="M88" s="230">
        <f t="shared" si="7"/>
        <v>0</v>
      </c>
    </row>
    <row r="89" spans="1:13" s="45" customFormat="1" ht="12" x14ac:dyDescent="0.25">
      <c r="A89" s="228">
        <v>79</v>
      </c>
      <c r="B89" s="229" t="s">
        <v>635</v>
      </c>
      <c r="C89" s="230">
        <v>2554.7964739671329</v>
      </c>
      <c r="D89" s="230">
        <v>2427.0566503471541</v>
      </c>
      <c r="E89" s="230">
        <v>96.701884530433091</v>
      </c>
      <c r="F89" s="230">
        <f t="shared" si="4"/>
        <v>2523.7585348775874</v>
      </c>
      <c r="G89" s="230"/>
      <c r="H89" s="230">
        <v>31.037939089545443</v>
      </c>
      <c r="I89" s="230">
        <v>0</v>
      </c>
      <c r="J89" s="230">
        <f t="shared" si="5"/>
        <v>31.037939089545443</v>
      </c>
      <c r="K89" s="230"/>
      <c r="L89" s="230">
        <f t="shared" si="6"/>
        <v>4.6185277824406512E-14</v>
      </c>
      <c r="M89" s="230">
        <f t="shared" si="7"/>
        <v>31.037939089545489</v>
      </c>
    </row>
    <row r="90" spans="1:13" s="45" customFormat="1" ht="12" x14ac:dyDescent="0.25">
      <c r="A90" s="228">
        <v>80</v>
      </c>
      <c r="B90" s="229" t="s">
        <v>634</v>
      </c>
      <c r="C90" s="230">
        <v>591.4307969954524</v>
      </c>
      <c r="D90" s="230">
        <v>591.4307969954524</v>
      </c>
      <c r="E90" s="230">
        <v>0</v>
      </c>
      <c r="F90" s="230">
        <f t="shared" si="4"/>
        <v>591.4307969954524</v>
      </c>
      <c r="G90" s="230"/>
      <c r="H90" s="230">
        <v>0</v>
      </c>
      <c r="I90" s="230">
        <v>0</v>
      </c>
      <c r="J90" s="230">
        <f t="shared" si="5"/>
        <v>0</v>
      </c>
      <c r="K90" s="230"/>
      <c r="L90" s="230">
        <f t="shared" si="6"/>
        <v>0</v>
      </c>
      <c r="M90" s="230">
        <f t="shared" si="7"/>
        <v>0</v>
      </c>
    </row>
    <row r="91" spans="1:13" s="45" customFormat="1" ht="12" x14ac:dyDescent="0.25">
      <c r="A91" s="228">
        <v>82</v>
      </c>
      <c r="B91" s="229" t="s">
        <v>633</v>
      </c>
      <c r="C91" s="230">
        <v>12.033139870574324</v>
      </c>
      <c r="D91" s="230">
        <v>12.033139870574322</v>
      </c>
      <c r="E91" s="230">
        <v>0</v>
      </c>
      <c r="F91" s="230">
        <f t="shared" si="4"/>
        <v>12.033139870574322</v>
      </c>
      <c r="G91" s="230"/>
      <c r="H91" s="230">
        <v>0</v>
      </c>
      <c r="I91" s="230">
        <v>0</v>
      </c>
      <c r="J91" s="230">
        <f t="shared" si="5"/>
        <v>0</v>
      </c>
      <c r="K91" s="230"/>
      <c r="L91" s="230">
        <f t="shared" si="6"/>
        <v>1.7763568394002505E-15</v>
      </c>
      <c r="M91" s="230">
        <f t="shared" si="7"/>
        <v>1.7763568394002505E-15</v>
      </c>
    </row>
    <row r="92" spans="1:13" s="45" customFormat="1" ht="12" x14ac:dyDescent="0.25">
      <c r="A92" s="228">
        <v>83</v>
      </c>
      <c r="B92" s="229" t="s">
        <v>632</v>
      </c>
      <c r="C92" s="230">
        <v>18.356494956693023</v>
      </c>
      <c r="D92" s="230">
        <v>16.520845380168002</v>
      </c>
      <c r="E92" s="230">
        <v>0.91782478721703054</v>
      </c>
      <c r="F92" s="230">
        <f t="shared" si="4"/>
        <v>17.43867016738503</v>
      </c>
      <c r="G92" s="230"/>
      <c r="H92" s="230">
        <v>0.9178247893079885</v>
      </c>
      <c r="I92" s="230">
        <v>0</v>
      </c>
      <c r="J92" s="230">
        <f t="shared" si="5"/>
        <v>0.9178247893079885</v>
      </c>
      <c r="K92" s="230"/>
      <c r="L92" s="230">
        <f t="shared" si="6"/>
        <v>4.2188474935755949E-15</v>
      </c>
      <c r="M92" s="230">
        <f t="shared" si="7"/>
        <v>0.91782478930799272</v>
      </c>
    </row>
    <row r="93" spans="1:13" s="45" customFormat="1" ht="12" x14ac:dyDescent="0.25">
      <c r="A93" s="228">
        <v>84</v>
      </c>
      <c r="B93" s="229" t="s">
        <v>631</v>
      </c>
      <c r="C93" s="230">
        <v>270.9270477</v>
      </c>
      <c r="D93" s="230">
        <v>270.9270477</v>
      </c>
      <c r="E93" s="230">
        <v>0</v>
      </c>
      <c r="F93" s="230">
        <f t="shared" si="4"/>
        <v>270.9270477</v>
      </c>
      <c r="G93" s="230"/>
      <c r="H93" s="230">
        <v>0</v>
      </c>
      <c r="I93" s="230">
        <v>0</v>
      </c>
      <c r="J93" s="230">
        <f t="shared" si="5"/>
        <v>0</v>
      </c>
      <c r="K93" s="230"/>
      <c r="L93" s="230">
        <f t="shared" si="6"/>
        <v>0</v>
      </c>
      <c r="M93" s="230">
        <f t="shared" si="7"/>
        <v>0</v>
      </c>
    </row>
    <row r="94" spans="1:13" s="45" customFormat="1" ht="12" x14ac:dyDescent="0.25">
      <c r="A94" s="228">
        <v>87</v>
      </c>
      <c r="B94" s="229" t="s">
        <v>630</v>
      </c>
      <c r="C94" s="230">
        <v>986.72137031930004</v>
      </c>
      <c r="D94" s="230">
        <v>986.72137031930038</v>
      </c>
      <c r="E94" s="230">
        <v>0</v>
      </c>
      <c r="F94" s="230">
        <f t="shared" si="4"/>
        <v>986.72137031930038</v>
      </c>
      <c r="G94" s="230"/>
      <c r="H94" s="230">
        <v>0</v>
      </c>
      <c r="I94" s="230">
        <v>0</v>
      </c>
      <c r="J94" s="230">
        <f t="shared" si="5"/>
        <v>0</v>
      </c>
      <c r="K94" s="230"/>
      <c r="L94" s="230">
        <f t="shared" si="6"/>
        <v>-3.4106051316484809E-13</v>
      </c>
      <c r="M94" s="230">
        <f t="shared" si="7"/>
        <v>-3.4106051316484809E-13</v>
      </c>
    </row>
    <row r="95" spans="1:13" s="45" customFormat="1" ht="12" x14ac:dyDescent="0.25">
      <c r="A95" s="228">
        <v>90</v>
      </c>
      <c r="B95" s="229" t="s">
        <v>629</v>
      </c>
      <c r="C95" s="230">
        <v>269.54323199999993</v>
      </c>
      <c r="D95" s="230">
        <v>269.54323199999993</v>
      </c>
      <c r="E95" s="230">
        <v>0</v>
      </c>
      <c r="F95" s="230">
        <f t="shared" si="4"/>
        <v>269.54323199999993</v>
      </c>
      <c r="G95" s="230"/>
      <c r="H95" s="230">
        <v>0</v>
      </c>
      <c r="I95" s="230">
        <v>0</v>
      </c>
      <c r="J95" s="230">
        <f t="shared" si="5"/>
        <v>0</v>
      </c>
      <c r="K95" s="230"/>
      <c r="L95" s="230">
        <f t="shared" si="6"/>
        <v>0</v>
      </c>
      <c r="M95" s="230">
        <f t="shared" si="7"/>
        <v>0</v>
      </c>
    </row>
    <row r="96" spans="1:13" s="45" customFormat="1" ht="12" x14ac:dyDescent="0.25">
      <c r="A96" s="228">
        <v>91</v>
      </c>
      <c r="B96" s="229" t="s">
        <v>628</v>
      </c>
      <c r="C96" s="230">
        <v>230.94758930845444</v>
      </c>
      <c r="D96" s="230">
        <v>219.40020981759201</v>
      </c>
      <c r="E96" s="230">
        <v>5.7887517739995626</v>
      </c>
      <c r="F96" s="230">
        <f t="shared" si="4"/>
        <v>225.18896159159158</v>
      </c>
      <c r="G96" s="230"/>
      <c r="H96" s="230">
        <v>5.7586277168629163</v>
      </c>
      <c r="I96" s="230">
        <v>0</v>
      </c>
      <c r="J96" s="230">
        <f t="shared" si="5"/>
        <v>5.7586277168629163</v>
      </c>
      <c r="K96" s="230"/>
      <c r="L96" s="230">
        <f t="shared" si="6"/>
        <v>-5.5067062021407764E-14</v>
      </c>
      <c r="M96" s="230">
        <f t="shared" si="7"/>
        <v>5.7586277168628612</v>
      </c>
    </row>
    <row r="97" spans="1:16" s="45" customFormat="1" ht="12" x14ac:dyDescent="0.25">
      <c r="A97" s="228">
        <v>92</v>
      </c>
      <c r="B97" s="229" t="s">
        <v>627</v>
      </c>
      <c r="C97" s="230">
        <v>648.79881399394071</v>
      </c>
      <c r="D97" s="230">
        <v>648.7988139939406</v>
      </c>
      <c r="E97" s="230">
        <v>0</v>
      </c>
      <c r="F97" s="230">
        <f t="shared" si="4"/>
        <v>648.7988139939406</v>
      </c>
      <c r="G97" s="230"/>
      <c r="H97" s="230">
        <v>0</v>
      </c>
      <c r="I97" s="230">
        <v>0</v>
      </c>
      <c r="J97" s="230">
        <f t="shared" si="5"/>
        <v>0</v>
      </c>
      <c r="K97" s="230"/>
      <c r="L97" s="230">
        <f t="shared" si="6"/>
        <v>1.1368683772161603E-13</v>
      </c>
      <c r="M97" s="230">
        <f t="shared" si="7"/>
        <v>1.1368683772161603E-13</v>
      </c>
    </row>
    <row r="98" spans="1:16" s="45" customFormat="1" ht="12" x14ac:dyDescent="0.25">
      <c r="A98" s="228">
        <v>93</v>
      </c>
      <c r="B98" s="229" t="s">
        <v>626</v>
      </c>
      <c r="C98" s="230">
        <v>348.33803206603204</v>
      </c>
      <c r="D98" s="230">
        <v>328.1668236606327</v>
      </c>
      <c r="E98" s="230">
        <v>18.231490274770408</v>
      </c>
      <c r="F98" s="230">
        <f t="shared" si="4"/>
        <v>346.39831393540311</v>
      </c>
      <c r="G98" s="230"/>
      <c r="H98" s="230">
        <v>1.9397181306289686</v>
      </c>
      <c r="I98" s="230">
        <v>0</v>
      </c>
      <c r="J98" s="230">
        <f t="shared" si="5"/>
        <v>1.9397181306289686</v>
      </c>
      <c r="K98" s="230"/>
      <c r="L98" s="230">
        <f t="shared" si="6"/>
        <v>-3.5971225997855072E-14</v>
      </c>
      <c r="M98" s="230">
        <f t="shared" si="7"/>
        <v>1.9397181306289326</v>
      </c>
    </row>
    <row r="99" spans="1:16" s="49" customFormat="1" ht="12" x14ac:dyDescent="0.25">
      <c r="A99" s="228">
        <v>94</v>
      </c>
      <c r="B99" s="229" t="s">
        <v>625</v>
      </c>
      <c r="C99" s="230">
        <v>116.120187</v>
      </c>
      <c r="D99" s="230">
        <v>116.120187</v>
      </c>
      <c r="E99" s="230">
        <v>0</v>
      </c>
      <c r="F99" s="230">
        <f t="shared" si="4"/>
        <v>116.120187</v>
      </c>
      <c r="G99" s="230"/>
      <c r="H99" s="230">
        <v>0</v>
      </c>
      <c r="I99" s="230">
        <v>0</v>
      </c>
      <c r="J99" s="230">
        <f t="shared" si="5"/>
        <v>0</v>
      </c>
      <c r="K99" s="230"/>
      <c r="L99" s="230">
        <f t="shared" si="6"/>
        <v>0</v>
      </c>
      <c r="M99" s="230">
        <f t="shared" si="7"/>
        <v>0</v>
      </c>
      <c r="N99" s="45"/>
      <c r="O99" s="45"/>
      <c r="P99" s="45"/>
    </row>
    <row r="100" spans="1:16" s="45" customFormat="1" ht="12" x14ac:dyDescent="0.25">
      <c r="A100" s="228">
        <v>95</v>
      </c>
      <c r="B100" s="229" t="s">
        <v>624</v>
      </c>
      <c r="C100" s="230">
        <v>154.503823113305</v>
      </c>
      <c r="D100" s="230">
        <v>154.50382311330497</v>
      </c>
      <c r="E100" s="230">
        <v>0</v>
      </c>
      <c r="F100" s="230">
        <f t="shared" si="4"/>
        <v>154.50382311330497</v>
      </c>
      <c r="G100" s="230"/>
      <c r="H100" s="230">
        <v>0</v>
      </c>
      <c r="I100" s="230">
        <v>0</v>
      </c>
      <c r="J100" s="230">
        <f t="shared" si="5"/>
        <v>0</v>
      </c>
      <c r="K100" s="230"/>
      <c r="L100" s="230">
        <f t="shared" si="6"/>
        <v>2.8421709430404007E-14</v>
      </c>
      <c r="M100" s="230">
        <f t="shared" si="7"/>
        <v>2.8421709430404007E-14</v>
      </c>
    </row>
    <row r="101" spans="1:16" s="45" customFormat="1" ht="12" x14ac:dyDescent="0.25">
      <c r="A101" s="228">
        <v>98</v>
      </c>
      <c r="B101" s="229" t="s">
        <v>623</v>
      </c>
      <c r="C101" s="230">
        <v>69.780092731812942</v>
      </c>
      <c r="D101" s="230">
        <v>69.780092731812942</v>
      </c>
      <c r="E101" s="230">
        <v>0</v>
      </c>
      <c r="F101" s="230">
        <f t="shared" si="4"/>
        <v>69.780092731812942</v>
      </c>
      <c r="G101" s="230"/>
      <c r="H101" s="230">
        <v>0</v>
      </c>
      <c r="I101" s="230">
        <v>0</v>
      </c>
      <c r="J101" s="230">
        <f t="shared" si="5"/>
        <v>0</v>
      </c>
      <c r="K101" s="230"/>
      <c r="L101" s="230">
        <f t="shared" si="6"/>
        <v>0</v>
      </c>
      <c r="M101" s="230">
        <f t="shared" si="7"/>
        <v>0</v>
      </c>
    </row>
    <row r="102" spans="1:16" s="45" customFormat="1" ht="12" x14ac:dyDescent="0.25">
      <c r="A102" s="228">
        <v>99</v>
      </c>
      <c r="B102" s="229" t="s">
        <v>622</v>
      </c>
      <c r="C102" s="230">
        <v>898.77792997430731</v>
      </c>
      <c r="D102" s="230">
        <v>853.83903347165676</v>
      </c>
      <c r="E102" s="230">
        <v>44.938896502650586</v>
      </c>
      <c r="F102" s="230">
        <f t="shared" si="4"/>
        <v>898.77792997430731</v>
      </c>
      <c r="G102" s="230"/>
      <c r="H102" s="230">
        <v>0</v>
      </c>
      <c r="I102" s="230">
        <v>0</v>
      </c>
      <c r="J102" s="230">
        <f t="shared" si="5"/>
        <v>0</v>
      </c>
      <c r="K102" s="230"/>
      <c r="L102" s="230">
        <f t="shared" si="6"/>
        <v>0</v>
      </c>
      <c r="M102" s="230">
        <f t="shared" si="7"/>
        <v>0</v>
      </c>
    </row>
    <row r="103" spans="1:16" s="45" customFormat="1" ht="12" x14ac:dyDescent="0.25">
      <c r="A103" s="228">
        <v>100</v>
      </c>
      <c r="B103" s="229" t="s">
        <v>621</v>
      </c>
      <c r="C103" s="230">
        <v>1596.7848297461885</v>
      </c>
      <c r="D103" s="230">
        <v>1489.6763890716904</v>
      </c>
      <c r="E103" s="230">
        <v>59.006694650235005</v>
      </c>
      <c r="F103" s="230">
        <f t="shared" si="4"/>
        <v>1548.6830837219254</v>
      </c>
      <c r="G103" s="230"/>
      <c r="H103" s="230">
        <v>48.101746024263065</v>
      </c>
      <c r="I103" s="230">
        <v>0</v>
      </c>
      <c r="J103" s="230">
        <f t="shared" si="5"/>
        <v>48.101746024263065</v>
      </c>
      <c r="K103" s="230"/>
      <c r="L103" s="230">
        <f t="shared" si="6"/>
        <v>2.8421709430404007E-14</v>
      </c>
      <c r="M103" s="230">
        <f t="shared" si="7"/>
        <v>48.101746024263093</v>
      </c>
    </row>
    <row r="104" spans="1:16" s="45" customFormat="1" ht="12" x14ac:dyDescent="0.25">
      <c r="A104" s="228">
        <v>101</v>
      </c>
      <c r="B104" s="229" t="s">
        <v>620</v>
      </c>
      <c r="C104" s="230">
        <v>559.21527012476747</v>
      </c>
      <c r="D104" s="230">
        <v>537.09104936328197</v>
      </c>
      <c r="E104" s="230">
        <v>7.3747403090394341</v>
      </c>
      <c r="F104" s="230">
        <f t="shared" si="4"/>
        <v>544.46578967232142</v>
      </c>
      <c r="G104" s="230"/>
      <c r="H104" s="230">
        <v>7.3747403090394341</v>
      </c>
      <c r="I104" s="230">
        <v>7.3747401434068545</v>
      </c>
      <c r="J104" s="230">
        <f t="shared" si="5"/>
        <v>14.749480452446289</v>
      </c>
      <c r="K104" s="230"/>
      <c r="L104" s="230">
        <f t="shared" si="6"/>
        <v>-2.3803181647963356E-13</v>
      </c>
      <c r="M104" s="230">
        <f t="shared" si="7"/>
        <v>14.749480452446051</v>
      </c>
    </row>
    <row r="105" spans="1:16" s="45" customFormat="1" ht="12" x14ac:dyDescent="0.25">
      <c r="A105" s="228">
        <v>102</v>
      </c>
      <c r="B105" s="229" t="s">
        <v>619</v>
      </c>
      <c r="C105" s="230">
        <v>386.85614834299764</v>
      </c>
      <c r="D105" s="230">
        <v>386.85614834299764</v>
      </c>
      <c r="E105" s="230">
        <v>0</v>
      </c>
      <c r="F105" s="230">
        <f t="shared" si="4"/>
        <v>386.85614834299764</v>
      </c>
      <c r="G105" s="230"/>
      <c r="H105" s="230">
        <v>0</v>
      </c>
      <c r="I105" s="230">
        <v>0</v>
      </c>
      <c r="J105" s="230">
        <f t="shared" si="5"/>
        <v>0</v>
      </c>
      <c r="K105" s="230"/>
      <c r="L105" s="230">
        <f t="shared" si="6"/>
        <v>0</v>
      </c>
      <c r="M105" s="230">
        <f t="shared" si="7"/>
        <v>0</v>
      </c>
    </row>
    <row r="106" spans="1:16" s="45" customFormat="1" ht="12" x14ac:dyDescent="0.25">
      <c r="A106" s="228">
        <v>103</v>
      </c>
      <c r="B106" s="229" t="s">
        <v>618</v>
      </c>
      <c r="C106" s="230">
        <v>134.19306010091759</v>
      </c>
      <c r="D106" s="230">
        <v>134.19306010091756</v>
      </c>
      <c r="E106" s="230">
        <v>0</v>
      </c>
      <c r="F106" s="230">
        <f t="shared" si="4"/>
        <v>134.19306010091756</v>
      </c>
      <c r="G106" s="230"/>
      <c r="H106" s="230">
        <v>0</v>
      </c>
      <c r="I106" s="230">
        <v>0</v>
      </c>
      <c r="J106" s="230">
        <f t="shared" si="5"/>
        <v>0</v>
      </c>
      <c r="K106" s="230"/>
      <c r="L106" s="230">
        <f t="shared" si="6"/>
        <v>2.8421709430404007E-14</v>
      </c>
      <c r="M106" s="230">
        <f t="shared" si="7"/>
        <v>2.8421709430404007E-14</v>
      </c>
    </row>
    <row r="107" spans="1:16" s="44" customFormat="1" ht="12" x14ac:dyDescent="0.25">
      <c r="A107" s="228">
        <v>104</v>
      </c>
      <c r="B107" s="229" t="s">
        <v>617</v>
      </c>
      <c r="C107" s="230">
        <v>3735.975609333816</v>
      </c>
      <c r="D107" s="230">
        <v>3285.201846581896</v>
      </c>
      <c r="E107" s="230">
        <v>179.061655319919</v>
      </c>
      <c r="F107" s="230">
        <f t="shared" si="4"/>
        <v>3464.2635019018148</v>
      </c>
      <c r="G107" s="230"/>
      <c r="H107" s="230">
        <v>49.788929014279176</v>
      </c>
      <c r="I107" s="230">
        <v>11.210367104160117</v>
      </c>
      <c r="J107" s="230">
        <f t="shared" si="5"/>
        <v>60.99929611843929</v>
      </c>
      <c r="K107" s="230"/>
      <c r="L107" s="230">
        <f t="shared" si="6"/>
        <v>210.71281131356187</v>
      </c>
      <c r="M107" s="230">
        <f t="shared" si="7"/>
        <v>271.71210743200118</v>
      </c>
    </row>
    <row r="108" spans="1:16" s="45" customFormat="1" ht="12" x14ac:dyDescent="0.25">
      <c r="A108" s="228">
        <v>105</v>
      </c>
      <c r="B108" s="229" t="s">
        <v>616</v>
      </c>
      <c r="C108" s="230">
        <v>2034.8025850577021</v>
      </c>
      <c r="D108" s="230">
        <v>1927.7077121560503</v>
      </c>
      <c r="E108" s="230">
        <v>107.09487290165171</v>
      </c>
      <c r="F108" s="230">
        <f t="shared" si="4"/>
        <v>2034.8025850577021</v>
      </c>
      <c r="G108" s="230"/>
      <c r="H108" s="230">
        <v>0</v>
      </c>
      <c r="I108" s="230">
        <v>0</v>
      </c>
      <c r="J108" s="230">
        <f t="shared" si="5"/>
        <v>0</v>
      </c>
      <c r="K108" s="230"/>
      <c r="L108" s="230">
        <f t="shared" si="6"/>
        <v>0</v>
      </c>
      <c r="M108" s="230">
        <f t="shared" si="7"/>
        <v>0</v>
      </c>
    </row>
    <row r="109" spans="1:16" s="45" customFormat="1" ht="12" x14ac:dyDescent="0.25">
      <c r="A109" s="228">
        <v>106</v>
      </c>
      <c r="B109" s="229" t="s">
        <v>615</v>
      </c>
      <c r="C109" s="230">
        <v>1494.0448383076116</v>
      </c>
      <c r="D109" s="230">
        <v>1419.3425962280403</v>
      </c>
      <c r="E109" s="230">
        <v>40.420795238392323</v>
      </c>
      <c r="F109" s="230">
        <f t="shared" si="4"/>
        <v>1459.7633914664327</v>
      </c>
      <c r="G109" s="230"/>
      <c r="H109" s="230">
        <v>34.281446841179374</v>
      </c>
      <c r="I109" s="230">
        <v>0</v>
      </c>
      <c r="J109" s="230">
        <f t="shared" si="5"/>
        <v>34.281446841179374</v>
      </c>
      <c r="K109" s="230"/>
      <c r="L109" s="230">
        <f t="shared" si="6"/>
        <v>-4.9737991503207013E-13</v>
      </c>
      <c r="M109" s="230">
        <f t="shared" si="7"/>
        <v>34.281446841178877</v>
      </c>
    </row>
    <row r="110" spans="1:16" s="45" customFormat="1" ht="12" x14ac:dyDescent="0.25">
      <c r="A110" s="228">
        <v>107</v>
      </c>
      <c r="B110" s="229" t="s">
        <v>614</v>
      </c>
      <c r="C110" s="230">
        <v>1213.1596772031</v>
      </c>
      <c r="D110" s="230">
        <v>1145.7619173595065</v>
      </c>
      <c r="E110" s="230">
        <v>0</v>
      </c>
      <c r="F110" s="230">
        <f t="shared" si="4"/>
        <v>1145.7619173595065</v>
      </c>
      <c r="G110" s="230"/>
      <c r="H110" s="230">
        <v>67.397759843593576</v>
      </c>
      <c r="I110" s="230">
        <v>0</v>
      </c>
      <c r="J110" s="230">
        <f t="shared" si="5"/>
        <v>67.397759843593576</v>
      </c>
      <c r="K110" s="230"/>
      <c r="L110" s="230">
        <f t="shared" si="6"/>
        <v>0</v>
      </c>
      <c r="M110" s="230">
        <f t="shared" si="7"/>
        <v>67.397759843593576</v>
      </c>
    </row>
    <row r="111" spans="1:16" s="45" customFormat="1" ht="12" x14ac:dyDescent="0.25">
      <c r="A111" s="228">
        <v>108</v>
      </c>
      <c r="B111" s="229" t="s">
        <v>613</v>
      </c>
      <c r="C111" s="230">
        <v>687.12580997409873</v>
      </c>
      <c r="D111" s="230">
        <v>687.12580997409873</v>
      </c>
      <c r="E111" s="230">
        <v>0</v>
      </c>
      <c r="F111" s="230">
        <f t="shared" si="4"/>
        <v>687.12580997409873</v>
      </c>
      <c r="G111" s="230"/>
      <c r="H111" s="230">
        <v>0</v>
      </c>
      <c r="I111" s="230">
        <v>0</v>
      </c>
      <c r="J111" s="230">
        <f t="shared" si="5"/>
        <v>0</v>
      </c>
      <c r="K111" s="230"/>
      <c r="L111" s="230">
        <f t="shared" si="6"/>
        <v>0</v>
      </c>
      <c r="M111" s="230">
        <f t="shared" si="7"/>
        <v>0</v>
      </c>
    </row>
    <row r="112" spans="1:16" s="45" customFormat="1" ht="12" x14ac:dyDescent="0.25">
      <c r="A112" s="228">
        <v>110</v>
      </c>
      <c r="B112" s="229" t="s">
        <v>612</v>
      </c>
      <c r="C112" s="230">
        <v>105.31283445032598</v>
      </c>
      <c r="D112" s="230">
        <v>105.31283445032597</v>
      </c>
      <c r="E112" s="230">
        <v>0</v>
      </c>
      <c r="F112" s="230">
        <f t="shared" si="4"/>
        <v>105.31283445032597</v>
      </c>
      <c r="G112" s="230"/>
      <c r="H112" s="230">
        <v>0</v>
      </c>
      <c r="I112" s="230">
        <v>0</v>
      </c>
      <c r="J112" s="230">
        <f t="shared" si="5"/>
        <v>0</v>
      </c>
      <c r="K112" s="230"/>
      <c r="L112" s="230">
        <f t="shared" si="6"/>
        <v>1.4210854715202004E-14</v>
      </c>
      <c r="M112" s="230">
        <f t="shared" si="7"/>
        <v>1.4210854715202004E-14</v>
      </c>
    </row>
    <row r="113" spans="1:13" s="45" customFormat="1" ht="12" x14ac:dyDescent="0.25">
      <c r="A113" s="228">
        <v>111</v>
      </c>
      <c r="B113" s="229" t="s">
        <v>611</v>
      </c>
      <c r="C113" s="230">
        <v>631.21222936109984</v>
      </c>
      <c r="D113" s="230">
        <v>473.40917181551129</v>
      </c>
      <c r="E113" s="230">
        <v>63.121222908734829</v>
      </c>
      <c r="F113" s="230">
        <f t="shared" si="4"/>
        <v>536.53039472424609</v>
      </c>
      <c r="G113" s="230"/>
      <c r="H113" s="230">
        <v>31.560611454367415</v>
      </c>
      <c r="I113" s="230">
        <v>63.121223182486531</v>
      </c>
      <c r="J113" s="230">
        <f t="shared" si="5"/>
        <v>94.681834636853949</v>
      </c>
      <c r="K113" s="230"/>
      <c r="L113" s="230">
        <f t="shared" si="6"/>
        <v>-1.9895196601282805E-13</v>
      </c>
      <c r="M113" s="230">
        <f t="shared" si="7"/>
        <v>94.68183463685375</v>
      </c>
    </row>
    <row r="114" spans="1:13" s="45" customFormat="1" ht="12" x14ac:dyDescent="0.25">
      <c r="A114" s="228">
        <v>112</v>
      </c>
      <c r="B114" s="229" t="s">
        <v>610</v>
      </c>
      <c r="C114" s="230">
        <v>274.55234278403856</v>
      </c>
      <c r="D114" s="230">
        <v>255.83509703834341</v>
      </c>
      <c r="E114" s="230">
        <v>14.2130610266464</v>
      </c>
      <c r="F114" s="230">
        <f t="shared" si="4"/>
        <v>270.04815806498982</v>
      </c>
      <c r="G114" s="230"/>
      <c r="H114" s="230">
        <v>4.504184719048772</v>
      </c>
      <c r="I114" s="230">
        <v>0</v>
      </c>
      <c r="J114" s="230">
        <f t="shared" si="5"/>
        <v>4.504184719048772</v>
      </c>
      <c r="K114" s="230"/>
      <c r="L114" s="230">
        <f t="shared" si="6"/>
        <v>-3.4638958368304884E-14</v>
      </c>
      <c r="M114" s="230">
        <f t="shared" si="7"/>
        <v>4.5041847190487374</v>
      </c>
    </row>
    <row r="115" spans="1:13" s="45" customFormat="1" ht="12" x14ac:dyDescent="0.25">
      <c r="A115" s="228">
        <v>113</v>
      </c>
      <c r="B115" s="229" t="s">
        <v>609</v>
      </c>
      <c r="C115" s="230">
        <v>718.95880464978177</v>
      </c>
      <c r="D115" s="230">
        <v>718.95880464978177</v>
      </c>
      <c r="E115" s="230">
        <v>0</v>
      </c>
      <c r="F115" s="230">
        <f t="shared" si="4"/>
        <v>718.95880464978177</v>
      </c>
      <c r="G115" s="230"/>
      <c r="H115" s="230">
        <v>0</v>
      </c>
      <c r="I115" s="230">
        <v>0</v>
      </c>
      <c r="J115" s="230">
        <f t="shared" si="5"/>
        <v>0</v>
      </c>
      <c r="K115" s="230"/>
      <c r="L115" s="230">
        <f t="shared" si="6"/>
        <v>0</v>
      </c>
      <c r="M115" s="230">
        <f t="shared" si="7"/>
        <v>0</v>
      </c>
    </row>
    <row r="116" spans="1:13" s="45" customFormat="1" ht="12" x14ac:dyDescent="0.25">
      <c r="A116" s="228">
        <v>114</v>
      </c>
      <c r="B116" s="229" t="s">
        <v>608</v>
      </c>
      <c r="C116" s="230">
        <v>612.68942086879758</v>
      </c>
      <c r="D116" s="230">
        <v>582.05495010225343</v>
      </c>
      <c r="E116" s="230">
        <v>30.63447076654414</v>
      </c>
      <c r="F116" s="230">
        <f t="shared" si="4"/>
        <v>612.68942086879758</v>
      </c>
      <c r="G116" s="230"/>
      <c r="H116" s="230">
        <v>0</v>
      </c>
      <c r="I116" s="230">
        <v>0</v>
      </c>
      <c r="J116" s="230">
        <f t="shared" si="5"/>
        <v>0</v>
      </c>
      <c r="K116" s="230"/>
      <c r="L116" s="230">
        <f t="shared" si="6"/>
        <v>0</v>
      </c>
      <c r="M116" s="230">
        <f t="shared" si="7"/>
        <v>0</v>
      </c>
    </row>
    <row r="117" spans="1:13" s="45" customFormat="1" ht="24" x14ac:dyDescent="0.25">
      <c r="A117" s="228">
        <v>117</v>
      </c>
      <c r="B117" s="229" t="s">
        <v>607</v>
      </c>
      <c r="C117" s="230">
        <v>886.44425999999999</v>
      </c>
      <c r="D117" s="230">
        <v>886.44425999999987</v>
      </c>
      <c r="E117" s="230">
        <v>0</v>
      </c>
      <c r="F117" s="230">
        <f t="shared" si="4"/>
        <v>886.44425999999987</v>
      </c>
      <c r="G117" s="230"/>
      <c r="H117" s="230">
        <v>0</v>
      </c>
      <c r="I117" s="230">
        <v>0</v>
      </c>
      <c r="J117" s="230">
        <f t="shared" si="5"/>
        <v>0</v>
      </c>
      <c r="K117" s="230"/>
      <c r="L117" s="230">
        <f t="shared" si="6"/>
        <v>1.1368683772161603E-13</v>
      </c>
      <c r="M117" s="230">
        <f t="shared" si="7"/>
        <v>1.1368683772161603E-13</v>
      </c>
    </row>
    <row r="118" spans="1:13" s="45" customFormat="1" ht="12" x14ac:dyDescent="0.25">
      <c r="A118" s="228">
        <v>118</v>
      </c>
      <c r="B118" s="229" t="s">
        <v>606</v>
      </c>
      <c r="C118" s="230">
        <v>413.6191935852778</v>
      </c>
      <c r="D118" s="230">
        <v>413.61919358527786</v>
      </c>
      <c r="E118" s="230">
        <v>0</v>
      </c>
      <c r="F118" s="230">
        <f t="shared" si="4"/>
        <v>413.61919358527786</v>
      </c>
      <c r="G118" s="230"/>
      <c r="H118" s="230">
        <v>0</v>
      </c>
      <c r="I118" s="230">
        <v>0</v>
      </c>
      <c r="J118" s="230">
        <f t="shared" si="5"/>
        <v>0</v>
      </c>
      <c r="K118" s="230"/>
      <c r="L118" s="230">
        <f t="shared" si="6"/>
        <v>-5.6843418860808015E-14</v>
      </c>
      <c r="M118" s="230">
        <f t="shared" si="7"/>
        <v>-5.6843418860808015E-14</v>
      </c>
    </row>
    <row r="119" spans="1:13" s="45" customFormat="1" ht="12" x14ac:dyDescent="0.25">
      <c r="A119" s="228">
        <v>122</v>
      </c>
      <c r="B119" s="229" t="s">
        <v>605</v>
      </c>
      <c r="C119" s="230">
        <v>216.69090885059268</v>
      </c>
      <c r="D119" s="230">
        <v>216.69090885059276</v>
      </c>
      <c r="E119" s="230">
        <v>0</v>
      </c>
      <c r="F119" s="230">
        <f t="shared" si="4"/>
        <v>216.69090885059276</v>
      </c>
      <c r="G119" s="230"/>
      <c r="H119" s="230">
        <v>0</v>
      </c>
      <c r="I119" s="230">
        <v>0</v>
      </c>
      <c r="J119" s="230">
        <f t="shared" si="5"/>
        <v>0</v>
      </c>
      <c r="K119" s="230"/>
      <c r="L119" s="230">
        <f t="shared" si="6"/>
        <v>-8.5265128291212022E-14</v>
      </c>
      <c r="M119" s="230">
        <f t="shared" si="7"/>
        <v>-8.5265128291212022E-14</v>
      </c>
    </row>
    <row r="120" spans="1:13" s="45" customFormat="1" ht="12" x14ac:dyDescent="0.25">
      <c r="A120" s="228">
        <v>123</v>
      </c>
      <c r="B120" s="229" t="s">
        <v>604</v>
      </c>
      <c r="C120" s="230">
        <v>106.25655596860145</v>
      </c>
      <c r="D120" s="230">
        <v>106.25655596860146</v>
      </c>
      <c r="E120" s="230">
        <v>0</v>
      </c>
      <c r="F120" s="230">
        <f t="shared" si="4"/>
        <v>106.25655596860146</v>
      </c>
      <c r="G120" s="230"/>
      <c r="H120" s="230">
        <v>0</v>
      </c>
      <c r="I120" s="230">
        <v>0</v>
      </c>
      <c r="J120" s="230">
        <f t="shared" si="5"/>
        <v>0</v>
      </c>
      <c r="K120" s="230"/>
      <c r="L120" s="230">
        <f t="shared" si="6"/>
        <v>-1.4210854715202004E-14</v>
      </c>
      <c r="M120" s="230">
        <f t="shared" si="7"/>
        <v>-1.4210854715202004E-14</v>
      </c>
    </row>
    <row r="121" spans="1:13" s="45" customFormat="1" ht="12" x14ac:dyDescent="0.25">
      <c r="A121" s="228">
        <v>124</v>
      </c>
      <c r="B121" s="229" t="s">
        <v>603</v>
      </c>
      <c r="C121" s="230">
        <v>1079.028397396477</v>
      </c>
      <c r="D121" s="230">
        <v>1052.6219076020293</v>
      </c>
      <c r="E121" s="230">
        <v>26.406489794448007</v>
      </c>
      <c r="F121" s="230">
        <f t="shared" si="4"/>
        <v>1079.0283973964772</v>
      </c>
      <c r="G121" s="230"/>
      <c r="H121" s="230">
        <v>0</v>
      </c>
      <c r="I121" s="230">
        <v>0</v>
      </c>
      <c r="J121" s="230">
        <f t="shared" si="5"/>
        <v>0</v>
      </c>
      <c r="K121" s="230"/>
      <c r="L121" s="230">
        <f t="shared" si="6"/>
        <v>-2.2737367544323206E-13</v>
      </c>
      <c r="M121" s="230">
        <f t="shared" si="7"/>
        <v>-2.2737367544323206E-13</v>
      </c>
    </row>
    <row r="122" spans="1:13" s="45" customFormat="1" ht="12" x14ac:dyDescent="0.25">
      <c r="A122" s="228">
        <v>126</v>
      </c>
      <c r="B122" s="229" t="s">
        <v>602</v>
      </c>
      <c r="C122" s="230">
        <v>1694.3650341478949</v>
      </c>
      <c r="D122" s="230">
        <v>1607.3388703057592</v>
      </c>
      <c r="E122" s="230">
        <v>13.915955318611465</v>
      </c>
      <c r="F122" s="230">
        <f t="shared" si="4"/>
        <v>1621.2548256243706</v>
      </c>
      <c r="G122" s="230"/>
      <c r="H122" s="230">
        <v>73.11020852352496</v>
      </c>
      <c r="I122" s="230">
        <v>0</v>
      </c>
      <c r="J122" s="230">
        <f t="shared" si="5"/>
        <v>73.11020852352496</v>
      </c>
      <c r="K122" s="230"/>
      <c r="L122" s="230">
        <f t="shared" si="6"/>
        <v>-6.5369931689929217E-13</v>
      </c>
      <c r="M122" s="230">
        <f t="shared" si="7"/>
        <v>73.110208523524307</v>
      </c>
    </row>
    <row r="123" spans="1:13" s="45" customFormat="1" ht="12" x14ac:dyDescent="0.25">
      <c r="A123" s="228">
        <v>127</v>
      </c>
      <c r="B123" s="229" t="s">
        <v>601</v>
      </c>
      <c r="C123" s="230">
        <v>1429.0619181497975</v>
      </c>
      <c r="D123" s="230">
        <v>1357.6088219607566</v>
      </c>
      <c r="E123" s="230">
        <v>21.509301897351516</v>
      </c>
      <c r="F123" s="230">
        <f t="shared" si="4"/>
        <v>1379.118123858108</v>
      </c>
      <c r="G123" s="230"/>
      <c r="H123" s="230">
        <v>49.943794291689855</v>
      </c>
      <c r="I123" s="230">
        <v>0</v>
      </c>
      <c r="J123" s="230">
        <f t="shared" si="5"/>
        <v>49.943794291689855</v>
      </c>
      <c r="K123" s="230"/>
      <c r="L123" s="230">
        <f t="shared" si="6"/>
        <v>-3.2684965844964609E-13</v>
      </c>
      <c r="M123" s="230">
        <f t="shared" si="7"/>
        <v>49.943794291689528</v>
      </c>
    </row>
    <row r="124" spans="1:13" s="44" customFormat="1" ht="12" x14ac:dyDescent="0.25">
      <c r="A124" s="228">
        <v>128</v>
      </c>
      <c r="B124" s="229" t="s">
        <v>600</v>
      </c>
      <c r="C124" s="230">
        <v>1332.6986741429903</v>
      </c>
      <c r="D124" s="230">
        <v>1332.6986741429907</v>
      </c>
      <c r="E124" s="230">
        <v>0</v>
      </c>
      <c r="F124" s="230">
        <f t="shared" si="4"/>
        <v>1332.6986741429907</v>
      </c>
      <c r="G124" s="230"/>
      <c r="H124" s="230">
        <v>0</v>
      </c>
      <c r="I124" s="230">
        <v>0</v>
      </c>
      <c r="J124" s="230">
        <f t="shared" si="5"/>
        <v>0</v>
      </c>
      <c r="K124" s="230"/>
      <c r="L124" s="230">
        <f t="shared" si="6"/>
        <v>-4.5474735088646412E-13</v>
      </c>
      <c r="M124" s="230">
        <f t="shared" si="7"/>
        <v>-4.5474735088646412E-13</v>
      </c>
    </row>
    <row r="125" spans="1:13" s="45" customFormat="1" ht="12" x14ac:dyDescent="0.25">
      <c r="A125" s="228">
        <v>130</v>
      </c>
      <c r="B125" s="229" t="s">
        <v>599</v>
      </c>
      <c r="C125" s="230">
        <v>1839.9558420612018</v>
      </c>
      <c r="D125" s="230">
        <v>1554.8590879191122</v>
      </c>
      <c r="E125" s="230">
        <v>71.317334832581082</v>
      </c>
      <c r="F125" s="230">
        <f t="shared" si="4"/>
        <v>1626.1764227516933</v>
      </c>
      <c r="G125" s="230"/>
      <c r="H125" s="230">
        <v>131.02272154400472</v>
      </c>
      <c r="I125" s="230">
        <v>55.171132122645858</v>
      </c>
      <c r="J125" s="230">
        <f t="shared" si="5"/>
        <v>186.19385366665057</v>
      </c>
      <c r="K125" s="230"/>
      <c r="L125" s="230">
        <f t="shared" si="6"/>
        <v>27.585565642857944</v>
      </c>
      <c r="M125" s="230">
        <f t="shared" si="7"/>
        <v>213.77941930950851</v>
      </c>
    </row>
    <row r="126" spans="1:13" s="45" customFormat="1" ht="12" x14ac:dyDescent="0.25">
      <c r="A126" s="228">
        <v>132</v>
      </c>
      <c r="B126" s="229" t="s">
        <v>598</v>
      </c>
      <c r="C126" s="230">
        <v>2189.3969904</v>
      </c>
      <c r="D126" s="230">
        <v>1459.5979937238824</v>
      </c>
      <c r="E126" s="230">
        <v>145.95979937238826</v>
      </c>
      <c r="F126" s="230">
        <f t="shared" si="4"/>
        <v>1605.5577930962706</v>
      </c>
      <c r="G126" s="230"/>
      <c r="H126" s="230">
        <v>72.97989968619413</v>
      </c>
      <c r="I126" s="230">
        <v>145.95979937238826</v>
      </c>
      <c r="J126" s="230">
        <f t="shared" si="5"/>
        <v>218.93969905858239</v>
      </c>
      <c r="K126" s="230"/>
      <c r="L126" s="230">
        <f t="shared" si="6"/>
        <v>364.89949824514702</v>
      </c>
      <c r="M126" s="230">
        <f t="shared" si="7"/>
        <v>583.83919730372941</v>
      </c>
    </row>
    <row r="127" spans="1:13" s="45" customFormat="1" ht="12" x14ac:dyDescent="0.25">
      <c r="A127" s="228">
        <v>136</v>
      </c>
      <c r="B127" s="229" t="s">
        <v>597</v>
      </c>
      <c r="C127" s="230">
        <v>136.41038237726011</v>
      </c>
      <c r="D127" s="230">
        <v>136.41038237726013</v>
      </c>
      <c r="E127" s="230">
        <v>0</v>
      </c>
      <c r="F127" s="230">
        <f t="shared" si="4"/>
        <v>136.41038237726013</v>
      </c>
      <c r="G127" s="230"/>
      <c r="H127" s="230">
        <v>0</v>
      </c>
      <c r="I127" s="230">
        <v>0</v>
      </c>
      <c r="J127" s="230">
        <f t="shared" si="5"/>
        <v>0</v>
      </c>
      <c r="K127" s="230"/>
      <c r="L127" s="230">
        <f t="shared" si="6"/>
        <v>-2.8421709430404007E-14</v>
      </c>
      <c r="M127" s="230">
        <f t="shared" si="7"/>
        <v>-2.8421709430404007E-14</v>
      </c>
    </row>
    <row r="128" spans="1:13" s="45" customFormat="1" ht="12" x14ac:dyDescent="0.25">
      <c r="A128" s="228">
        <v>138</v>
      </c>
      <c r="B128" s="229" t="s">
        <v>596</v>
      </c>
      <c r="C128" s="230">
        <v>179.64835507702381</v>
      </c>
      <c r="D128" s="230">
        <v>179.64835507702389</v>
      </c>
      <c r="E128" s="230">
        <v>0</v>
      </c>
      <c r="F128" s="230">
        <f t="shared" si="4"/>
        <v>179.64835507702389</v>
      </c>
      <c r="G128" s="230"/>
      <c r="H128" s="230">
        <v>0</v>
      </c>
      <c r="I128" s="230">
        <v>0</v>
      </c>
      <c r="J128" s="230">
        <f t="shared" si="5"/>
        <v>0</v>
      </c>
      <c r="K128" s="230"/>
      <c r="L128" s="230">
        <f t="shared" si="6"/>
        <v>-8.5265128291212022E-14</v>
      </c>
      <c r="M128" s="230">
        <f t="shared" si="7"/>
        <v>-8.5265128291212022E-14</v>
      </c>
    </row>
    <row r="129" spans="1:13" s="44" customFormat="1" ht="12" x14ac:dyDescent="0.25">
      <c r="A129" s="228">
        <v>139</v>
      </c>
      <c r="B129" s="229" t="s">
        <v>595</v>
      </c>
      <c r="C129" s="230">
        <v>240.08659725692669</v>
      </c>
      <c r="D129" s="230">
        <v>214.59043425657282</v>
      </c>
      <c r="E129" s="230">
        <v>12.622968134441075</v>
      </c>
      <c r="F129" s="230">
        <f t="shared" si="4"/>
        <v>227.21340239101389</v>
      </c>
      <c r="G129" s="230"/>
      <c r="H129" s="230">
        <v>6.4365972756834271</v>
      </c>
      <c r="I129" s="230">
        <v>6.4365975902293764</v>
      </c>
      <c r="J129" s="230">
        <f t="shared" si="5"/>
        <v>12.873194865912804</v>
      </c>
      <c r="K129" s="230"/>
      <c r="L129" s="230">
        <f t="shared" si="6"/>
        <v>3.5527136788005009E-15</v>
      </c>
      <c r="M129" s="230">
        <f t="shared" si="7"/>
        <v>12.873194865912808</v>
      </c>
    </row>
    <row r="130" spans="1:13" s="44" customFormat="1" ht="12" x14ac:dyDescent="0.25">
      <c r="A130" s="228">
        <v>140</v>
      </c>
      <c r="B130" s="229" t="s">
        <v>594</v>
      </c>
      <c r="C130" s="230">
        <v>262.26494302169999</v>
      </c>
      <c r="D130" s="230">
        <v>146.39078162845146</v>
      </c>
      <c r="E130" s="230">
        <v>9.7593854418967645</v>
      </c>
      <c r="F130" s="230">
        <f t="shared" si="4"/>
        <v>156.15016707034823</v>
      </c>
      <c r="G130" s="230"/>
      <c r="H130" s="230">
        <v>12.065744941896764</v>
      </c>
      <c r="I130" s="230">
        <v>19.518770883793525</v>
      </c>
      <c r="J130" s="230">
        <f t="shared" si="5"/>
        <v>31.584515825690289</v>
      </c>
      <c r="K130" s="230"/>
      <c r="L130" s="230">
        <f t="shared" si="6"/>
        <v>74.530260125661471</v>
      </c>
      <c r="M130" s="230">
        <f t="shared" si="7"/>
        <v>106.11477595135176</v>
      </c>
    </row>
    <row r="131" spans="1:13" s="45" customFormat="1" ht="12" x14ac:dyDescent="0.25">
      <c r="A131" s="228">
        <v>141</v>
      </c>
      <c r="B131" s="229" t="s">
        <v>593</v>
      </c>
      <c r="C131" s="230">
        <v>233.13444850148855</v>
      </c>
      <c r="D131" s="230">
        <v>221.47772613098877</v>
      </c>
      <c r="E131" s="230">
        <v>11.656722370499773</v>
      </c>
      <c r="F131" s="230">
        <f t="shared" si="4"/>
        <v>233.13444850148855</v>
      </c>
      <c r="G131" s="230"/>
      <c r="H131" s="230">
        <v>0</v>
      </c>
      <c r="I131" s="230">
        <v>0</v>
      </c>
      <c r="J131" s="230">
        <f t="shared" si="5"/>
        <v>0</v>
      </c>
      <c r="K131" s="230"/>
      <c r="L131" s="230">
        <f t="shared" si="6"/>
        <v>0</v>
      </c>
      <c r="M131" s="230">
        <f t="shared" si="7"/>
        <v>0</v>
      </c>
    </row>
    <row r="132" spans="1:13" s="44" customFormat="1" ht="12" x14ac:dyDescent="0.25">
      <c r="A132" s="228">
        <v>142</v>
      </c>
      <c r="B132" s="229" t="s">
        <v>592</v>
      </c>
      <c r="C132" s="230">
        <v>835.97984497437756</v>
      </c>
      <c r="D132" s="230">
        <v>756.97289346614969</v>
      </c>
      <c r="E132" s="230">
        <v>79.006951508228227</v>
      </c>
      <c r="F132" s="230">
        <f t="shared" si="4"/>
        <v>835.9798449743779</v>
      </c>
      <c r="G132" s="230"/>
      <c r="H132" s="230">
        <v>0</v>
      </c>
      <c r="I132" s="230">
        <v>0</v>
      </c>
      <c r="J132" s="230">
        <f t="shared" si="5"/>
        <v>0</v>
      </c>
      <c r="K132" s="230"/>
      <c r="L132" s="230">
        <f t="shared" si="6"/>
        <v>-3.4106051316484809E-13</v>
      </c>
      <c r="M132" s="230">
        <f t="shared" si="7"/>
        <v>-3.4106051316484809E-13</v>
      </c>
    </row>
    <row r="133" spans="1:13" s="45" customFormat="1" ht="12" x14ac:dyDescent="0.25">
      <c r="A133" s="228">
        <v>143</v>
      </c>
      <c r="B133" s="229" t="s">
        <v>591</v>
      </c>
      <c r="C133" s="230">
        <v>1615.2242017827505</v>
      </c>
      <c r="D133" s="230">
        <v>1534.3437603798006</v>
      </c>
      <c r="E133" s="230">
        <v>56.575358223948925</v>
      </c>
      <c r="F133" s="230">
        <f t="shared" si="4"/>
        <v>1590.9191186037497</v>
      </c>
      <c r="G133" s="230"/>
      <c r="H133" s="230">
        <v>24.305083179001329</v>
      </c>
      <c r="I133" s="230">
        <v>0</v>
      </c>
      <c r="J133" s="230">
        <f t="shared" si="5"/>
        <v>24.305083179001329</v>
      </c>
      <c r="K133" s="230"/>
      <c r="L133" s="230">
        <f t="shared" si="6"/>
        <v>-5.2580162446247414E-13</v>
      </c>
      <c r="M133" s="230">
        <f t="shared" si="7"/>
        <v>24.305083179000803</v>
      </c>
    </row>
    <row r="134" spans="1:13" s="45" customFormat="1" ht="12" x14ac:dyDescent="0.25">
      <c r="A134" s="228">
        <v>144</v>
      </c>
      <c r="B134" s="229" t="s">
        <v>590</v>
      </c>
      <c r="C134" s="230">
        <v>1109.216215386122</v>
      </c>
      <c r="D134" s="230">
        <v>1051.2448161817742</v>
      </c>
      <c r="E134" s="230">
        <v>10.599065052497945</v>
      </c>
      <c r="F134" s="230">
        <f t="shared" si="4"/>
        <v>1061.8438812342722</v>
      </c>
      <c r="G134" s="230"/>
      <c r="H134" s="230">
        <v>47.37233415184982</v>
      </c>
      <c r="I134" s="230">
        <v>0</v>
      </c>
      <c r="J134" s="230">
        <f t="shared" si="5"/>
        <v>47.37233415184982</v>
      </c>
      <c r="K134" s="230"/>
      <c r="L134" s="230">
        <f t="shared" si="6"/>
        <v>7.1054273576010019E-15</v>
      </c>
      <c r="M134" s="230">
        <f t="shared" si="7"/>
        <v>47.372334151849827</v>
      </c>
    </row>
    <row r="135" spans="1:13" s="45" customFormat="1" ht="12" x14ac:dyDescent="0.25">
      <c r="A135" s="228">
        <v>146</v>
      </c>
      <c r="B135" s="229" t="s">
        <v>589</v>
      </c>
      <c r="C135" s="230">
        <v>25069.124953076182</v>
      </c>
      <c r="D135" s="230">
        <v>5120.1640307745865</v>
      </c>
      <c r="E135" s="230">
        <v>566.78041162121838</v>
      </c>
      <c r="F135" s="230">
        <f t="shared" si="4"/>
        <v>5686.9444423958048</v>
      </c>
      <c r="G135" s="230"/>
      <c r="H135" s="230">
        <v>608.24802673516854</v>
      </c>
      <c r="I135" s="230">
        <v>1133.5608232424368</v>
      </c>
      <c r="J135" s="230">
        <f t="shared" si="5"/>
        <v>1741.8088499776054</v>
      </c>
      <c r="K135" s="230"/>
      <c r="L135" s="230">
        <f t="shared" si="6"/>
        <v>17640.371660702771</v>
      </c>
      <c r="M135" s="230">
        <f t="shared" si="7"/>
        <v>19382.180510680377</v>
      </c>
    </row>
    <row r="136" spans="1:13" s="45" customFormat="1" ht="12" x14ac:dyDescent="0.25">
      <c r="A136" s="228">
        <v>147</v>
      </c>
      <c r="B136" s="229" t="s">
        <v>588</v>
      </c>
      <c r="C136" s="230">
        <v>3495.638789829663</v>
      </c>
      <c r="D136" s="230">
        <v>2971.2929713085236</v>
      </c>
      <c r="E136" s="230">
        <v>174.78193948283808</v>
      </c>
      <c r="F136" s="230">
        <f t="shared" si="4"/>
        <v>3146.0749107913616</v>
      </c>
      <c r="G136" s="230"/>
      <c r="H136" s="230">
        <v>174.78193948283808</v>
      </c>
      <c r="I136" s="230">
        <v>174.78193955546215</v>
      </c>
      <c r="J136" s="230">
        <f t="shared" si="5"/>
        <v>349.56387903830023</v>
      </c>
      <c r="K136" s="230"/>
      <c r="L136" s="230">
        <f t="shared" si="6"/>
        <v>1.1368683772161603E-12</v>
      </c>
      <c r="M136" s="230">
        <f t="shared" si="7"/>
        <v>349.56387903830137</v>
      </c>
    </row>
    <row r="137" spans="1:13" s="45" customFormat="1" ht="12" x14ac:dyDescent="0.25">
      <c r="A137" s="228">
        <v>148</v>
      </c>
      <c r="B137" s="229" t="s">
        <v>587</v>
      </c>
      <c r="C137" s="230">
        <v>553.99239849667833</v>
      </c>
      <c r="D137" s="230">
        <v>550.03862094704914</v>
      </c>
      <c r="E137" s="230">
        <v>0.98844443254298586</v>
      </c>
      <c r="F137" s="230">
        <f t="shared" si="4"/>
        <v>551.02706537959216</v>
      </c>
      <c r="G137" s="230"/>
      <c r="H137" s="230">
        <v>0.98844443254298586</v>
      </c>
      <c r="I137" s="230">
        <v>1.9768886845431362</v>
      </c>
      <c r="J137" s="230">
        <f t="shared" si="5"/>
        <v>2.9653331170861219</v>
      </c>
      <c r="K137" s="230"/>
      <c r="L137" s="230">
        <f t="shared" si="6"/>
        <v>5.2846615972157451E-14</v>
      </c>
      <c r="M137" s="230">
        <f t="shared" si="7"/>
        <v>2.9653331170861748</v>
      </c>
    </row>
    <row r="138" spans="1:13" s="45" customFormat="1" ht="12" x14ac:dyDescent="0.25">
      <c r="A138" s="228">
        <v>149</v>
      </c>
      <c r="B138" s="229" t="s">
        <v>586</v>
      </c>
      <c r="C138" s="230">
        <v>897.92126823132821</v>
      </c>
      <c r="D138" s="230">
        <v>850.6622541081249</v>
      </c>
      <c r="E138" s="230">
        <v>18.469268732790002</v>
      </c>
      <c r="F138" s="230">
        <f t="shared" si="4"/>
        <v>869.13152284091495</v>
      </c>
      <c r="G138" s="230"/>
      <c r="H138" s="230">
        <v>28.789745390413156</v>
      </c>
      <c r="I138" s="230">
        <v>0</v>
      </c>
      <c r="J138" s="230">
        <f t="shared" si="5"/>
        <v>28.789745390413156</v>
      </c>
      <c r="K138" s="230"/>
      <c r="L138" s="230">
        <f t="shared" si="6"/>
        <v>1.0302869668521453E-13</v>
      </c>
      <c r="M138" s="230">
        <f t="shared" si="7"/>
        <v>28.789745390413259</v>
      </c>
    </row>
    <row r="139" spans="1:13" s="44" customFormat="1" ht="12" x14ac:dyDescent="0.25">
      <c r="A139" s="228">
        <v>150</v>
      </c>
      <c r="B139" s="229" t="s">
        <v>585</v>
      </c>
      <c r="C139" s="230">
        <v>950.7683811786809</v>
      </c>
      <c r="D139" s="230">
        <v>893.44698126995877</v>
      </c>
      <c r="E139" s="230">
        <v>47.53841895880597</v>
      </c>
      <c r="F139" s="230">
        <f t="shared" si="4"/>
        <v>940.98540022876477</v>
      </c>
      <c r="G139" s="230"/>
      <c r="H139" s="230">
        <v>3.2609936717236971</v>
      </c>
      <c r="I139" s="230">
        <v>3.2609936717236971</v>
      </c>
      <c r="J139" s="230">
        <f t="shared" si="5"/>
        <v>6.5219873434473943</v>
      </c>
      <c r="K139" s="230"/>
      <c r="L139" s="230">
        <f t="shared" si="6"/>
        <v>3.2609936064687286</v>
      </c>
      <c r="M139" s="230">
        <f t="shared" si="7"/>
        <v>9.7829809499161229</v>
      </c>
    </row>
    <row r="140" spans="1:13" s="45" customFormat="1" ht="12" x14ac:dyDescent="0.25">
      <c r="A140" s="228">
        <v>151</v>
      </c>
      <c r="B140" s="229" t="s">
        <v>584</v>
      </c>
      <c r="C140" s="230">
        <v>310.96345936748543</v>
      </c>
      <c r="D140" s="230">
        <v>166.33784529512249</v>
      </c>
      <c r="E140" s="230">
        <v>15.548172974451333</v>
      </c>
      <c r="F140" s="230">
        <f t="shared" si="4"/>
        <v>181.88601826957381</v>
      </c>
      <c r="G140" s="230"/>
      <c r="H140" s="230">
        <v>27.109475361771707</v>
      </c>
      <c r="I140" s="230">
        <v>31.096345948902655</v>
      </c>
      <c r="J140" s="230">
        <f t="shared" si="5"/>
        <v>58.205821310674366</v>
      </c>
      <c r="K140" s="230"/>
      <c r="L140" s="230">
        <f t="shared" si="6"/>
        <v>70.87161978723725</v>
      </c>
      <c r="M140" s="230">
        <f t="shared" si="7"/>
        <v>129.07744109791162</v>
      </c>
    </row>
    <row r="141" spans="1:13" s="45" customFormat="1" ht="12" x14ac:dyDescent="0.25">
      <c r="A141" s="228">
        <v>152</v>
      </c>
      <c r="B141" s="229" t="s">
        <v>583</v>
      </c>
      <c r="C141" s="230">
        <v>1217.1752065585758</v>
      </c>
      <c r="D141" s="230">
        <v>921.04441483746109</v>
      </c>
      <c r="E141" s="230">
        <v>100.29343800658984</v>
      </c>
      <c r="F141" s="230">
        <f t="shared" ref="F141:F204" si="8">+D141+E141</f>
        <v>1021.337852844051</v>
      </c>
      <c r="G141" s="230"/>
      <c r="H141" s="230">
        <v>35.679672172221473</v>
      </c>
      <c r="I141" s="230">
        <v>35.679672240306786</v>
      </c>
      <c r="J141" s="230">
        <f t="shared" ref="J141:J204" si="9">+H141+I141</f>
        <v>71.359344412528259</v>
      </c>
      <c r="K141" s="230"/>
      <c r="L141" s="230">
        <f t="shared" ref="L141:L204" si="10">SUM(C141-F141-J141)</f>
        <v>124.47800930199659</v>
      </c>
      <c r="M141" s="230">
        <f t="shared" ref="M141:M204" si="11">J141+L141</f>
        <v>195.83735371452485</v>
      </c>
    </row>
    <row r="142" spans="1:13" s="45" customFormat="1" ht="12" x14ac:dyDescent="0.25">
      <c r="A142" s="228">
        <v>156</v>
      </c>
      <c r="B142" s="229" t="s">
        <v>582</v>
      </c>
      <c r="C142" s="230">
        <v>338.91505298896629</v>
      </c>
      <c r="D142" s="230">
        <v>276.74374753093974</v>
      </c>
      <c r="E142" s="230">
        <v>13.410777526654279</v>
      </c>
      <c r="F142" s="230">
        <f t="shared" si="8"/>
        <v>290.15452505759401</v>
      </c>
      <c r="G142" s="230"/>
      <c r="H142" s="230">
        <v>20.316886717593935</v>
      </c>
      <c r="I142" s="230">
        <v>24.380264030804597</v>
      </c>
      <c r="J142" s="230">
        <f t="shared" si="9"/>
        <v>44.697150748398528</v>
      </c>
      <c r="K142" s="230"/>
      <c r="L142" s="230">
        <f t="shared" si="10"/>
        <v>4.0633771829737526</v>
      </c>
      <c r="M142" s="230">
        <f t="shared" si="11"/>
        <v>48.76052793137228</v>
      </c>
    </row>
    <row r="143" spans="1:13" s="45" customFormat="1" ht="12" x14ac:dyDescent="0.25">
      <c r="A143" s="228">
        <v>157</v>
      </c>
      <c r="B143" s="229" t="s">
        <v>581</v>
      </c>
      <c r="C143" s="230">
        <v>3051.70127261269</v>
      </c>
      <c r="D143" s="230">
        <v>2191.617323529767</v>
      </c>
      <c r="E143" s="230">
        <v>305.17012725937155</v>
      </c>
      <c r="F143" s="230">
        <f t="shared" si="8"/>
        <v>2496.7874507891383</v>
      </c>
      <c r="G143" s="230"/>
      <c r="H143" s="230">
        <v>249.74369454520271</v>
      </c>
      <c r="I143" s="230">
        <v>305.17012727834822</v>
      </c>
      <c r="J143" s="230">
        <f t="shared" si="9"/>
        <v>554.91382182355096</v>
      </c>
      <c r="K143" s="230"/>
      <c r="L143" s="230">
        <f t="shared" si="10"/>
        <v>6.8212102632969618E-13</v>
      </c>
      <c r="M143" s="230">
        <f t="shared" si="11"/>
        <v>554.91382182355164</v>
      </c>
    </row>
    <row r="144" spans="1:13" s="45" customFormat="1" ht="12" x14ac:dyDescent="0.25">
      <c r="A144" s="228">
        <v>158</v>
      </c>
      <c r="B144" s="229" t="s">
        <v>580</v>
      </c>
      <c r="C144" s="230">
        <v>264.42913235268355</v>
      </c>
      <c r="D144" s="230">
        <v>264.4291323526835</v>
      </c>
      <c r="E144" s="230">
        <v>0</v>
      </c>
      <c r="F144" s="230">
        <f t="shared" si="8"/>
        <v>264.4291323526835</v>
      </c>
      <c r="G144" s="230"/>
      <c r="H144" s="230">
        <v>0</v>
      </c>
      <c r="I144" s="230">
        <v>0</v>
      </c>
      <c r="J144" s="230">
        <f t="shared" si="9"/>
        <v>0</v>
      </c>
      <c r="K144" s="230"/>
      <c r="L144" s="230">
        <f t="shared" si="10"/>
        <v>5.6843418860808015E-14</v>
      </c>
      <c r="M144" s="230">
        <f t="shared" si="11"/>
        <v>5.6843418860808015E-14</v>
      </c>
    </row>
    <row r="145" spans="1:13" s="45" customFormat="1" ht="12" x14ac:dyDescent="0.25">
      <c r="A145" s="228">
        <v>159</v>
      </c>
      <c r="B145" s="229" t="s">
        <v>579</v>
      </c>
      <c r="C145" s="230">
        <v>90.173656062811617</v>
      </c>
      <c r="D145" s="230">
        <v>90.173656062811617</v>
      </c>
      <c r="E145" s="230">
        <v>0</v>
      </c>
      <c r="F145" s="230">
        <f t="shared" si="8"/>
        <v>90.173656062811617</v>
      </c>
      <c r="G145" s="230"/>
      <c r="H145" s="230">
        <v>0</v>
      </c>
      <c r="I145" s="230">
        <v>0</v>
      </c>
      <c r="J145" s="230">
        <f t="shared" si="9"/>
        <v>0</v>
      </c>
      <c r="K145" s="230"/>
      <c r="L145" s="230">
        <f t="shared" si="10"/>
        <v>0</v>
      </c>
      <c r="M145" s="230">
        <f t="shared" si="11"/>
        <v>0</v>
      </c>
    </row>
    <row r="146" spans="1:13" s="45" customFormat="1" ht="12" x14ac:dyDescent="0.25">
      <c r="A146" s="228">
        <v>160</v>
      </c>
      <c r="B146" s="229" t="s">
        <v>578</v>
      </c>
      <c r="C146" s="230">
        <v>21.760000722836665</v>
      </c>
      <c r="D146" s="230">
        <v>21.760000722836665</v>
      </c>
      <c r="E146" s="230">
        <v>0</v>
      </c>
      <c r="F146" s="230">
        <f t="shared" si="8"/>
        <v>21.760000722836665</v>
      </c>
      <c r="G146" s="230"/>
      <c r="H146" s="230">
        <v>0</v>
      </c>
      <c r="I146" s="230">
        <v>0</v>
      </c>
      <c r="J146" s="230">
        <f t="shared" si="9"/>
        <v>0</v>
      </c>
      <c r="K146" s="230"/>
      <c r="L146" s="230">
        <f t="shared" si="10"/>
        <v>0</v>
      </c>
      <c r="M146" s="230">
        <f t="shared" si="11"/>
        <v>0</v>
      </c>
    </row>
    <row r="147" spans="1:13" s="45" customFormat="1" ht="12" x14ac:dyDescent="0.25">
      <c r="A147" s="228">
        <v>161</v>
      </c>
      <c r="B147" s="229" t="s">
        <v>577</v>
      </c>
      <c r="C147" s="230">
        <v>84.733642499999974</v>
      </c>
      <c r="D147" s="230">
        <v>80.496960375</v>
      </c>
      <c r="E147" s="230">
        <v>4.2366821249999997</v>
      </c>
      <c r="F147" s="230">
        <f t="shared" si="8"/>
        <v>84.733642500000002</v>
      </c>
      <c r="G147" s="230"/>
      <c r="H147" s="230">
        <v>0</v>
      </c>
      <c r="I147" s="230">
        <v>0</v>
      </c>
      <c r="J147" s="230">
        <f t="shared" si="9"/>
        <v>0</v>
      </c>
      <c r="K147" s="230"/>
      <c r="L147" s="230">
        <f t="shared" si="10"/>
        <v>-2.8421709430404007E-14</v>
      </c>
      <c r="M147" s="230">
        <f t="shared" si="11"/>
        <v>-2.8421709430404007E-14</v>
      </c>
    </row>
    <row r="148" spans="1:13" s="45" customFormat="1" ht="12" x14ac:dyDescent="0.25">
      <c r="A148" s="228">
        <v>162</v>
      </c>
      <c r="B148" s="229" t="s">
        <v>576</v>
      </c>
      <c r="C148" s="230">
        <v>38.004793499999991</v>
      </c>
      <c r="D148" s="230">
        <v>34.204314934409439</v>
      </c>
      <c r="E148" s="230">
        <v>3.8004785655905544</v>
      </c>
      <c r="F148" s="230">
        <f t="shared" si="8"/>
        <v>38.004793499999991</v>
      </c>
      <c r="G148" s="230"/>
      <c r="H148" s="230">
        <v>0</v>
      </c>
      <c r="I148" s="230">
        <v>0</v>
      </c>
      <c r="J148" s="230">
        <f t="shared" si="9"/>
        <v>0</v>
      </c>
      <c r="K148" s="230"/>
      <c r="L148" s="230">
        <f t="shared" si="10"/>
        <v>0</v>
      </c>
      <c r="M148" s="230">
        <f t="shared" si="11"/>
        <v>0</v>
      </c>
    </row>
    <row r="149" spans="1:13" s="45" customFormat="1" ht="12" x14ac:dyDescent="0.25">
      <c r="A149" s="228">
        <v>163</v>
      </c>
      <c r="B149" s="229" t="s">
        <v>575</v>
      </c>
      <c r="C149" s="230">
        <v>313.7267383170327</v>
      </c>
      <c r="D149" s="230">
        <v>313.7267383170327</v>
      </c>
      <c r="E149" s="230">
        <v>0</v>
      </c>
      <c r="F149" s="230">
        <f t="shared" si="8"/>
        <v>313.7267383170327</v>
      </c>
      <c r="G149" s="230"/>
      <c r="H149" s="230">
        <v>0</v>
      </c>
      <c r="I149" s="230">
        <v>0</v>
      </c>
      <c r="J149" s="230">
        <f t="shared" si="9"/>
        <v>0</v>
      </c>
      <c r="K149" s="230"/>
      <c r="L149" s="230">
        <f t="shared" si="10"/>
        <v>0</v>
      </c>
      <c r="M149" s="230">
        <f t="shared" si="11"/>
        <v>0</v>
      </c>
    </row>
    <row r="150" spans="1:13" s="44" customFormat="1" ht="12" x14ac:dyDescent="0.25">
      <c r="A150" s="228">
        <v>164</v>
      </c>
      <c r="B150" s="229" t="s">
        <v>574</v>
      </c>
      <c r="C150" s="230">
        <v>782.96901017734444</v>
      </c>
      <c r="D150" s="230">
        <v>476.29151471153455</v>
      </c>
      <c r="E150" s="230">
        <v>42.808305560188579</v>
      </c>
      <c r="F150" s="230">
        <f t="shared" si="8"/>
        <v>519.09982027172316</v>
      </c>
      <c r="G150" s="230"/>
      <c r="H150" s="230">
        <v>85.616611136550972</v>
      </c>
      <c r="I150" s="230">
        <v>85.616611120876513</v>
      </c>
      <c r="J150" s="230">
        <f t="shared" si="9"/>
        <v>171.23322225742749</v>
      </c>
      <c r="K150" s="230"/>
      <c r="L150" s="230">
        <f t="shared" si="10"/>
        <v>92.635967648193798</v>
      </c>
      <c r="M150" s="230">
        <f t="shared" si="11"/>
        <v>263.86918990562128</v>
      </c>
    </row>
    <row r="151" spans="1:13" s="45" customFormat="1" ht="12" x14ac:dyDescent="0.25">
      <c r="A151" s="228">
        <v>165</v>
      </c>
      <c r="B151" s="229" t="s">
        <v>573</v>
      </c>
      <c r="C151" s="230">
        <v>116.90928397113207</v>
      </c>
      <c r="D151" s="230">
        <v>111.07306725814341</v>
      </c>
      <c r="E151" s="230">
        <v>5.8362167129887146</v>
      </c>
      <c r="F151" s="230">
        <f t="shared" si="8"/>
        <v>116.90928397113213</v>
      </c>
      <c r="G151" s="230"/>
      <c r="H151" s="230">
        <v>0</v>
      </c>
      <c r="I151" s="230">
        <v>0</v>
      </c>
      <c r="J151" s="230">
        <f t="shared" si="9"/>
        <v>0</v>
      </c>
      <c r="K151" s="230"/>
      <c r="L151" s="230">
        <f t="shared" si="10"/>
        <v>-5.6843418860808015E-14</v>
      </c>
      <c r="M151" s="230">
        <f t="shared" si="11"/>
        <v>-5.6843418860808015E-14</v>
      </c>
    </row>
    <row r="152" spans="1:13" s="45" customFormat="1" ht="12" x14ac:dyDescent="0.25">
      <c r="A152" s="228">
        <v>166</v>
      </c>
      <c r="B152" s="229" t="s">
        <v>572</v>
      </c>
      <c r="C152" s="230">
        <v>1216.641473432582</v>
      </c>
      <c r="D152" s="230">
        <v>1007.8718919887912</v>
      </c>
      <c r="E152" s="230">
        <v>97.381137128320191</v>
      </c>
      <c r="F152" s="230">
        <f t="shared" si="8"/>
        <v>1105.2530291171113</v>
      </c>
      <c r="G152" s="230"/>
      <c r="H152" s="230">
        <v>68.129360311465774</v>
      </c>
      <c r="I152" s="230">
        <v>43.259084004004585</v>
      </c>
      <c r="J152" s="230">
        <f t="shared" si="9"/>
        <v>111.38844431547037</v>
      </c>
      <c r="K152" s="230"/>
      <c r="L152" s="230">
        <f t="shared" si="10"/>
        <v>3.1263880373444408E-13</v>
      </c>
      <c r="M152" s="230">
        <f t="shared" si="11"/>
        <v>111.38844431547068</v>
      </c>
    </row>
    <row r="153" spans="1:13" s="45" customFormat="1" ht="12" x14ac:dyDescent="0.25">
      <c r="A153" s="228">
        <v>167</v>
      </c>
      <c r="B153" s="229" t="s">
        <v>571</v>
      </c>
      <c r="C153" s="230">
        <v>2890.9713947234968</v>
      </c>
      <c r="D153" s="230">
        <v>1445.4856975672988</v>
      </c>
      <c r="E153" s="230">
        <v>96.36571317115326</v>
      </c>
      <c r="F153" s="230">
        <f t="shared" si="8"/>
        <v>1541.8514107384519</v>
      </c>
      <c r="G153" s="230"/>
      <c r="H153" s="230">
        <v>192.73142634230345</v>
      </c>
      <c r="I153" s="230">
        <v>192.73142634230652</v>
      </c>
      <c r="J153" s="230">
        <f t="shared" si="9"/>
        <v>385.46285268460997</v>
      </c>
      <c r="K153" s="230"/>
      <c r="L153" s="230">
        <f t="shared" si="10"/>
        <v>963.65713130043491</v>
      </c>
      <c r="M153" s="230">
        <f t="shared" si="11"/>
        <v>1349.1199839850449</v>
      </c>
    </row>
    <row r="154" spans="1:13" s="45" customFormat="1" ht="12" x14ac:dyDescent="0.25">
      <c r="A154" s="228">
        <v>168</v>
      </c>
      <c r="B154" s="229" t="s">
        <v>570</v>
      </c>
      <c r="C154" s="230">
        <v>657.05670172862904</v>
      </c>
      <c r="D154" s="230">
        <v>657.05670172862926</v>
      </c>
      <c r="E154" s="230">
        <v>0</v>
      </c>
      <c r="F154" s="230">
        <f t="shared" si="8"/>
        <v>657.05670172862926</v>
      </c>
      <c r="G154" s="230"/>
      <c r="H154" s="230">
        <v>0</v>
      </c>
      <c r="I154" s="230">
        <v>0</v>
      </c>
      <c r="J154" s="230">
        <f t="shared" si="9"/>
        <v>0</v>
      </c>
      <c r="K154" s="230"/>
      <c r="L154" s="230">
        <f t="shared" si="10"/>
        <v>-2.2737367544323206E-13</v>
      </c>
      <c r="M154" s="230">
        <f t="shared" si="11"/>
        <v>-2.2737367544323206E-13</v>
      </c>
    </row>
    <row r="155" spans="1:13" s="45" customFormat="1" ht="12" x14ac:dyDescent="0.25">
      <c r="A155" s="228">
        <v>170</v>
      </c>
      <c r="B155" s="229" t="s">
        <v>569</v>
      </c>
      <c r="C155" s="230">
        <v>1601.8228550587535</v>
      </c>
      <c r="D155" s="230">
        <v>897.57894558997043</v>
      </c>
      <c r="E155" s="230">
        <v>80.091142752050985</v>
      </c>
      <c r="F155" s="230">
        <f t="shared" si="8"/>
        <v>977.67008834202147</v>
      </c>
      <c r="G155" s="230"/>
      <c r="H155" s="230">
        <v>80.091142752050985</v>
      </c>
      <c r="I155" s="230">
        <v>160.18228550410194</v>
      </c>
      <c r="J155" s="230">
        <f t="shared" si="9"/>
        <v>240.27342825615293</v>
      </c>
      <c r="K155" s="230"/>
      <c r="L155" s="230">
        <f t="shared" si="10"/>
        <v>383.87933846057911</v>
      </c>
      <c r="M155" s="230">
        <f t="shared" si="11"/>
        <v>624.152766716732</v>
      </c>
    </row>
    <row r="156" spans="1:13" s="45" customFormat="1" ht="12" x14ac:dyDescent="0.25">
      <c r="A156" s="228">
        <v>176</v>
      </c>
      <c r="B156" s="229" t="s">
        <v>568</v>
      </c>
      <c r="C156" s="230">
        <v>721.71185427777198</v>
      </c>
      <c r="D156" s="230">
        <v>344.61354638278868</v>
      </c>
      <c r="E156" s="230">
        <v>37.709830798687001</v>
      </c>
      <c r="F156" s="230">
        <f t="shared" si="8"/>
        <v>382.32337718147568</v>
      </c>
      <c r="G156" s="230"/>
      <c r="H156" s="230">
        <v>75.419661597374002</v>
      </c>
      <c r="I156" s="230">
        <v>75.419661597374002</v>
      </c>
      <c r="J156" s="230">
        <f t="shared" si="9"/>
        <v>150.839323194748</v>
      </c>
      <c r="K156" s="230"/>
      <c r="L156" s="230">
        <f t="shared" si="10"/>
        <v>188.54915390154829</v>
      </c>
      <c r="M156" s="230">
        <f t="shared" si="11"/>
        <v>339.3884770962963</v>
      </c>
    </row>
    <row r="157" spans="1:13" s="45" customFormat="1" ht="12" x14ac:dyDescent="0.25">
      <c r="A157" s="228">
        <v>177</v>
      </c>
      <c r="B157" s="229" t="s">
        <v>567</v>
      </c>
      <c r="C157" s="230">
        <v>24.774496446473943</v>
      </c>
      <c r="D157" s="230">
        <v>18.580872480043443</v>
      </c>
      <c r="E157" s="230">
        <v>1.2387248320028963</v>
      </c>
      <c r="F157" s="230">
        <f t="shared" si="8"/>
        <v>19.819597312046341</v>
      </c>
      <c r="G157" s="230"/>
      <c r="H157" s="230">
        <v>2.4774496640057926</v>
      </c>
      <c r="I157" s="230">
        <v>2.4774494704218148</v>
      </c>
      <c r="J157" s="230">
        <f t="shared" si="9"/>
        <v>4.9548991344276079</v>
      </c>
      <c r="K157" s="230"/>
      <c r="L157" s="230">
        <f t="shared" si="10"/>
        <v>-5.3290705182007514E-15</v>
      </c>
      <c r="M157" s="230">
        <f t="shared" si="11"/>
        <v>4.9548991344276025</v>
      </c>
    </row>
    <row r="158" spans="1:13" s="45" customFormat="1" ht="12" x14ac:dyDescent="0.25">
      <c r="A158" s="228">
        <v>181</v>
      </c>
      <c r="B158" s="229" t="s">
        <v>566</v>
      </c>
      <c r="C158" s="230">
        <v>12926.794155095624</v>
      </c>
      <c r="D158" s="230">
        <v>6500.0858483786778</v>
      </c>
      <c r="E158" s="230">
        <v>273.88701544359003</v>
      </c>
      <c r="F158" s="230">
        <f t="shared" si="8"/>
        <v>6773.9728638222678</v>
      </c>
      <c r="G158" s="230"/>
      <c r="H158" s="230">
        <v>273.88701544359003</v>
      </c>
      <c r="I158" s="230">
        <v>547.77403088718006</v>
      </c>
      <c r="J158" s="230">
        <f t="shared" si="9"/>
        <v>821.66104633077009</v>
      </c>
      <c r="K158" s="230"/>
      <c r="L158" s="230">
        <f t="shared" si="10"/>
        <v>5331.1602449425864</v>
      </c>
      <c r="M158" s="230">
        <f t="shared" si="11"/>
        <v>6152.8212912733561</v>
      </c>
    </row>
    <row r="159" spans="1:13" s="45" customFormat="1" ht="12" x14ac:dyDescent="0.25">
      <c r="A159" s="228">
        <v>182</v>
      </c>
      <c r="B159" s="229" t="s">
        <v>565</v>
      </c>
      <c r="C159" s="230">
        <v>640.76683499999979</v>
      </c>
      <c r="D159" s="230">
        <v>607.88537920806664</v>
      </c>
      <c r="E159" s="230">
        <v>32.881455791933476</v>
      </c>
      <c r="F159" s="230">
        <f t="shared" si="8"/>
        <v>640.76683500000013</v>
      </c>
      <c r="G159" s="230"/>
      <c r="H159" s="230">
        <v>0</v>
      </c>
      <c r="I159" s="230">
        <v>0</v>
      </c>
      <c r="J159" s="230">
        <f t="shared" si="9"/>
        <v>0</v>
      </c>
      <c r="K159" s="230"/>
      <c r="L159" s="230">
        <f t="shared" si="10"/>
        <v>-3.4106051316484809E-13</v>
      </c>
      <c r="M159" s="230">
        <f t="shared" si="11"/>
        <v>-3.4106051316484809E-13</v>
      </c>
    </row>
    <row r="160" spans="1:13" s="45" customFormat="1" ht="12" x14ac:dyDescent="0.25">
      <c r="A160" s="228">
        <v>183</v>
      </c>
      <c r="B160" s="229" t="s">
        <v>564</v>
      </c>
      <c r="C160" s="230">
        <v>115.4182515</v>
      </c>
      <c r="D160" s="230">
        <v>103.87642634999999</v>
      </c>
      <c r="E160" s="230">
        <v>11.541825149999999</v>
      </c>
      <c r="F160" s="230">
        <f t="shared" si="8"/>
        <v>115.41825149999998</v>
      </c>
      <c r="G160" s="230"/>
      <c r="H160" s="230">
        <v>0</v>
      </c>
      <c r="I160" s="230">
        <v>0</v>
      </c>
      <c r="J160" s="230">
        <f t="shared" si="9"/>
        <v>0</v>
      </c>
      <c r="K160" s="230"/>
      <c r="L160" s="230">
        <f t="shared" si="10"/>
        <v>1.4210854715202004E-14</v>
      </c>
      <c r="M160" s="230">
        <f t="shared" si="11"/>
        <v>1.4210854715202004E-14</v>
      </c>
    </row>
    <row r="161" spans="1:13" s="45" customFormat="1" ht="12" x14ac:dyDescent="0.25">
      <c r="A161" s="228">
        <v>185</v>
      </c>
      <c r="B161" s="229" t="s">
        <v>563</v>
      </c>
      <c r="C161" s="230">
        <v>465.29471881300765</v>
      </c>
      <c r="D161" s="230">
        <v>261.1828430289346</v>
      </c>
      <c r="E161" s="230">
        <v>19.05709443710343</v>
      </c>
      <c r="F161" s="230">
        <f t="shared" si="8"/>
        <v>280.23993746603804</v>
      </c>
      <c r="G161" s="230"/>
      <c r="H161" s="230">
        <v>33.632743460888619</v>
      </c>
      <c r="I161" s="230">
        <v>52.689838706904538</v>
      </c>
      <c r="J161" s="230">
        <f t="shared" si="9"/>
        <v>86.322582167793158</v>
      </c>
      <c r="K161" s="230"/>
      <c r="L161" s="230">
        <f t="shared" si="10"/>
        <v>98.732199179176448</v>
      </c>
      <c r="M161" s="230">
        <f t="shared" si="11"/>
        <v>185.05478134696961</v>
      </c>
    </row>
    <row r="162" spans="1:13" s="45" customFormat="1" ht="12" x14ac:dyDescent="0.25">
      <c r="A162" s="228">
        <v>189</v>
      </c>
      <c r="B162" s="229" t="s">
        <v>562</v>
      </c>
      <c r="C162" s="230">
        <v>321.78715528884015</v>
      </c>
      <c r="D162" s="230">
        <v>187.22185809986235</v>
      </c>
      <c r="E162" s="230">
        <v>13.014924305221463</v>
      </c>
      <c r="F162" s="230">
        <f t="shared" si="8"/>
        <v>200.2367824050838</v>
      </c>
      <c r="G162" s="230"/>
      <c r="H162" s="230">
        <v>19.98731591282414</v>
      </c>
      <c r="I162" s="230">
        <v>33.002240218045607</v>
      </c>
      <c r="J162" s="230">
        <f t="shared" si="9"/>
        <v>52.989556130869744</v>
      </c>
      <c r="K162" s="230"/>
      <c r="L162" s="230">
        <f t="shared" si="10"/>
        <v>68.560816752886609</v>
      </c>
      <c r="M162" s="230">
        <f t="shared" si="11"/>
        <v>121.55037288375635</v>
      </c>
    </row>
    <row r="163" spans="1:13" s="44" customFormat="1" ht="12" x14ac:dyDescent="0.25">
      <c r="A163" s="228">
        <v>190</v>
      </c>
      <c r="B163" s="229" t="s">
        <v>561</v>
      </c>
      <c r="C163" s="230">
        <v>988.36016438471222</v>
      </c>
      <c r="D163" s="230">
        <v>527.20043741660083</v>
      </c>
      <c r="E163" s="230">
        <v>47.94690449945471</v>
      </c>
      <c r="F163" s="230">
        <f t="shared" si="8"/>
        <v>575.14734191605555</v>
      </c>
      <c r="G163" s="230"/>
      <c r="H163" s="230">
        <v>97.511491772984186</v>
      </c>
      <c r="I163" s="230">
        <v>93.359158378507544</v>
      </c>
      <c r="J163" s="230">
        <f t="shared" si="9"/>
        <v>190.87065015149173</v>
      </c>
      <c r="K163" s="230"/>
      <c r="L163" s="230">
        <f t="shared" si="10"/>
        <v>222.34217231716494</v>
      </c>
      <c r="M163" s="230">
        <f t="shared" si="11"/>
        <v>413.21282246865667</v>
      </c>
    </row>
    <row r="164" spans="1:13" s="45" customFormat="1" ht="12" x14ac:dyDescent="0.25">
      <c r="A164" s="228">
        <v>191</v>
      </c>
      <c r="B164" s="229" t="s">
        <v>560</v>
      </c>
      <c r="C164" s="230">
        <v>109.78267770488399</v>
      </c>
      <c r="D164" s="230">
        <v>68.169209192057721</v>
      </c>
      <c r="E164" s="230">
        <v>1.9914899050957136</v>
      </c>
      <c r="F164" s="230">
        <f t="shared" si="8"/>
        <v>70.16069909715344</v>
      </c>
      <c r="G164" s="230"/>
      <c r="H164" s="230">
        <v>7.4845310208851874</v>
      </c>
      <c r="I164" s="230">
        <v>9.4760209259808992</v>
      </c>
      <c r="J164" s="230">
        <f t="shared" si="9"/>
        <v>16.960551946866087</v>
      </c>
      <c r="K164" s="230"/>
      <c r="L164" s="230">
        <f t="shared" si="10"/>
        <v>22.661426660864468</v>
      </c>
      <c r="M164" s="230">
        <f t="shared" si="11"/>
        <v>39.621978607730554</v>
      </c>
    </row>
    <row r="165" spans="1:13" s="44" customFormat="1" ht="12" x14ac:dyDescent="0.25">
      <c r="A165" s="228">
        <v>192</v>
      </c>
      <c r="B165" s="229" t="s">
        <v>559</v>
      </c>
      <c r="C165" s="230">
        <v>775.28327901016655</v>
      </c>
      <c r="D165" s="230">
        <v>477.37367394422654</v>
      </c>
      <c r="E165" s="230">
        <v>68.553108704567961</v>
      </c>
      <c r="F165" s="230">
        <f t="shared" si="8"/>
        <v>545.92678264879453</v>
      </c>
      <c r="G165" s="230"/>
      <c r="H165" s="230">
        <v>42.917869193882765</v>
      </c>
      <c r="I165" s="230">
        <v>79.269974185610153</v>
      </c>
      <c r="J165" s="230">
        <f t="shared" si="9"/>
        <v>122.18784337949292</v>
      </c>
      <c r="K165" s="230"/>
      <c r="L165" s="230">
        <f t="shared" si="10"/>
        <v>107.16865298187911</v>
      </c>
      <c r="M165" s="230">
        <f t="shared" si="11"/>
        <v>229.35649636137202</v>
      </c>
    </row>
    <row r="166" spans="1:13" s="44" customFormat="1" ht="12" x14ac:dyDescent="0.25">
      <c r="A166" s="228">
        <v>193</v>
      </c>
      <c r="B166" s="229" t="s">
        <v>558</v>
      </c>
      <c r="C166" s="230">
        <v>76.342742726129018</v>
      </c>
      <c r="D166" s="230">
        <v>57.257057021466707</v>
      </c>
      <c r="E166" s="230">
        <v>0</v>
      </c>
      <c r="F166" s="230">
        <f t="shared" si="8"/>
        <v>57.257057021466707</v>
      </c>
      <c r="G166" s="230"/>
      <c r="H166" s="230">
        <v>7.6342742448568348</v>
      </c>
      <c r="I166" s="230">
        <v>7.6342742448568339</v>
      </c>
      <c r="J166" s="230">
        <f t="shared" si="9"/>
        <v>15.26854848971367</v>
      </c>
      <c r="K166" s="230"/>
      <c r="L166" s="230">
        <f t="shared" si="10"/>
        <v>3.8171372149486409</v>
      </c>
      <c r="M166" s="230">
        <f t="shared" si="11"/>
        <v>19.085685704662311</v>
      </c>
    </row>
    <row r="167" spans="1:13" s="45" customFormat="1" ht="12" x14ac:dyDescent="0.25">
      <c r="A167" s="228">
        <v>194</v>
      </c>
      <c r="B167" s="229" t="s">
        <v>557</v>
      </c>
      <c r="C167" s="230">
        <v>786.44622157078504</v>
      </c>
      <c r="D167" s="230">
        <v>487.40075327599351</v>
      </c>
      <c r="E167" s="230">
        <v>41.18531658557923</v>
      </c>
      <c r="F167" s="230">
        <f t="shared" si="8"/>
        <v>528.5860698615727</v>
      </c>
      <c r="G167" s="230"/>
      <c r="H167" s="230">
        <v>82.370633205031837</v>
      </c>
      <c r="I167" s="230">
        <v>82.370633205031808</v>
      </c>
      <c r="J167" s="230">
        <f t="shared" si="9"/>
        <v>164.74126641006364</v>
      </c>
      <c r="K167" s="230"/>
      <c r="L167" s="230">
        <f t="shared" si="10"/>
        <v>93.118885299148701</v>
      </c>
      <c r="M167" s="230">
        <f t="shared" si="11"/>
        <v>257.86015170921235</v>
      </c>
    </row>
    <row r="168" spans="1:13" s="45" customFormat="1" ht="12" x14ac:dyDescent="0.25">
      <c r="A168" s="228">
        <v>195</v>
      </c>
      <c r="B168" s="229" t="s">
        <v>556</v>
      </c>
      <c r="C168" s="230">
        <v>1940.3806213444445</v>
      </c>
      <c r="D168" s="230">
        <v>1371.9017447344074</v>
      </c>
      <c r="E168" s="230">
        <v>94.796145040866179</v>
      </c>
      <c r="F168" s="230">
        <f t="shared" si="8"/>
        <v>1466.6978897752736</v>
      </c>
      <c r="G168" s="230"/>
      <c r="H168" s="230">
        <v>101.5558484717165</v>
      </c>
      <c r="I168" s="230">
        <v>186.24660896549616</v>
      </c>
      <c r="J168" s="230">
        <f t="shared" si="9"/>
        <v>287.80245743721264</v>
      </c>
      <c r="K168" s="230"/>
      <c r="L168" s="230">
        <f t="shared" si="10"/>
        <v>185.88027413195834</v>
      </c>
      <c r="M168" s="230">
        <f t="shared" si="11"/>
        <v>473.68273156917098</v>
      </c>
    </row>
    <row r="169" spans="1:13" s="45" customFormat="1" ht="12" x14ac:dyDescent="0.25">
      <c r="A169" s="228">
        <v>197</v>
      </c>
      <c r="B169" s="229" t="s">
        <v>555</v>
      </c>
      <c r="C169" s="230">
        <v>319.19001535454396</v>
      </c>
      <c r="D169" s="230">
        <v>223.5307830004366</v>
      </c>
      <c r="E169" s="230">
        <v>15.826810260657345</v>
      </c>
      <c r="F169" s="230">
        <f t="shared" si="8"/>
        <v>239.35759326109394</v>
      </c>
      <c r="G169" s="230"/>
      <c r="H169" s="230">
        <v>27.905633938448108</v>
      </c>
      <c r="I169" s="230">
        <v>31.93296894311743</v>
      </c>
      <c r="J169" s="230">
        <f t="shared" si="9"/>
        <v>59.838602881565535</v>
      </c>
      <c r="K169" s="230"/>
      <c r="L169" s="230">
        <f t="shared" si="10"/>
        <v>19.993819211884485</v>
      </c>
      <c r="M169" s="230">
        <f t="shared" si="11"/>
        <v>79.83242209345002</v>
      </c>
    </row>
    <row r="170" spans="1:13" s="44" customFormat="1" ht="12" x14ac:dyDescent="0.25">
      <c r="A170" s="228">
        <v>198</v>
      </c>
      <c r="B170" s="229" t="s">
        <v>554</v>
      </c>
      <c r="C170" s="230">
        <v>402.66799256148721</v>
      </c>
      <c r="D170" s="230">
        <v>201.69796479876595</v>
      </c>
      <c r="E170" s="230">
        <v>17.286041758907668</v>
      </c>
      <c r="F170" s="230">
        <f t="shared" si="8"/>
        <v>218.98400655767361</v>
      </c>
      <c r="G170" s="230"/>
      <c r="H170" s="230">
        <v>25.202081358807934</v>
      </c>
      <c r="I170" s="230">
        <v>42.488123117715602</v>
      </c>
      <c r="J170" s="230">
        <f t="shared" si="9"/>
        <v>67.690204476523533</v>
      </c>
      <c r="K170" s="230"/>
      <c r="L170" s="230">
        <f t="shared" si="10"/>
        <v>115.99378152729007</v>
      </c>
      <c r="M170" s="230">
        <f t="shared" si="11"/>
        <v>183.6839860038136</v>
      </c>
    </row>
    <row r="171" spans="1:13" s="44" customFormat="1" ht="12" x14ac:dyDescent="0.25">
      <c r="A171" s="228">
        <v>199</v>
      </c>
      <c r="B171" s="229" t="s">
        <v>553</v>
      </c>
      <c r="C171" s="230">
        <v>310.81907187062183</v>
      </c>
      <c r="D171" s="230">
        <v>220.39358063468634</v>
      </c>
      <c r="E171" s="230">
        <v>14.154385012226541</v>
      </c>
      <c r="F171" s="230">
        <f t="shared" si="8"/>
        <v>234.54796564691287</v>
      </c>
      <c r="G171" s="230"/>
      <c r="H171" s="230">
        <v>17.259803697378608</v>
      </c>
      <c r="I171" s="230">
        <v>20.481500574053872</v>
      </c>
      <c r="J171" s="230">
        <f t="shared" si="9"/>
        <v>37.741304271432483</v>
      </c>
      <c r="K171" s="230"/>
      <c r="L171" s="230">
        <f t="shared" si="10"/>
        <v>38.529801952276472</v>
      </c>
      <c r="M171" s="230">
        <f t="shared" si="11"/>
        <v>76.271106223708955</v>
      </c>
    </row>
    <row r="172" spans="1:13" s="45" customFormat="1" ht="24" x14ac:dyDescent="0.25">
      <c r="A172" s="228">
        <v>200</v>
      </c>
      <c r="B172" s="229" t="s">
        <v>552</v>
      </c>
      <c r="C172" s="230">
        <v>1399.7195253591522</v>
      </c>
      <c r="D172" s="230">
        <v>548.70257961617006</v>
      </c>
      <c r="E172" s="230">
        <v>115.29148568859767</v>
      </c>
      <c r="F172" s="230">
        <f t="shared" si="8"/>
        <v>663.99406530476767</v>
      </c>
      <c r="G172" s="230"/>
      <c r="H172" s="230">
        <v>175.9727832712417</v>
      </c>
      <c r="I172" s="230">
        <v>143.46485872907709</v>
      </c>
      <c r="J172" s="230">
        <f t="shared" si="9"/>
        <v>319.43764200031876</v>
      </c>
      <c r="K172" s="230"/>
      <c r="L172" s="230">
        <f t="shared" si="10"/>
        <v>416.28781805406572</v>
      </c>
      <c r="M172" s="230">
        <f t="shared" si="11"/>
        <v>735.72546005438448</v>
      </c>
    </row>
    <row r="173" spans="1:13" s="45" customFormat="1" ht="12" x14ac:dyDescent="0.25">
      <c r="A173" s="228">
        <v>201</v>
      </c>
      <c r="B173" s="229" t="s">
        <v>551</v>
      </c>
      <c r="C173" s="230">
        <v>1773.5686176682127</v>
      </c>
      <c r="D173" s="230">
        <v>845.68947924750682</v>
      </c>
      <c r="E173" s="230">
        <v>123.67303213665377</v>
      </c>
      <c r="F173" s="230">
        <f t="shared" si="8"/>
        <v>969.3625113841606</v>
      </c>
      <c r="G173" s="230"/>
      <c r="H173" s="230">
        <v>143.69477790757242</v>
      </c>
      <c r="I173" s="230">
        <v>182.59651515967141</v>
      </c>
      <c r="J173" s="230">
        <f t="shared" si="9"/>
        <v>326.29129306724383</v>
      </c>
      <c r="K173" s="230"/>
      <c r="L173" s="230">
        <f t="shared" si="10"/>
        <v>477.91481321680828</v>
      </c>
      <c r="M173" s="230">
        <f t="shared" si="11"/>
        <v>804.20610628405211</v>
      </c>
    </row>
    <row r="174" spans="1:13" s="44" customFormat="1" ht="12" x14ac:dyDescent="0.25">
      <c r="A174" s="228">
        <v>202</v>
      </c>
      <c r="B174" s="229" t="s">
        <v>550</v>
      </c>
      <c r="C174" s="230">
        <v>2628.5912267928788</v>
      </c>
      <c r="D174" s="230">
        <v>1088.7555828034103</v>
      </c>
      <c r="E174" s="230">
        <v>142.86859877355866</v>
      </c>
      <c r="F174" s="230">
        <f t="shared" si="8"/>
        <v>1231.624181576969</v>
      </c>
      <c r="G174" s="230"/>
      <c r="H174" s="230">
        <v>205.04389468727851</v>
      </c>
      <c r="I174" s="230">
        <v>285.73719754711732</v>
      </c>
      <c r="J174" s="230">
        <f t="shared" si="9"/>
        <v>490.78109223439583</v>
      </c>
      <c r="K174" s="230"/>
      <c r="L174" s="230">
        <f t="shared" si="10"/>
        <v>906.18595298151399</v>
      </c>
      <c r="M174" s="230">
        <f t="shared" si="11"/>
        <v>1396.9670452159098</v>
      </c>
    </row>
    <row r="175" spans="1:13" s="45" customFormat="1" ht="12" x14ac:dyDescent="0.25">
      <c r="A175" s="228">
        <v>203</v>
      </c>
      <c r="B175" s="229" t="s">
        <v>549</v>
      </c>
      <c r="C175" s="230">
        <v>739.43727170762156</v>
      </c>
      <c r="D175" s="230">
        <v>596.60198661589845</v>
      </c>
      <c r="E175" s="230">
        <v>24.697414209023233</v>
      </c>
      <c r="F175" s="230">
        <f t="shared" si="8"/>
        <v>621.29940082492169</v>
      </c>
      <c r="G175" s="230"/>
      <c r="H175" s="230">
        <v>9.0875284981471367</v>
      </c>
      <c r="I175" s="230">
        <v>18.175056996294277</v>
      </c>
      <c r="J175" s="230">
        <f t="shared" si="9"/>
        <v>27.262585494441414</v>
      </c>
      <c r="K175" s="230"/>
      <c r="L175" s="230">
        <f t="shared" si="10"/>
        <v>90.875285388258462</v>
      </c>
      <c r="M175" s="230">
        <f t="shared" si="11"/>
        <v>118.13787088269987</v>
      </c>
    </row>
    <row r="176" spans="1:13" s="45" customFormat="1" ht="12" x14ac:dyDescent="0.25">
      <c r="A176" s="228">
        <v>204</v>
      </c>
      <c r="B176" s="229" t="s">
        <v>548</v>
      </c>
      <c r="C176" s="230">
        <v>2135.4575595658275</v>
      </c>
      <c r="D176" s="230">
        <v>1495.3228242772175</v>
      </c>
      <c r="E176" s="230">
        <v>212.5458370793952</v>
      </c>
      <c r="F176" s="230">
        <f t="shared" si="8"/>
        <v>1707.8686613566126</v>
      </c>
      <c r="G176" s="230"/>
      <c r="H176" s="230">
        <v>160.50798655276759</v>
      </c>
      <c r="I176" s="230">
        <v>230.26267473105068</v>
      </c>
      <c r="J176" s="230">
        <f t="shared" si="9"/>
        <v>390.7706612838183</v>
      </c>
      <c r="K176" s="230"/>
      <c r="L176" s="230">
        <f t="shared" si="10"/>
        <v>36.818236925396604</v>
      </c>
      <c r="M176" s="230">
        <f t="shared" si="11"/>
        <v>427.5888982092149</v>
      </c>
    </row>
    <row r="177" spans="1:13" s="45" customFormat="1" ht="24" x14ac:dyDescent="0.25">
      <c r="A177" s="228">
        <v>205</v>
      </c>
      <c r="B177" s="229" t="s">
        <v>547</v>
      </c>
      <c r="C177" s="230">
        <v>2336.5233907835509</v>
      </c>
      <c r="D177" s="230">
        <v>1656.6007467451461</v>
      </c>
      <c r="E177" s="230">
        <v>201.28264435349303</v>
      </c>
      <c r="F177" s="230">
        <f t="shared" si="8"/>
        <v>1857.8833910986391</v>
      </c>
      <c r="G177" s="230"/>
      <c r="H177" s="230">
        <v>253.22074041423588</v>
      </c>
      <c r="I177" s="230">
        <v>193.24188185602688</v>
      </c>
      <c r="J177" s="230">
        <f t="shared" si="9"/>
        <v>446.46262227026273</v>
      </c>
      <c r="K177" s="230"/>
      <c r="L177" s="230">
        <f t="shared" si="10"/>
        <v>32.177377414649072</v>
      </c>
      <c r="M177" s="230">
        <f t="shared" si="11"/>
        <v>478.6399996849118</v>
      </c>
    </row>
    <row r="178" spans="1:13" s="45" customFormat="1" ht="24" x14ac:dyDescent="0.25">
      <c r="A178" s="228">
        <v>206</v>
      </c>
      <c r="B178" s="229" t="s">
        <v>546</v>
      </c>
      <c r="C178" s="230">
        <v>845.08960593245001</v>
      </c>
      <c r="D178" s="230">
        <v>676.0716848455321</v>
      </c>
      <c r="E178" s="230">
        <v>42.254480302845749</v>
      </c>
      <c r="F178" s="230">
        <f t="shared" si="8"/>
        <v>718.32616514837787</v>
      </c>
      <c r="G178" s="230"/>
      <c r="H178" s="230">
        <v>84.508960605691499</v>
      </c>
      <c r="I178" s="230">
        <v>42.254480178380611</v>
      </c>
      <c r="J178" s="230">
        <f t="shared" si="9"/>
        <v>126.76344078407212</v>
      </c>
      <c r="K178" s="230"/>
      <c r="L178" s="230">
        <f t="shared" si="10"/>
        <v>2.8421709430404007E-14</v>
      </c>
      <c r="M178" s="230">
        <f t="shared" si="11"/>
        <v>126.76344078407215</v>
      </c>
    </row>
    <row r="179" spans="1:13" s="45" customFormat="1" ht="12" x14ac:dyDescent="0.25">
      <c r="A179" s="228">
        <v>207</v>
      </c>
      <c r="B179" s="229" t="s">
        <v>545</v>
      </c>
      <c r="C179" s="230">
        <v>961.39600576943826</v>
      </c>
      <c r="D179" s="230">
        <v>662.85675140762044</v>
      </c>
      <c r="E179" s="230">
        <v>77.07016135564929</v>
      </c>
      <c r="F179" s="230">
        <f t="shared" si="8"/>
        <v>739.92691276326968</v>
      </c>
      <c r="G179" s="230"/>
      <c r="H179" s="230">
        <v>85.241798843104135</v>
      </c>
      <c r="I179" s="230">
        <v>93.335824188929962</v>
      </c>
      <c r="J179" s="230">
        <f t="shared" si="9"/>
        <v>178.5776230320341</v>
      </c>
      <c r="K179" s="230"/>
      <c r="L179" s="230">
        <f t="shared" si="10"/>
        <v>42.89146997413448</v>
      </c>
      <c r="M179" s="230">
        <f t="shared" si="11"/>
        <v>221.46909300616858</v>
      </c>
    </row>
    <row r="180" spans="1:13" s="45" customFormat="1" ht="12" x14ac:dyDescent="0.25">
      <c r="A180" s="228">
        <v>208</v>
      </c>
      <c r="B180" s="229" t="s">
        <v>544</v>
      </c>
      <c r="C180" s="230">
        <v>188.335019836491</v>
      </c>
      <c r="D180" s="230">
        <v>100.44534599259494</v>
      </c>
      <c r="E180" s="230">
        <v>6.2778340659591443</v>
      </c>
      <c r="F180" s="230">
        <f t="shared" si="8"/>
        <v>106.72318005855408</v>
      </c>
      <c r="G180" s="230"/>
      <c r="H180" s="230">
        <v>6.2778340659591443</v>
      </c>
      <c r="I180" s="230">
        <v>12.555668131918283</v>
      </c>
      <c r="J180" s="230">
        <f t="shared" si="9"/>
        <v>18.833502197877429</v>
      </c>
      <c r="K180" s="230"/>
      <c r="L180" s="230">
        <f t="shared" si="10"/>
        <v>62.778337580059492</v>
      </c>
      <c r="M180" s="230">
        <f t="shared" si="11"/>
        <v>81.611839777936922</v>
      </c>
    </row>
    <row r="181" spans="1:13" s="45" customFormat="1" ht="12" x14ac:dyDescent="0.25">
      <c r="A181" s="228">
        <v>210</v>
      </c>
      <c r="B181" s="229" t="s">
        <v>543</v>
      </c>
      <c r="C181" s="230">
        <v>2771.872761375716</v>
      </c>
      <c r="D181" s="230">
        <v>2017.0066507792699</v>
      </c>
      <c r="E181" s="230">
        <v>47.89286310945139</v>
      </c>
      <c r="F181" s="230">
        <f t="shared" si="8"/>
        <v>2064.8995138887212</v>
      </c>
      <c r="G181" s="230"/>
      <c r="H181" s="230">
        <v>266.59233954844302</v>
      </c>
      <c r="I181" s="230">
        <v>282.78929959056507</v>
      </c>
      <c r="J181" s="230">
        <f t="shared" si="9"/>
        <v>549.38163913900803</v>
      </c>
      <c r="K181" s="230"/>
      <c r="L181" s="230">
        <f t="shared" si="10"/>
        <v>157.59160834798672</v>
      </c>
      <c r="M181" s="230">
        <f t="shared" si="11"/>
        <v>706.97324748699475</v>
      </c>
    </row>
    <row r="182" spans="1:13" s="45" customFormat="1" ht="24" x14ac:dyDescent="0.25">
      <c r="A182" s="228">
        <v>211</v>
      </c>
      <c r="B182" s="229" t="s">
        <v>542</v>
      </c>
      <c r="C182" s="230">
        <v>3657.7195937571973</v>
      </c>
      <c r="D182" s="230">
        <v>2515.21754320535</v>
      </c>
      <c r="E182" s="230">
        <v>88.724209656203584</v>
      </c>
      <c r="F182" s="230">
        <f t="shared" si="8"/>
        <v>2603.9417528615536</v>
      </c>
      <c r="G182" s="230"/>
      <c r="H182" s="230">
        <v>284.73220187451761</v>
      </c>
      <c r="I182" s="230">
        <v>370.53855364767463</v>
      </c>
      <c r="J182" s="230">
        <f t="shared" si="9"/>
        <v>655.2707555221923</v>
      </c>
      <c r="K182" s="230"/>
      <c r="L182" s="230">
        <f t="shared" si="10"/>
        <v>398.50708537345145</v>
      </c>
      <c r="M182" s="230">
        <f t="shared" si="11"/>
        <v>1053.7778408956437</v>
      </c>
    </row>
    <row r="183" spans="1:13" s="45" customFormat="1" ht="24" x14ac:dyDescent="0.25">
      <c r="A183" s="228">
        <v>215</v>
      </c>
      <c r="B183" s="229" t="s">
        <v>1070</v>
      </c>
      <c r="C183" s="230">
        <v>1245.6377878291137</v>
      </c>
      <c r="D183" s="230">
        <v>506.72058618823274</v>
      </c>
      <c r="E183" s="230">
        <v>93.571028733180441</v>
      </c>
      <c r="F183" s="230">
        <f t="shared" si="8"/>
        <v>600.29161492141316</v>
      </c>
      <c r="G183" s="230"/>
      <c r="H183" s="230">
        <v>96.252161312827099</v>
      </c>
      <c r="I183" s="230">
        <v>118.41165701097081</v>
      </c>
      <c r="J183" s="230">
        <f t="shared" si="9"/>
        <v>214.6638183237979</v>
      </c>
      <c r="K183" s="230"/>
      <c r="L183" s="230">
        <f t="shared" si="10"/>
        <v>430.68235458390262</v>
      </c>
      <c r="M183" s="230">
        <f t="shared" si="11"/>
        <v>645.34617290770052</v>
      </c>
    </row>
    <row r="184" spans="1:13" s="45" customFormat="1" ht="12" x14ac:dyDescent="0.25">
      <c r="A184" s="228">
        <v>216</v>
      </c>
      <c r="B184" s="229" t="s">
        <v>541</v>
      </c>
      <c r="C184" s="230">
        <v>3019.5234410336143</v>
      </c>
      <c r="D184" s="230">
        <v>542.09984101491784</v>
      </c>
      <c r="E184" s="230">
        <v>151.70114218006131</v>
      </c>
      <c r="F184" s="230">
        <f t="shared" si="8"/>
        <v>693.80098319497915</v>
      </c>
      <c r="G184" s="230"/>
      <c r="H184" s="230">
        <v>166.20054459251693</v>
      </c>
      <c r="I184" s="230">
        <v>303.40228436012262</v>
      </c>
      <c r="J184" s="230">
        <f t="shared" si="9"/>
        <v>469.60282895263958</v>
      </c>
      <c r="K184" s="230"/>
      <c r="L184" s="230">
        <f t="shared" si="10"/>
        <v>1856.1196288859953</v>
      </c>
      <c r="M184" s="230">
        <f t="shared" si="11"/>
        <v>2325.7224578386349</v>
      </c>
    </row>
    <row r="185" spans="1:13" s="45" customFormat="1" ht="12" x14ac:dyDescent="0.25">
      <c r="A185" s="228">
        <v>217</v>
      </c>
      <c r="B185" s="229" t="s">
        <v>540</v>
      </c>
      <c r="C185" s="230">
        <v>3181.6674269342043</v>
      </c>
      <c r="D185" s="230">
        <v>909.88275589101715</v>
      </c>
      <c r="E185" s="230">
        <v>129.98325084157386</v>
      </c>
      <c r="F185" s="230">
        <f t="shared" si="8"/>
        <v>1039.8660067325909</v>
      </c>
      <c r="G185" s="230"/>
      <c r="H185" s="230">
        <v>215.31671183064375</v>
      </c>
      <c r="I185" s="230">
        <v>259.96650168314778</v>
      </c>
      <c r="J185" s="230">
        <f t="shared" si="9"/>
        <v>475.28321351379157</v>
      </c>
      <c r="K185" s="230"/>
      <c r="L185" s="230">
        <f t="shared" si="10"/>
        <v>1666.5182066878219</v>
      </c>
      <c r="M185" s="230">
        <f t="shared" si="11"/>
        <v>2141.8014202016134</v>
      </c>
    </row>
    <row r="186" spans="1:13" s="45" customFormat="1" ht="24" x14ac:dyDescent="0.25">
      <c r="A186" s="228">
        <v>218</v>
      </c>
      <c r="B186" s="229" t="s">
        <v>539</v>
      </c>
      <c r="C186" s="230">
        <v>785.50852133009914</v>
      </c>
      <c r="D186" s="230">
        <v>552.82699464059056</v>
      </c>
      <c r="E186" s="230">
        <v>78.796913799325438</v>
      </c>
      <c r="F186" s="230">
        <f t="shared" si="8"/>
        <v>631.62390843991602</v>
      </c>
      <c r="G186" s="230"/>
      <c r="H186" s="230">
        <v>58.139028514785991</v>
      </c>
      <c r="I186" s="230">
        <v>84.859621688498578</v>
      </c>
      <c r="J186" s="230">
        <f t="shared" si="9"/>
        <v>142.99865020328457</v>
      </c>
      <c r="K186" s="230"/>
      <c r="L186" s="230">
        <f t="shared" si="10"/>
        <v>10.885962686898552</v>
      </c>
      <c r="M186" s="230">
        <f t="shared" si="11"/>
        <v>153.88461289018312</v>
      </c>
    </row>
    <row r="187" spans="1:13" s="45" customFormat="1" ht="12" x14ac:dyDescent="0.25">
      <c r="A187" s="228">
        <v>219</v>
      </c>
      <c r="B187" s="229" t="s">
        <v>538</v>
      </c>
      <c r="C187" s="230">
        <v>853.1895405405038</v>
      </c>
      <c r="D187" s="230">
        <v>469.25424730596552</v>
      </c>
      <c r="E187" s="230">
        <v>42.659477027815051</v>
      </c>
      <c r="F187" s="230">
        <f t="shared" si="8"/>
        <v>511.91372433378058</v>
      </c>
      <c r="G187" s="230"/>
      <c r="H187" s="230">
        <v>85.318954055630101</v>
      </c>
      <c r="I187" s="230">
        <v>85.318954055630073</v>
      </c>
      <c r="J187" s="230">
        <f t="shared" si="9"/>
        <v>170.63790811126017</v>
      </c>
      <c r="K187" s="230"/>
      <c r="L187" s="230">
        <f t="shared" si="10"/>
        <v>170.63790809546305</v>
      </c>
      <c r="M187" s="230">
        <f t="shared" si="11"/>
        <v>341.27581620672322</v>
      </c>
    </row>
    <row r="188" spans="1:13" s="46" customFormat="1" x14ac:dyDescent="0.25">
      <c r="A188" s="228">
        <v>222</v>
      </c>
      <c r="B188" s="229" t="s">
        <v>537</v>
      </c>
      <c r="C188" s="230">
        <v>21043.38387193919</v>
      </c>
      <c r="D188" s="230">
        <v>9176.1317585390989</v>
      </c>
      <c r="E188" s="230">
        <v>940.17730826028696</v>
      </c>
      <c r="F188" s="230">
        <f t="shared" si="8"/>
        <v>10116.309066799386</v>
      </c>
      <c r="G188" s="230"/>
      <c r="H188" s="230">
        <v>1099.6936987194269</v>
      </c>
      <c r="I188" s="230">
        <v>1892.3437815193806</v>
      </c>
      <c r="J188" s="230">
        <f t="shared" si="9"/>
        <v>2992.0374802388078</v>
      </c>
      <c r="K188" s="230"/>
      <c r="L188" s="230">
        <f t="shared" si="10"/>
        <v>7935.0373249009963</v>
      </c>
      <c r="M188" s="230">
        <f t="shared" si="11"/>
        <v>10927.074805139804</v>
      </c>
    </row>
    <row r="189" spans="1:13" s="45" customFormat="1" ht="12" x14ac:dyDescent="0.25">
      <c r="A189" s="228">
        <v>223</v>
      </c>
      <c r="B189" s="229" t="s">
        <v>536</v>
      </c>
      <c r="C189" s="230">
        <v>86.85864362686182</v>
      </c>
      <c r="D189" s="230">
        <v>61.543457054232498</v>
      </c>
      <c r="E189" s="230">
        <v>0</v>
      </c>
      <c r="F189" s="230">
        <f t="shared" si="8"/>
        <v>61.543457054232498</v>
      </c>
      <c r="G189" s="230"/>
      <c r="H189" s="230">
        <v>10.12607463458518</v>
      </c>
      <c r="I189" s="230">
        <v>10.12607463458518</v>
      </c>
      <c r="J189" s="230">
        <f t="shared" si="9"/>
        <v>20.25214926917036</v>
      </c>
      <c r="K189" s="230"/>
      <c r="L189" s="230">
        <f t="shared" si="10"/>
        <v>5.0630373034589624</v>
      </c>
      <c r="M189" s="230">
        <f t="shared" si="11"/>
        <v>25.315186572629322</v>
      </c>
    </row>
    <row r="190" spans="1:13" s="45" customFormat="1" ht="12" x14ac:dyDescent="0.25">
      <c r="A190" s="228">
        <v>225</v>
      </c>
      <c r="B190" s="229" t="s">
        <v>535</v>
      </c>
      <c r="C190" s="230">
        <v>24.847737561208838</v>
      </c>
      <c r="D190" s="230">
        <v>16.15102919742943</v>
      </c>
      <c r="E190" s="230">
        <v>1.2423868613407256</v>
      </c>
      <c r="F190" s="230">
        <f t="shared" si="8"/>
        <v>17.393416058770157</v>
      </c>
      <c r="G190" s="230"/>
      <c r="H190" s="230">
        <v>1.2423868613407256</v>
      </c>
      <c r="I190" s="230">
        <v>2.4847737226814512</v>
      </c>
      <c r="J190" s="230">
        <f t="shared" si="9"/>
        <v>3.7271605840221769</v>
      </c>
      <c r="K190" s="230"/>
      <c r="L190" s="230">
        <f t="shared" si="10"/>
        <v>3.7271609184165042</v>
      </c>
      <c r="M190" s="230">
        <f t="shared" si="11"/>
        <v>7.4543215024386811</v>
      </c>
    </row>
    <row r="191" spans="1:13" s="45" customFormat="1" ht="12" x14ac:dyDescent="0.25">
      <c r="A191" s="228">
        <v>226</v>
      </c>
      <c r="B191" s="229" t="s">
        <v>534</v>
      </c>
      <c r="C191" s="230">
        <v>507.19853699999993</v>
      </c>
      <c r="D191" s="230">
        <v>76.079780549999995</v>
      </c>
      <c r="E191" s="230">
        <v>25.359926849999997</v>
      </c>
      <c r="F191" s="230">
        <f t="shared" si="8"/>
        <v>101.43970739999999</v>
      </c>
      <c r="G191" s="230"/>
      <c r="H191" s="230">
        <v>25.359926849999997</v>
      </c>
      <c r="I191" s="230">
        <v>50.719853699999994</v>
      </c>
      <c r="J191" s="230">
        <f t="shared" si="9"/>
        <v>76.079780549999995</v>
      </c>
      <c r="K191" s="230"/>
      <c r="L191" s="230">
        <f t="shared" si="10"/>
        <v>329.67904904999995</v>
      </c>
      <c r="M191" s="230">
        <f t="shared" si="11"/>
        <v>405.75882959999996</v>
      </c>
    </row>
    <row r="192" spans="1:13" s="45" customFormat="1" ht="12" x14ac:dyDescent="0.25">
      <c r="A192" s="228">
        <v>227</v>
      </c>
      <c r="B192" s="229" t="s">
        <v>533</v>
      </c>
      <c r="C192" s="230">
        <v>2127.0770214222066</v>
      </c>
      <c r="D192" s="230">
        <v>1007.56279945467</v>
      </c>
      <c r="E192" s="230">
        <v>111.9514221579917</v>
      </c>
      <c r="F192" s="230">
        <f t="shared" si="8"/>
        <v>1119.5142216126617</v>
      </c>
      <c r="G192" s="230"/>
      <c r="H192" s="230">
        <v>223.90284433235558</v>
      </c>
      <c r="I192" s="230">
        <v>223.9028443159834</v>
      </c>
      <c r="J192" s="230">
        <f t="shared" si="9"/>
        <v>447.80568864833901</v>
      </c>
      <c r="K192" s="230"/>
      <c r="L192" s="230">
        <f t="shared" si="10"/>
        <v>559.7571111612059</v>
      </c>
      <c r="M192" s="230">
        <f t="shared" si="11"/>
        <v>1007.5627998095449</v>
      </c>
    </row>
    <row r="193" spans="1:16" s="46" customFormat="1" x14ac:dyDescent="0.25">
      <c r="A193" s="228">
        <v>228</v>
      </c>
      <c r="B193" s="229" t="s">
        <v>532</v>
      </c>
      <c r="C193" s="230">
        <v>391.17283414012843</v>
      </c>
      <c r="D193" s="230">
        <v>205.54204798738448</v>
      </c>
      <c r="E193" s="230">
        <v>20.576375255682937</v>
      </c>
      <c r="F193" s="230">
        <f t="shared" si="8"/>
        <v>226.11842324306741</v>
      </c>
      <c r="G193" s="230"/>
      <c r="H193" s="230">
        <v>20.576375255682937</v>
      </c>
      <c r="I193" s="230">
        <v>41.152750511365888</v>
      </c>
      <c r="J193" s="230">
        <f t="shared" si="9"/>
        <v>61.729125767048828</v>
      </c>
      <c r="K193" s="230"/>
      <c r="L193" s="230">
        <f t="shared" si="10"/>
        <v>103.32528513001219</v>
      </c>
      <c r="M193" s="230">
        <f t="shared" si="11"/>
        <v>165.05441089706102</v>
      </c>
    </row>
    <row r="194" spans="1:16" s="44" customFormat="1" ht="12" x14ac:dyDescent="0.25">
      <c r="A194" s="228">
        <v>229</v>
      </c>
      <c r="B194" s="229" t="s">
        <v>531</v>
      </c>
      <c r="C194" s="230">
        <v>2083.0604004549036</v>
      </c>
      <c r="D194" s="230">
        <v>859.34205606180979</v>
      </c>
      <c r="E194" s="230">
        <v>113.68503825584015</v>
      </c>
      <c r="F194" s="230">
        <f t="shared" si="8"/>
        <v>973.02709431764993</v>
      </c>
      <c r="G194" s="230"/>
      <c r="H194" s="230">
        <v>163.82328825584017</v>
      </c>
      <c r="I194" s="230">
        <v>227.37007651168031</v>
      </c>
      <c r="J194" s="230">
        <f t="shared" si="9"/>
        <v>391.19336476752051</v>
      </c>
      <c r="K194" s="230"/>
      <c r="L194" s="230">
        <f t="shared" si="10"/>
        <v>718.8399413697332</v>
      </c>
      <c r="M194" s="230">
        <f t="shared" si="11"/>
        <v>1110.0333061372537</v>
      </c>
    </row>
    <row r="195" spans="1:16" s="44" customFormat="1" ht="12" x14ac:dyDescent="0.25">
      <c r="A195" s="228">
        <v>231</v>
      </c>
      <c r="B195" s="229" t="s">
        <v>530</v>
      </c>
      <c r="C195" s="230">
        <v>128.73460652121901</v>
      </c>
      <c r="D195" s="230">
        <v>90.114224278349027</v>
      </c>
      <c r="E195" s="230">
        <v>6.4367302783102369</v>
      </c>
      <c r="F195" s="230">
        <f t="shared" si="8"/>
        <v>96.550954556659264</v>
      </c>
      <c r="G195" s="230"/>
      <c r="H195" s="230">
        <v>12.873460556620474</v>
      </c>
      <c r="I195" s="230">
        <v>12.873460556620474</v>
      </c>
      <c r="J195" s="230">
        <f t="shared" si="9"/>
        <v>25.746921113240948</v>
      </c>
      <c r="K195" s="230"/>
      <c r="L195" s="230">
        <f t="shared" si="10"/>
        <v>6.4367308513187957</v>
      </c>
      <c r="M195" s="230">
        <f t="shared" si="11"/>
        <v>32.183651964559743</v>
      </c>
    </row>
    <row r="196" spans="1:16" s="44" customFormat="1" ht="12" x14ac:dyDescent="0.25">
      <c r="A196" s="228">
        <v>233</v>
      </c>
      <c r="B196" s="229" t="s">
        <v>529</v>
      </c>
      <c r="C196" s="230">
        <v>172.00371624347687</v>
      </c>
      <c r="D196" s="230">
        <v>120.40260122558999</v>
      </c>
      <c r="E196" s="230">
        <v>8.6001858018278554</v>
      </c>
      <c r="F196" s="230">
        <f t="shared" si="8"/>
        <v>129.00278702741784</v>
      </c>
      <c r="G196" s="230"/>
      <c r="H196" s="230">
        <v>17.200371603655711</v>
      </c>
      <c r="I196" s="230">
        <v>17.200371603655711</v>
      </c>
      <c r="J196" s="230">
        <f t="shared" si="9"/>
        <v>34.400743207311422</v>
      </c>
      <c r="K196" s="230"/>
      <c r="L196" s="230">
        <f t="shared" si="10"/>
        <v>8.6001860087476132</v>
      </c>
      <c r="M196" s="230">
        <f t="shared" si="11"/>
        <v>43.000929216059035</v>
      </c>
    </row>
    <row r="197" spans="1:16" s="44" customFormat="1" ht="12" x14ac:dyDescent="0.25">
      <c r="A197" s="228">
        <v>234</v>
      </c>
      <c r="B197" s="229" t="s">
        <v>528</v>
      </c>
      <c r="C197" s="230">
        <v>718.09302382370845</v>
      </c>
      <c r="D197" s="230">
        <v>0</v>
      </c>
      <c r="E197" s="230">
        <v>6.041927241656289</v>
      </c>
      <c r="F197" s="230">
        <f t="shared" si="8"/>
        <v>6.041927241656289</v>
      </c>
      <c r="G197" s="230"/>
      <c r="H197" s="230">
        <v>31.992961373962583</v>
      </c>
      <c r="I197" s="230">
        <v>31.992961373962583</v>
      </c>
      <c r="J197" s="230">
        <f t="shared" si="9"/>
        <v>63.985922747925166</v>
      </c>
      <c r="K197" s="230"/>
      <c r="L197" s="230">
        <f t="shared" si="10"/>
        <v>648.06517383412699</v>
      </c>
      <c r="M197" s="230">
        <f t="shared" si="11"/>
        <v>712.0510965820522</v>
      </c>
    </row>
    <row r="198" spans="1:16" s="44" customFormat="1" ht="12" x14ac:dyDescent="0.25">
      <c r="A198" s="228">
        <v>235</v>
      </c>
      <c r="B198" s="229" t="s">
        <v>527</v>
      </c>
      <c r="C198" s="230">
        <v>1962.6098024826949</v>
      </c>
      <c r="D198" s="230">
        <v>682.32242265925277</v>
      </c>
      <c r="E198" s="230">
        <v>98.483644643190914</v>
      </c>
      <c r="F198" s="230">
        <f t="shared" si="8"/>
        <v>780.80606730244369</v>
      </c>
      <c r="G198" s="230"/>
      <c r="H198" s="230">
        <v>98.483644643190914</v>
      </c>
      <c r="I198" s="230">
        <v>196.96728928638183</v>
      </c>
      <c r="J198" s="230">
        <f t="shared" si="9"/>
        <v>295.45093392957273</v>
      </c>
      <c r="K198" s="230"/>
      <c r="L198" s="230">
        <f t="shared" si="10"/>
        <v>886.35280125067857</v>
      </c>
      <c r="M198" s="230">
        <f t="shared" si="11"/>
        <v>1181.8037351802514</v>
      </c>
    </row>
    <row r="199" spans="1:16" s="44" customFormat="1" ht="12" x14ac:dyDescent="0.25">
      <c r="A199" s="228">
        <v>236</v>
      </c>
      <c r="B199" s="229" t="s">
        <v>526</v>
      </c>
      <c r="C199" s="230">
        <v>1843.071429660585</v>
      </c>
      <c r="D199" s="230">
        <v>921.53571483029259</v>
      </c>
      <c r="E199" s="230">
        <v>92.153571483029268</v>
      </c>
      <c r="F199" s="230">
        <f t="shared" si="8"/>
        <v>1013.6892863133219</v>
      </c>
      <c r="G199" s="230"/>
      <c r="H199" s="230">
        <v>184.30714296605854</v>
      </c>
      <c r="I199" s="230">
        <v>184.30714296605854</v>
      </c>
      <c r="J199" s="230">
        <f t="shared" si="9"/>
        <v>368.61428593211707</v>
      </c>
      <c r="K199" s="230"/>
      <c r="L199" s="230">
        <f t="shared" si="10"/>
        <v>460.76785741514601</v>
      </c>
      <c r="M199" s="230">
        <f t="shared" si="11"/>
        <v>829.38214334726308</v>
      </c>
    </row>
    <row r="200" spans="1:16" s="44" customFormat="1" ht="12" x14ac:dyDescent="0.25">
      <c r="A200" s="228">
        <v>237</v>
      </c>
      <c r="B200" s="229" t="s">
        <v>525</v>
      </c>
      <c r="C200" s="230">
        <v>231.27331225618121</v>
      </c>
      <c r="D200" s="230">
        <v>35.970104654746279</v>
      </c>
      <c r="E200" s="230">
        <v>11.56366561909952</v>
      </c>
      <c r="F200" s="230">
        <f t="shared" si="8"/>
        <v>47.533770273845803</v>
      </c>
      <c r="G200" s="230"/>
      <c r="H200" s="230">
        <v>14.991851559650122</v>
      </c>
      <c r="I200" s="230">
        <v>23.127331238199041</v>
      </c>
      <c r="J200" s="230">
        <f t="shared" si="9"/>
        <v>38.119182797849163</v>
      </c>
      <c r="K200" s="230"/>
      <c r="L200" s="230">
        <f t="shared" si="10"/>
        <v>145.62035918448626</v>
      </c>
      <c r="M200" s="230">
        <f t="shared" si="11"/>
        <v>183.73954198233542</v>
      </c>
    </row>
    <row r="201" spans="1:16" s="48" customFormat="1" ht="15" x14ac:dyDescent="0.25">
      <c r="A201" s="228">
        <v>243</v>
      </c>
      <c r="B201" s="229" t="s">
        <v>524</v>
      </c>
      <c r="C201" s="230">
        <v>1706.7713935360248</v>
      </c>
      <c r="D201" s="230">
        <v>422.8870079665968</v>
      </c>
      <c r="E201" s="230">
        <v>84.047606060453802</v>
      </c>
      <c r="F201" s="230">
        <f t="shared" si="8"/>
        <v>506.9346140270506</v>
      </c>
      <c r="G201" s="230"/>
      <c r="H201" s="230">
        <v>95.683309587446232</v>
      </c>
      <c r="I201" s="230">
        <v>179.73091564790005</v>
      </c>
      <c r="J201" s="230">
        <f t="shared" si="9"/>
        <v>275.41422523534629</v>
      </c>
      <c r="K201" s="230"/>
      <c r="L201" s="230">
        <f t="shared" si="10"/>
        <v>924.42255427362784</v>
      </c>
      <c r="M201" s="230">
        <f t="shared" si="11"/>
        <v>1199.8367795089741</v>
      </c>
      <c r="N201" s="47"/>
      <c r="O201" s="47"/>
      <c r="P201" s="47"/>
    </row>
    <row r="202" spans="1:16" s="44" customFormat="1" ht="12" x14ac:dyDescent="0.25">
      <c r="A202" s="228">
        <v>244</v>
      </c>
      <c r="B202" s="229" t="s">
        <v>523</v>
      </c>
      <c r="C202" s="230">
        <v>1370.8334619432574</v>
      </c>
      <c r="D202" s="230">
        <v>632.50400512716965</v>
      </c>
      <c r="E202" s="230">
        <v>45.355406072226096</v>
      </c>
      <c r="F202" s="230">
        <f t="shared" si="8"/>
        <v>677.85941119939571</v>
      </c>
      <c r="G202" s="230"/>
      <c r="H202" s="230">
        <v>95.563219762320273</v>
      </c>
      <c r="I202" s="230">
        <v>140.49387492752834</v>
      </c>
      <c r="J202" s="230">
        <f t="shared" si="9"/>
        <v>236.05709468984861</v>
      </c>
      <c r="K202" s="230"/>
      <c r="L202" s="230">
        <f t="shared" si="10"/>
        <v>456.91695605401304</v>
      </c>
      <c r="M202" s="230">
        <f t="shared" si="11"/>
        <v>692.97405074386165</v>
      </c>
    </row>
    <row r="203" spans="1:16" s="44" customFormat="1" ht="12" x14ac:dyDescent="0.25">
      <c r="A203" s="228">
        <v>247</v>
      </c>
      <c r="B203" s="229" t="s">
        <v>522</v>
      </c>
      <c r="C203" s="230">
        <v>379.95339062028472</v>
      </c>
      <c r="D203" s="230">
        <v>159.03965995199906</v>
      </c>
      <c r="E203" s="230">
        <v>20.420790842928142</v>
      </c>
      <c r="F203" s="230">
        <f t="shared" si="8"/>
        <v>179.4604507949272</v>
      </c>
      <c r="G203" s="230"/>
      <c r="H203" s="230">
        <v>34.051845617629453</v>
      </c>
      <c r="I203" s="230">
        <v>40.841581685856283</v>
      </c>
      <c r="J203" s="230">
        <f t="shared" si="9"/>
        <v>74.893427303485737</v>
      </c>
      <c r="K203" s="230"/>
      <c r="L203" s="230">
        <f t="shared" si="10"/>
        <v>125.59951252187179</v>
      </c>
      <c r="M203" s="230">
        <f t="shared" si="11"/>
        <v>200.49293982535752</v>
      </c>
    </row>
    <row r="204" spans="1:16" s="44" customFormat="1" ht="24" x14ac:dyDescent="0.25">
      <c r="A204" s="228">
        <v>248</v>
      </c>
      <c r="B204" s="229" t="s">
        <v>521</v>
      </c>
      <c r="C204" s="230">
        <v>1245.7762067449414</v>
      </c>
      <c r="D204" s="230">
        <v>616.26893703297264</v>
      </c>
      <c r="E204" s="230">
        <v>87.369206573970843</v>
      </c>
      <c r="F204" s="230">
        <f t="shared" si="8"/>
        <v>703.63814360694346</v>
      </c>
      <c r="G204" s="230"/>
      <c r="H204" s="230">
        <v>150.78733928016271</v>
      </c>
      <c r="I204" s="230">
        <v>126.8362654123837</v>
      </c>
      <c r="J204" s="230">
        <f t="shared" si="9"/>
        <v>277.62360469254639</v>
      </c>
      <c r="K204" s="230"/>
      <c r="L204" s="230">
        <f t="shared" si="10"/>
        <v>264.51445844545157</v>
      </c>
      <c r="M204" s="230">
        <f t="shared" si="11"/>
        <v>542.13806313799796</v>
      </c>
    </row>
    <row r="205" spans="1:16" s="44" customFormat="1" ht="24" x14ac:dyDescent="0.25">
      <c r="A205" s="228">
        <v>250</v>
      </c>
      <c r="B205" s="229" t="s">
        <v>520</v>
      </c>
      <c r="C205" s="230">
        <v>898.7070550647951</v>
      </c>
      <c r="D205" s="230">
        <v>554.71742795128625</v>
      </c>
      <c r="E205" s="230">
        <v>50.428857086480583</v>
      </c>
      <c r="F205" s="230">
        <f t="shared" ref="F205:F268" si="12">+D205+E205</f>
        <v>605.1462850377668</v>
      </c>
      <c r="G205" s="230"/>
      <c r="H205" s="230">
        <v>100.85771417296117</v>
      </c>
      <c r="I205" s="230">
        <v>100.85771417296114</v>
      </c>
      <c r="J205" s="230">
        <f t="shared" ref="J205:J268" si="13">+H205+I205</f>
        <v>201.71542834592231</v>
      </c>
      <c r="K205" s="230"/>
      <c r="L205" s="230">
        <f t="shared" ref="L205:L227" si="14">SUM(C205-F205-J205)</f>
        <v>91.845341681105992</v>
      </c>
      <c r="M205" s="230">
        <f t="shared" ref="M205:M268" si="15">J205+L205</f>
        <v>293.5607700270283</v>
      </c>
    </row>
    <row r="206" spans="1:16" s="44" customFormat="1" ht="12" x14ac:dyDescent="0.25">
      <c r="A206" s="228">
        <v>251</v>
      </c>
      <c r="B206" s="229" t="s">
        <v>519</v>
      </c>
      <c r="C206" s="230">
        <v>514.53647825513713</v>
      </c>
      <c r="D206" s="230">
        <v>142.31794599171593</v>
      </c>
      <c r="E206" s="230">
        <v>20.774540380160168</v>
      </c>
      <c r="F206" s="230">
        <f t="shared" si="12"/>
        <v>163.09248637187611</v>
      </c>
      <c r="G206" s="230"/>
      <c r="H206" s="230">
        <v>25.359915382481169</v>
      </c>
      <c r="I206" s="230">
        <v>46.134455762641338</v>
      </c>
      <c r="J206" s="230">
        <f t="shared" si="13"/>
        <v>71.4943711451225</v>
      </c>
      <c r="K206" s="230"/>
      <c r="L206" s="230">
        <f t="shared" si="14"/>
        <v>279.94962073813849</v>
      </c>
      <c r="M206" s="230">
        <f t="shared" si="15"/>
        <v>351.44399188326099</v>
      </c>
    </row>
    <row r="207" spans="1:16" s="44" customFormat="1" ht="24" x14ac:dyDescent="0.25">
      <c r="A207" s="228">
        <v>252</v>
      </c>
      <c r="B207" s="229" t="s">
        <v>518</v>
      </c>
      <c r="C207" s="230">
        <v>158.79013945640378</v>
      </c>
      <c r="D207" s="230">
        <v>117.00326101647549</v>
      </c>
      <c r="E207" s="230">
        <v>0</v>
      </c>
      <c r="F207" s="230">
        <f t="shared" si="12"/>
        <v>117.00326101647549</v>
      </c>
      <c r="G207" s="230"/>
      <c r="H207" s="230">
        <v>16.71475149279264</v>
      </c>
      <c r="I207" s="230">
        <v>16.71475149279264</v>
      </c>
      <c r="J207" s="230">
        <f t="shared" si="13"/>
        <v>33.42950298558528</v>
      </c>
      <c r="K207" s="230"/>
      <c r="L207" s="230">
        <f t="shared" si="14"/>
        <v>8.357375454343007</v>
      </c>
      <c r="M207" s="230">
        <f t="shared" si="15"/>
        <v>41.786878439928287</v>
      </c>
    </row>
    <row r="208" spans="1:16" s="44" customFormat="1" ht="12" x14ac:dyDescent="0.25">
      <c r="A208" s="228">
        <v>253</v>
      </c>
      <c r="B208" s="229" t="s">
        <v>1071</v>
      </c>
      <c r="C208" s="230">
        <v>740.7169947871339</v>
      </c>
      <c r="D208" s="230">
        <v>125.2138175715864</v>
      </c>
      <c r="E208" s="230">
        <v>30.286997383990119</v>
      </c>
      <c r="F208" s="230">
        <f t="shared" si="12"/>
        <v>155.50081495557652</v>
      </c>
      <c r="G208" s="230"/>
      <c r="H208" s="230">
        <v>40.455349663963275</v>
      </c>
      <c r="I208" s="230">
        <v>65.334977012854239</v>
      </c>
      <c r="J208" s="230">
        <f t="shared" si="13"/>
        <v>105.79032667681751</v>
      </c>
      <c r="K208" s="230"/>
      <c r="L208" s="230">
        <f t="shared" si="14"/>
        <v>479.42585315473985</v>
      </c>
      <c r="M208" s="230">
        <f t="shared" si="15"/>
        <v>585.21617983155738</v>
      </c>
    </row>
    <row r="209" spans="1:13" s="44" customFormat="1" ht="24" x14ac:dyDescent="0.25">
      <c r="A209" s="228">
        <v>262</v>
      </c>
      <c r="B209" s="229" t="s">
        <v>517</v>
      </c>
      <c r="C209" s="230">
        <v>754.75139689864807</v>
      </c>
      <c r="D209" s="230">
        <v>307.4933279715965</v>
      </c>
      <c r="E209" s="230">
        <v>39.959522349757208</v>
      </c>
      <c r="F209" s="230">
        <f t="shared" si="12"/>
        <v>347.45285032135371</v>
      </c>
      <c r="G209" s="230"/>
      <c r="H209" s="230">
        <v>72.256995286831369</v>
      </c>
      <c r="I209" s="230">
        <v>79.919044699514416</v>
      </c>
      <c r="J209" s="230">
        <f t="shared" si="13"/>
        <v>152.17603998634578</v>
      </c>
      <c r="K209" s="230"/>
      <c r="L209" s="230">
        <f t="shared" si="14"/>
        <v>255.12250659094857</v>
      </c>
      <c r="M209" s="230">
        <f t="shared" si="15"/>
        <v>407.29854657729436</v>
      </c>
    </row>
    <row r="210" spans="1:13" s="44" customFormat="1" ht="12" x14ac:dyDescent="0.25">
      <c r="A210" s="228">
        <v>267</v>
      </c>
      <c r="B210" s="229" t="s">
        <v>516</v>
      </c>
      <c r="C210" s="230">
        <v>478.30692211140251</v>
      </c>
      <c r="D210" s="230">
        <v>126.44882072690501</v>
      </c>
      <c r="E210" s="230">
        <v>25.132721531028789</v>
      </c>
      <c r="F210" s="230">
        <f t="shared" si="12"/>
        <v>151.58154225793379</v>
      </c>
      <c r="G210" s="230"/>
      <c r="H210" s="230">
        <v>25.132721531028789</v>
      </c>
      <c r="I210" s="230">
        <v>50.265443062057578</v>
      </c>
      <c r="J210" s="230">
        <f t="shared" si="13"/>
        <v>75.398164593086364</v>
      </c>
      <c r="K210" s="230"/>
      <c r="L210" s="230">
        <f t="shared" si="14"/>
        <v>251.32721526038236</v>
      </c>
      <c r="M210" s="230">
        <f t="shared" si="15"/>
        <v>326.72537985346872</v>
      </c>
    </row>
    <row r="211" spans="1:13" s="44" customFormat="1" ht="12" x14ac:dyDescent="0.25">
      <c r="A211" s="228">
        <v>269</v>
      </c>
      <c r="B211" s="229" t="s">
        <v>515</v>
      </c>
      <c r="C211" s="230">
        <v>57.817784130541298</v>
      </c>
      <c r="D211" s="230">
        <v>15.215206350142447</v>
      </c>
      <c r="E211" s="230">
        <v>3.0430412700284895</v>
      </c>
      <c r="F211" s="230">
        <f t="shared" si="12"/>
        <v>18.258247620170938</v>
      </c>
      <c r="G211" s="230"/>
      <c r="H211" s="230">
        <v>3.0430412700284895</v>
      </c>
      <c r="I211" s="230">
        <v>6.0860825400569789</v>
      </c>
      <c r="J211" s="230">
        <f t="shared" si="13"/>
        <v>9.1291238100854688</v>
      </c>
      <c r="K211" s="230"/>
      <c r="L211" s="230">
        <f t="shared" si="14"/>
        <v>30.430412700284897</v>
      </c>
      <c r="M211" s="230">
        <f t="shared" si="15"/>
        <v>39.559536510370364</v>
      </c>
    </row>
    <row r="212" spans="1:13" s="44" customFormat="1" ht="12" x14ac:dyDescent="0.25">
      <c r="A212" s="228">
        <v>275</v>
      </c>
      <c r="B212" s="229" t="s">
        <v>514</v>
      </c>
      <c r="C212" s="230">
        <v>1399.8599399999998</v>
      </c>
      <c r="D212" s="230">
        <v>368.38419471299062</v>
      </c>
      <c r="E212" s="230">
        <v>73.67683894259811</v>
      </c>
      <c r="F212" s="230">
        <f t="shared" si="12"/>
        <v>442.06103365558874</v>
      </c>
      <c r="G212" s="230"/>
      <c r="H212" s="230">
        <v>73.67683894259811</v>
      </c>
      <c r="I212" s="230">
        <v>147.35367788519622</v>
      </c>
      <c r="J212" s="230">
        <f t="shared" si="13"/>
        <v>221.03051682779432</v>
      </c>
      <c r="K212" s="230"/>
      <c r="L212" s="230">
        <f t="shared" si="14"/>
        <v>736.76838951661671</v>
      </c>
      <c r="M212" s="230">
        <f t="shared" si="15"/>
        <v>957.79890634441108</v>
      </c>
    </row>
    <row r="213" spans="1:13" s="46" customFormat="1" x14ac:dyDescent="0.25">
      <c r="A213" s="228">
        <v>286</v>
      </c>
      <c r="B213" s="229" t="s">
        <v>513</v>
      </c>
      <c r="C213" s="230">
        <v>2143.9391660890801</v>
      </c>
      <c r="D213" s="230">
        <v>321.5908749087119</v>
      </c>
      <c r="E213" s="230">
        <v>107.19695830290399</v>
      </c>
      <c r="F213" s="230">
        <f t="shared" si="12"/>
        <v>428.78783321161586</v>
      </c>
      <c r="G213" s="230"/>
      <c r="H213" s="230">
        <v>107.19695830290399</v>
      </c>
      <c r="I213" s="230">
        <v>214.39391660580799</v>
      </c>
      <c r="J213" s="230">
        <f t="shared" si="13"/>
        <v>321.59087490871195</v>
      </c>
      <c r="K213" s="230"/>
      <c r="L213" s="230">
        <f t="shared" si="14"/>
        <v>1393.5604579687524</v>
      </c>
      <c r="M213" s="230">
        <f t="shared" si="15"/>
        <v>1715.1513328774645</v>
      </c>
    </row>
    <row r="214" spans="1:13" s="46" customFormat="1" x14ac:dyDescent="0.25">
      <c r="A214" s="228">
        <v>292</v>
      </c>
      <c r="B214" s="229" t="s">
        <v>1072</v>
      </c>
      <c r="C214" s="230">
        <v>1229.8721356527492</v>
      </c>
      <c r="D214" s="230">
        <v>57.2524013114217</v>
      </c>
      <c r="E214" s="230">
        <v>28.297537505611764</v>
      </c>
      <c r="F214" s="230">
        <f t="shared" si="12"/>
        <v>85.549938817033464</v>
      </c>
      <c r="G214" s="230"/>
      <c r="H214" s="230">
        <v>83.49587867429959</v>
      </c>
      <c r="I214" s="230">
        <v>84.522908745666527</v>
      </c>
      <c r="J214" s="230">
        <f t="shared" si="13"/>
        <v>168.01878741996612</v>
      </c>
      <c r="K214" s="230"/>
      <c r="L214" s="230">
        <f t="shared" si="14"/>
        <v>976.30340941574957</v>
      </c>
      <c r="M214" s="230">
        <f t="shared" si="15"/>
        <v>1144.3221968357157</v>
      </c>
    </row>
    <row r="215" spans="1:13" s="44" customFormat="1" ht="12" x14ac:dyDescent="0.25">
      <c r="A215" s="228">
        <v>293</v>
      </c>
      <c r="B215" s="229" t="s">
        <v>512</v>
      </c>
      <c r="C215" s="230">
        <v>1406.9938495289427</v>
      </c>
      <c r="D215" s="230">
        <v>370.26153952453666</v>
      </c>
      <c r="E215" s="230">
        <v>74.052307904907352</v>
      </c>
      <c r="F215" s="230">
        <f t="shared" si="12"/>
        <v>444.31384742944402</v>
      </c>
      <c r="G215" s="230"/>
      <c r="H215" s="230">
        <v>74.052307904907352</v>
      </c>
      <c r="I215" s="230">
        <v>148.10461580981467</v>
      </c>
      <c r="J215" s="230">
        <f t="shared" si="13"/>
        <v>222.15692371472204</v>
      </c>
      <c r="K215" s="230"/>
      <c r="L215" s="230">
        <f t="shared" si="14"/>
        <v>740.52307838477668</v>
      </c>
      <c r="M215" s="230">
        <f t="shared" si="15"/>
        <v>962.68000209949878</v>
      </c>
    </row>
    <row r="216" spans="1:13" s="44" customFormat="1" ht="12" x14ac:dyDescent="0.25">
      <c r="A216" s="228">
        <v>294</v>
      </c>
      <c r="B216" s="229" t="s">
        <v>511</v>
      </c>
      <c r="C216" s="230">
        <v>1048.2679102550082</v>
      </c>
      <c r="D216" s="230">
        <v>314.75721369661051</v>
      </c>
      <c r="E216" s="230">
        <v>55.515950508089063</v>
      </c>
      <c r="F216" s="230">
        <f t="shared" si="12"/>
        <v>370.27316420469958</v>
      </c>
      <c r="G216" s="230"/>
      <c r="H216" s="230">
        <v>55.515950508089063</v>
      </c>
      <c r="I216" s="230">
        <v>111.03190101617813</v>
      </c>
      <c r="J216" s="230">
        <f t="shared" si="13"/>
        <v>166.54785152426717</v>
      </c>
      <c r="K216" s="230"/>
      <c r="L216" s="230">
        <f t="shared" si="14"/>
        <v>511.44689452604149</v>
      </c>
      <c r="M216" s="230">
        <f t="shared" si="15"/>
        <v>677.99474605030866</v>
      </c>
    </row>
    <row r="217" spans="1:13" s="44" customFormat="1" ht="24" x14ac:dyDescent="0.25">
      <c r="A217" s="228">
        <v>295</v>
      </c>
      <c r="B217" s="229" t="s">
        <v>510</v>
      </c>
      <c r="C217" s="230">
        <v>402.27620989849072</v>
      </c>
      <c r="D217" s="230">
        <v>112.47222134522801</v>
      </c>
      <c r="E217" s="230">
        <v>21.182470901581873</v>
      </c>
      <c r="F217" s="230">
        <f t="shared" si="12"/>
        <v>133.65469224680987</v>
      </c>
      <c r="G217" s="230"/>
      <c r="H217" s="230">
        <v>21.182470901581873</v>
      </c>
      <c r="I217" s="230">
        <v>42.364941803163745</v>
      </c>
      <c r="J217" s="230">
        <f t="shared" si="13"/>
        <v>63.547412704745618</v>
      </c>
      <c r="K217" s="230"/>
      <c r="L217" s="230">
        <f t="shared" si="14"/>
        <v>205.07410494693522</v>
      </c>
      <c r="M217" s="230">
        <f t="shared" si="15"/>
        <v>268.62151765168085</v>
      </c>
    </row>
    <row r="218" spans="1:13" s="44" customFormat="1" ht="12" x14ac:dyDescent="0.25">
      <c r="A218" s="228">
        <v>305</v>
      </c>
      <c r="B218" s="229" t="s">
        <v>509</v>
      </c>
      <c r="C218" s="230">
        <v>161.79080927135334</v>
      </c>
      <c r="D218" s="230">
        <v>44.987477350137482</v>
      </c>
      <c r="E218" s="230">
        <v>8.3430949549564328</v>
      </c>
      <c r="F218" s="230">
        <f t="shared" si="12"/>
        <v>53.330572305093916</v>
      </c>
      <c r="G218" s="230"/>
      <c r="H218" s="230">
        <v>8.3430949549564328</v>
      </c>
      <c r="I218" s="230">
        <v>16.686189909912866</v>
      </c>
      <c r="J218" s="230">
        <f t="shared" si="13"/>
        <v>25.029284864869297</v>
      </c>
      <c r="K218" s="230"/>
      <c r="L218" s="230">
        <f t="shared" si="14"/>
        <v>83.430952101390133</v>
      </c>
      <c r="M218" s="230">
        <f t="shared" si="15"/>
        <v>108.46023696625943</v>
      </c>
    </row>
    <row r="219" spans="1:13" s="46" customFormat="1" x14ac:dyDescent="0.25">
      <c r="A219" s="228">
        <v>306</v>
      </c>
      <c r="B219" s="229" t="s">
        <v>508</v>
      </c>
      <c r="C219" s="230">
        <v>1419.6533053514495</v>
      </c>
      <c r="D219" s="230">
        <v>140.94227760174812</v>
      </c>
      <c r="E219" s="230">
        <v>37.299777686394762</v>
      </c>
      <c r="F219" s="230">
        <f t="shared" si="12"/>
        <v>178.24205528814286</v>
      </c>
      <c r="G219" s="230"/>
      <c r="H219" s="230">
        <v>67.086732917565755</v>
      </c>
      <c r="I219" s="230">
        <v>104.38651060396055</v>
      </c>
      <c r="J219" s="230">
        <f t="shared" si="13"/>
        <v>171.47324352152629</v>
      </c>
      <c r="K219" s="230"/>
      <c r="L219" s="230">
        <f t="shared" si="14"/>
        <v>1069.9380065417804</v>
      </c>
      <c r="M219" s="230">
        <f t="shared" si="15"/>
        <v>1241.4112500633066</v>
      </c>
    </row>
    <row r="220" spans="1:13" s="46" customFormat="1" x14ac:dyDescent="0.25">
      <c r="A220" s="228">
        <v>307</v>
      </c>
      <c r="B220" s="229" t="s">
        <v>1073</v>
      </c>
      <c r="C220" s="230">
        <v>1590.2128720728656</v>
      </c>
      <c r="D220" s="230">
        <v>85.090822800563785</v>
      </c>
      <c r="E220" s="230">
        <v>45.22747414407084</v>
      </c>
      <c r="F220" s="230">
        <f t="shared" si="12"/>
        <v>130.31829694463462</v>
      </c>
      <c r="G220" s="230"/>
      <c r="H220" s="230">
        <v>91.421002819029638</v>
      </c>
      <c r="I220" s="230">
        <v>113.84157901906673</v>
      </c>
      <c r="J220" s="230">
        <f t="shared" si="13"/>
        <v>205.26258183809637</v>
      </c>
      <c r="K220" s="230"/>
      <c r="L220" s="231">
        <f t="shared" si="14"/>
        <v>1254.6319932901347</v>
      </c>
      <c r="M220" s="231">
        <f t="shared" si="15"/>
        <v>1459.8945751282311</v>
      </c>
    </row>
    <row r="221" spans="1:13" s="39" customFormat="1" ht="24" x14ac:dyDescent="0.25">
      <c r="A221" s="228">
        <v>308</v>
      </c>
      <c r="B221" s="229" t="s">
        <v>507</v>
      </c>
      <c r="C221" s="230">
        <v>1039.9172545121883</v>
      </c>
      <c r="D221" s="230">
        <v>157.20346058657361</v>
      </c>
      <c r="E221" s="230">
        <v>53.472991693757173</v>
      </c>
      <c r="F221" s="230">
        <f t="shared" si="12"/>
        <v>210.67645228033078</v>
      </c>
      <c r="G221" s="230"/>
      <c r="H221" s="230">
        <v>60.394643540223996</v>
      </c>
      <c r="I221" s="230">
        <v>106.94598338751433</v>
      </c>
      <c r="J221" s="230">
        <f t="shared" si="13"/>
        <v>167.34062692773833</v>
      </c>
      <c r="K221" s="230"/>
      <c r="L221" s="230">
        <f t="shared" si="14"/>
        <v>661.90017530411922</v>
      </c>
      <c r="M221" s="230">
        <f t="shared" si="15"/>
        <v>829.24080223185751</v>
      </c>
    </row>
    <row r="222" spans="1:13" s="39" customFormat="1" x14ac:dyDescent="0.25">
      <c r="A222" s="228">
        <v>316</v>
      </c>
      <c r="B222" s="229" t="s">
        <v>506</v>
      </c>
      <c r="C222" s="230">
        <v>358.27130102911951</v>
      </c>
      <c r="D222" s="230">
        <v>10.888949439151846</v>
      </c>
      <c r="E222" s="230">
        <v>7.816803229242173</v>
      </c>
      <c r="F222" s="230">
        <f t="shared" si="12"/>
        <v>18.70575266839402</v>
      </c>
      <c r="G222" s="230"/>
      <c r="H222" s="230">
        <v>23.725464922040985</v>
      </c>
      <c r="I222" s="230">
        <v>24.412248072918345</v>
      </c>
      <c r="J222" s="230">
        <f t="shared" si="13"/>
        <v>48.13771299495933</v>
      </c>
      <c r="K222" s="230"/>
      <c r="L222" s="230">
        <f t="shared" si="14"/>
        <v>291.42783536576616</v>
      </c>
      <c r="M222" s="230">
        <f t="shared" si="15"/>
        <v>339.56554836072547</v>
      </c>
    </row>
    <row r="223" spans="1:13" s="39" customFormat="1" x14ac:dyDescent="0.25">
      <c r="A223" s="228">
        <v>317</v>
      </c>
      <c r="B223" s="229" t="s">
        <v>505</v>
      </c>
      <c r="C223" s="230">
        <v>1346.2542294640837</v>
      </c>
      <c r="D223" s="230">
        <v>113.50064308869794</v>
      </c>
      <c r="E223" s="230">
        <v>32.97933743810065</v>
      </c>
      <c r="F223" s="230">
        <f t="shared" si="12"/>
        <v>146.47998052679858</v>
      </c>
      <c r="G223" s="230"/>
      <c r="H223" s="230">
        <v>68.957495885761134</v>
      </c>
      <c r="I223" s="230">
        <v>94.798764643403274</v>
      </c>
      <c r="J223" s="230">
        <f t="shared" si="13"/>
        <v>163.75626052916442</v>
      </c>
      <c r="K223" s="230"/>
      <c r="L223" s="230">
        <f t="shared" si="14"/>
        <v>1036.0179884081208</v>
      </c>
      <c r="M223" s="230">
        <f t="shared" si="15"/>
        <v>1199.7742489372852</v>
      </c>
    </row>
    <row r="224" spans="1:13" s="39" customFormat="1" x14ac:dyDescent="0.25">
      <c r="A224" s="228">
        <v>318</v>
      </c>
      <c r="B224" s="229" t="s">
        <v>504</v>
      </c>
      <c r="C224" s="230">
        <v>301.73880001718925</v>
      </c>
      <c r="D224" s="230">
        <v>46.858877383273018</v>
      </c>
      <c r="E224" s="230">
        <v>15.619625794424337</v>
      </c>
      <c r="F224" s="230">
        <f t="shared" si="12"/>
        <v>62.478503177697355</v>
      </c>
      <c r="G224" s="230"/>
      <c r="H224" s="230">
        <v>15.619625794424337</v>
      </c>
      <c r="I224" s="230">
        <v>31.239251588848678</v>
      </c>
      <c r="J224" s="230">
        <f t="shared" si="13"/>
        <v>46.858877383273011</v>
      </c>
      <c r="K224" s="230"/>
      <c r="L224" s="230">
        <f t="shared" si="14"/>
        <v>192.40141945621889</v>
      </c>
      <c r="M224" s="230">
        <f t="shared" si="15"/>
        <v>239.2602968394919</v>
      </c>
    </row>
    <row r="225" spans="1:13" s="39" customFormat="1" x14ac:dyDescent="0.25">
      <c r="A225" s="228">
        <v>319</v>
      </c>
      <c r="B225" s="229" t="s">
        <v>503</v>
      </c>
      <c r="C225" s="230">
        <v>903.55605295322107</v>
      </c>
      <c r="D225" s="230">
        <v>45.177802648191907</v>
      </c>
      <c r="E225" s="230">
        <v>45.177802648191907</v>
      </c>
      <c r="F225" s="230">
        <f t="shared" si="12"/>
        <v>90.355605296383814</v>
      </c>
      <c r="G225" s="230"/>
      <c r="H225" s="230">
        <v>90.355605296383814</v>
      </c>
      <c r="I225" s="230">
        <v>90.355605296383828</v>
      </c>
      <c r="J225" s="230">
        <f t="shared" si="13"/>
        <v>180.71121059276766</v>
      </c>
      <c r="K225" s="230"/>
      <c r="L225" s="230">
        <f t="shared" si="14"/>
        <v>632.48923706406958</v>
      </c>
      <c r="M225" s="230">
        <f t="shared" si="15"/>
        <v>813.20044765683724</v>
      </c>
    </row>
    <row r="226" spans="1:13" s="39" customFormat="1" x14ac:dyDescent="0.25">
      <c r="A226" s="228">
        <v>320</v>
      </c>
      <c r="B226" s="229" t="s">
        <v>502</v>
      </c>
      <c r="C226" s="230">
        <v>1214.5734929296427</v>
      </c>
      <c r="D226" s="230">
        <v>66.666848794957687</v>
      </c>
      <c r="E226" s="230">
        <v>22.207162235014689</v>
      </c>
      <c r="F226" s="230">
        <f t="shared" si="12"/>
        <v>88.87401102997238</v>
      </c>
      <c r="G226" s="230"/>
      <c r="H226" s="230">
        <v>69.947602929184342</v>
      </c>
      <c r="I226" s="230">
        <v>76.782898594806383</v>
      </c>
      <c r="J226" s="230">
        <f t="shared" si="13"/>
        <v>146.73050152399071</v>
      </c>
      <c r="K226" s="230"/>
      <c r="L226" s="230">
        <f t="shared" si="14"/>
        <v>978.96898037567973</v>
      </c>
      <c r="M226" s="230">
        <f t="shared" si="15"/>
        <v>1125.6994818996704</v>
      </c>
    </row>
    <row r="227" spans="1:13" s="39" customFormat="1" ht="24" x14ac:dyDescent="0.25">
      <c r="A227" s="228">
        <v>328</v>
      </c>
      <c r="B227" s="229" t="s">
        <v>501</v>
      </c>
      <c r="C227" s="230">
        <v>90.899037222165845</v>
      </c>
      <c r="D227" s="230">
        <v>0</v>
      </c>
      <c r="E227" s="230">
        <v>0</v>
      </c>
      <c r="F227" s="230">
        <f t="shared" si="12"/>
        <v>0</v>
      </c>
      <c r="G227" s="230"/>
      <c r="H227" s="230">
        <v>0.10759432351083496</v>
      </c>
      <c r="I227" s="230">
        <v>3.1034907359448347</v>
      </c>
      <c r="J227" s="230">
        <f t="shared" si="13"/>
        <v>3.2110850594556695</v>
      </c>
      <c r="K227" s="230"/>
      <c r="L227" s="230">
        <f t="shared" si="14"/>
        <v>87.687952162710175</v>
      </c>
      <c r="M227" s="230">
        <f t="shared" si="15"/>
        <v>90.899037222165845</v>
      </c>
    </row>
    <row r="228" spans="1:13" s="44" customFormat="1" ht="13.5" x14ac:dyDescent="0.25">
      <c r="A228" s="232">
        <v>29</v>
      </c>
      <c r="B228" s="233" t="s">
        <v>500</v>
      </c>
      <c r="C228" s="227">
        <f>SUM(C229:C257)</f>
        <v>65725.009576447366</v>
      </c>
      <c r="D228" s="227">
        <f>SUM(D229:D257)</f>
        <v>9121.6674072596034</v>
      </c>
      <c r="E228" s="227">
        <f>SUM(E229:E257)</f>
        <v>1910.6906073245389</v>
      </c>
      <c r="F228" s="227">
        <f>SUM(F229:F257)</f>
        <v>11032.358014584141</v>
      </c>
      <c r="G228" s="227"/>
      <c r="H228" s="227">
        <f>SUM(H229:H257)</f>
        <v>3458.9708596235914</v>
      </c>
      <c r="I228" s="227">
        <f>SUM(I229:I257)</f>
        <v>4854.3695559074395</v>
      </c>
      <c r="J228" s="227">
        <f>SUM(J229:J257)</f>
        <v>8313.3404155310309</v>
      </c>
      <c r="K228" s="227"/>
      <c r="L228" s="227">
        <f>SUM(L229:L257)</f>
        <v>46379.311146332184</v>
      </c>
      <c r="M228" s="227">
        <f>SUM(M229:M257)</f>
        <v>54692.651561863197</v>
      </c>
    </row>
    <row r="229" spans="1:13" s="44" customFormat="1" ht="12" x14ac:dyDescent="0.25">
      <c r="A229" s="228">
        <v>171</v>
      </c>
      <c r="B229" s="229" t="s">
        <v>499</v>
      </c>
      <c r="C229" s="230">
        <v>9419.5418534521177</v>
      </c>
      <c r="D229" s="230">
        <v>677.61333226030717</v>
      </c>
      <c r="E229" s="230">
        <v>120.06295431246474</v>
      </c>
      <c r="F229" s="234">
        <f t="shared" ref="F229:F257" si="16">D229+E229</f>
        <v>797.67628657277191</v>
      </c>
      <c r="G229" s="230"/>
      <c r="H229" s="230">
        <v>492.01224168519673</v>
      </c>
      <c r="I229" s="230">
        <v>609.4251072252564</v>
      </c>
      <c r="J229" s="230">
        <f t="shared" ref="J229:J257" si="17">I229+H229</f>
        <v>1101.4373489104532</v>
      </c>
      <c r="K229" s="230"/>
      <c r="L229" s="231">
        <f t="shared" ref="L229:L257" si="18">SUM(C229-F229-J229)</f>
        <v>7520.4282179688926</v>
      </c>
      <c r="M229" s="231">
        <f t="shared" ref="M229:M257" si="19">J229+L229</f>
        <v>8621.8655668793454</v>
      </c>
    </row>
    <row r="230" spans="1:13" s="44" customFormat="1" ht="12" x14ac:dyDescent="0.25">
      <c r="A230" s="228">
        <v>188</v>
      </c>
      <c r="B230" s="229" t="s">
        <v>498</v>
      </c>
      <c r="C230" s="230">
        <v>3524.6613721950362</v>
      </c>
      <c r="D230" s="230">
        <v>2071.5214334984184</v>
      </c>
      <c r="E230" s="230">
        <v>280.31507326459655</v>
      </c>
      <c r="F230" s="234">
        <f t="shared" si="16"/>
        <v>2351.8365067630148</v>
      </c>
      <c r="G230" s="230"/>
      <c r="H230" s="230">
        <v>328.60122742839047</v>
      </c>
      <c r="I230" s="230">
        <v>333.71970417217807</v>
      </c>
      <c r="J230" s="230">
        <f t="shared" si="17"/>
        <v>662.32093160056854</v>
      </c>
      <c r="K230" s="230"/>
      <c r="L230" s="231">
        <f t="shared" si="18"/>
        <v>510.50393383145285</v>
      </c>
      <c r="M230" s="231">
        <f t="shared" si="19"/>
        <v>1172.8248654320214</v>
      </c>
    </row>
    <row r="231" spans="1:13" s="44" customFormat="1" ht="12" x14ac:dyDescent="0.25">
      <c r="A231" s="228">
        <v>209</v>
      </c>
      <c r="B231" s="229" t="s">
        <v>497</v>
      </c>
      <c r="C231" s="230">
        <v>1060.2669343770128</v>
      </c>
      <c r="D231" s="230">
        <v>463.184316050348</v>
      </c>
      <c r="E231" s="230">
        <v>56.461588911327375</v>
      </c>
      <c r="F231" s="234">
        <f t="shared" si="16"/>
        <v>519.64590496167534</v>
      </c>
      <c r="G231" s="230"/>
      <c r="H231" s="230">
        <v>92.331327246735583</v>
      </c>
      <c r="I231" s="230">
        <v>102.91383780991907</v>
      </c>
      <c r="J231" s="230">
        <f t="shared" si="17"/>
        <v>195.24516505665466</v>
      </c>
      <c r="K231" s="230"/>
      <c r="L231" s="231">
        <f t="shared" si="18"/>
        <v>345.37586435868286</v>
      </c>
      <c r="M231" s="231">
        <f t="shared" si="19"/>
        <v>540.62102941533749</v>
      </c>
    </row>
    <row r="232" spans="1:13" s="44" customFormat="1" ht="12" x14ac:dyDescent="0.25">
      <c r="A232" s="228">
        <v>212</v>
      </c>
      <c r="B232" s="229" t="s">
        <v>496</v>
      </c>
      <c r="C232" s="230">
        <v>735.93991177488772</v>
      </c>
      <c r="D232" s="230">
        <v>518.14582146202429</v>
      </c>
      <c r="E232" s="230">
        <v>61.207505444620814</v>
      </c>
      <c r="F232" s="234">
        <f t="shared" si="16"/>
        <v>579.35332690664507</v>
      </c>
      <c r="G232" s="230"/>
      <c r="H232" s="230">
        <v>58.364607200461712</v>
      </c>
      <c r="I232" s="230">
        <v>79.714741400110626</v>
      </c>
      <c r="J232" s="230">
        <f t="shared" si="17"/>
        <v>138.07934860057233</v>
      </c>
      <c r="K232" s="230"/>
      <c r="L232" s="231">
        <f t="shared" si="18"/>
        <v>18.507236267670322</v>
      </c>
      <c r="M232" s="231">
        <f t="shared" si="19"/>
        <v>156.58658486824265</v>
      </c>
    </row>
    <row r="233" spans="1:13" s="44" customFormat="1" ht="12" x14ac:dyDescent="0.25">
      <c r="A233" s="228">
        <v>213</v>
      </c>
      <c r="B233" s="229" t="s">
        <v>495</v>
      </c>
      <c r="C233" s="230">
        <v>1218.2665313192699</v>
      </c>
      <c r="D233" s="230">
        <v>319.73529027897905</v>
      </c>
      <c r="E233" s="230">
        <v>47.029685698182256</v>
      </c>
      <c r="F233" s="234">
        <f t="shared" si="16"/>
        <v>366.76497597716133</v>
      </c>
      <c r="G233" s="230"/>
      <c r="H233" s="230">
        <v>65.313663461369771</v>
      </c>
      <c r="I233" s="230">
        <v>104.98205854679001</v>
      </c>
      <c r="J233" s="230">
        <f t="shared" si="17"/>
        <v>170.29572200815977</v>
      </c>
      <c r="K233" s="230"/>
      <c r="L233" s="231">
        <f t="shared" si="18"/>
        <v>681.2058333339487</v>
      </c>
      <c r="M233" s="231">
        <f t="shared" si="19"/>
        <v>851.50155534210853</v>
      </c>
    </row>
    <row r="234" spans="1:13" s="44" customFormat="1" ht="12" x14ac:dyDescent="0.25">
      <c r="A234" s="228">
        <v>214</v>
      </c>
      <c r="B234" s="229" t="s">
        <v>494</v>
      </c>
      <c r="C234" s="230">
        <v>2219.0976324038284</v>
      </c>
      <c r="D234" s="230">
        <v>1163.338812621251</v>
      </c>
      <c r="E234" s="230">
        <v>134.91032534291259</v>
      </c>
      <c r="F234" s="234">
        <f t="shared" si="16"/>
        <v>1298.2491379641635</v>
      </c>
      <c r="G234" s="230"/>
      <c r="H234" s="230">
        <v>210.76782200750299</v>
      </c>
      <c r="I234" s="230">
        <v>233.33082258469207</v>
      </c>
      <c r="J234" s="230">
        <f t="shared" si="17"/>
        <v>444.09864459219506</v>
      </c>
      <c r="K234" s="230"/>
      <c r="L234" s="231">
        <f t="shared" si="18"/>
        <v>476.74984984746976</v>
      </c>
      <c r="M234" s="231">
        <f t="shared" si="19"/>
        <v>920.84849443966482</v>
      </c>
    </row>
    <row r="235" spans="1:13" s="44" customFormat="1" ht="12" x14ac:dyDescent="0.25">
      <c r="A235" s="228">
        <v>242</v>
      </c>
      <c r="B235" s="229" t="s">
        <v>493</v>
      </c>
      <c r="C235" s="230">
        <v>289.12957530874053</v>
      </c>
      <c r="D235" s="230">
        <v>208.81580425347957</v>
      </c>
      <c r="E235" s="230">
        <v>0</v>
      </c>
      <c r="F235" s="234">
        <f t="shared" si="16"/>
        <v>208.81580425347957</v>
      </c>
      <c r="G235" s="230"/>
      <c r="H235" s="230">
        <v>32.125508346689166</v>
      </c>
      <c r="I235" s="230">
        <v>32.125508346689166</v>
      </c>
      <c r="J235" s="230">
        <f t="shared" si="17"/>
        <v>64.251016693378332</v>
      </c>
      <c r="K235" s="230"/>
      <c r="L235" s="231">
        <f t="shared" si="18"/>
        <v>16.062754361882625</v>
      </c>
      <c r="M235" s="231">
        <f t="shared" si="19"/>
        <v>80.313771055260958</v>
      </c>
    </row>
    <row r="236" spans="1:13" s="44" customFormat="1" ht="12" x14ac:dyDescent="0.25">
      <c r="A236" s="228">
        <v>245</v>
      </c>
      <c r="B236" s="229" t="s">
        <v>492</v>
      </c>
      <c r="C236" s="230">
        <v>803.08715928346589</v>
      </c>
      <c r="D236" s="230">
        <v>345.82624680174342</v>
      </c>
      <c r="E236" s="230">
        <v>35.720740571118803</v>
      </c>
      <c r="F236" s="234">
        <f t="shared" si="16"/>
        <v>381.54698737286225</v>
      </c>
      <c r="G236" s="230"/>
      <c r="H236" s="230">
        <v>67.041453197681193</v>
      </c>
      <c r="I236" s="230">
        <v>84.882706682101599</v>
      </c>
      <c r="J236" s="230">
        <f t="shared" si="17"/>
        <v>151.92415987978279</v>
      </c>
      <c r="K236" s="230"/>
      <c r="L236" s="231">
        <f t="shared" si="18"/>
        <v>269.61601203082085</v>
      </c>
      <c r="M236" s="231">
        <f t="shared" si="19"/>
        <v>421.54017191060365</v>
      </c>
    </row>
    <row r="237" spans="1:13" s="44" customFormat="1" ht="24" x14ac:dyDescent="0.25">
      <c r="A237" s="228">
        <v>249</v>
      </c>
      <c r="B237" s="229" t="s">
        <v>491</v>
      </c>
      <c r="C237" s="230">
        <v>890.65198883734183</v>
      </c>
      <c r="D237" s="230">
        <v>247.76224165594758</v>
      </c>
      <c r="E237" s="230">
        <v>47.468981938682568</v>
      </c>
      <c r="F237" s="234">
        <f t="shared" si="16"/>
        <v>295.23122359463014</v>
      </c>
      <c r="G237" s="230"/>
      <c r="H237" s="230">
        <v>64.479223265680233</v>
      </c>
      <c r="I237" s="230">
        <v>94.937963877365135</v>
      </c>
      <c r="J237" s="230">
        <f t="shared" si="17"/>
        <v>159.41718714304537</v>
      </c>
      <c r="K237" s="230"/>
      <c r="L237" s="231">
        <f t="shared" si="18"/>
        <v>436.00357809966636</v>
      </c>
      <c r="M237" s="231">
        <f t="shared" si="19"/>
        <v>595.4207652427117</v>
      </c>
    </row>
    <row r="238" spans="1:13" s="44" customFormat="1" ht="12" x14ac:dyDescent="0.25">
      <c r="A238" s="228">
        <v>259</v>
      </c>
      <c r="B238" s="229" t="s">
        <v>490</v>
      </c>
      <c r="C238" s="230">
        <v>576.64235212660003</v>
      </c>
      <c r="D238" s="230">
        <v>90.03150411192297</v>
      </c>
      <c r="E238" s="230">
        <v>21.183637266440364</v>
      </c>
      <c r="F238" s="234">
        <f t="shared" si="16"/>
        <v>111.21514137836334</v>
      </c>
      <c r="G238" s="230"/>
      <c r="H238" s="230">
        <v>31.034146365000346</v>
      </c>
      <c r="I238" s="230">
        <v>48.474970345849734</v>
      </c>
      <c r="J238" s="230">
        <f t="shared" si="17"/>
        <v>79.50911671085008</v>
      </c>
      <c r="K238" s="230"/>
      <c r="L238" s="231">
        <f t="shared" si="18"/>
        <v>385.9180940373866</v>
      </c>
      <c r="M238" s="231">
        <f t="shared" si="19"/>
        <v>465.42721074823669</v>
      </c>
    </row>
    <row r="239" spans="1:13" s="44" customFormat="1" ht="12" x14ac:dyDescent="0.25">
      <c r="A239" s="228">
        <v>260</v>
      </c>
      <c r="B239" s="229" t="s">
        <v>489</v>
      </c>
      <c r="C239" s="230">
        <v>210.43126705202428</v>
      </c>
      <c r="D239" s="230">
        <v>5.6586028258993908</v>
      </c>
      <c r="E239" s="230">
        <v>0.70911690463855359</v>
      </c>
      <c r="F239" s="234">
        <f t="shared" si="16"/>
        <v>6.367719730537944</v>
      </c>
      <c r="G239" s="230"/>
      <c r="H239" s="230">
        <v>7.3311310971529524</v>
      </c>
      <c r="I239" s="230">
        <v>7.9598647444751069</v>
      </c>
      <c r="J239" s="230">
        <f t="shared" si="17"/>
        <v>15.29099584162806</v>
      </c>
      <c r="K239" s="230"/>
      <c r="L239" s="231">
        <f t="shared" si="18"/>
        <v>188.77255147985829</v>
      </c>
      <c r="M239" s="231">
        <f t="shared" si="19"/>
        <v>204.06354732148634</v>
      </c>
    </row>
    <row r="240" spans="1:13" s="44" customFormat="1" ht="12" x14ac:dyDescent="0.25">
      <c r="A240" s="228">
        <v>261</v>
      </c>
      <c r="B240" s="229" t="s">
        <v>488</v>
      </c>
      <c r="C240" s="230">
        <v>7559.4051361943584</v>
      </c>
      <c r="D240" s="230">
        <v>1740.8476490790472</v>
      </c>
      <c r="E240" s="230">
        <v>373.06531802003821</v>
      </c>
      <c r="F240" s="234">
        <f t="shared" si="16"/>
        <v>2113.9129670990856</v>
      </c>
      <c r="G240" s="230"/>
      <c r="H240" s="230">
        <v>434.92292002164879</v>
      </c>
      <c r="I240" s="230">
        <v>763.38802574979559</v>
      </c>
      <c r="J240" s="230">
        <f t="shared" si="17"/>
        <v>1198.3109457714445</v>
      </c>
      <c r="K240" s="230"/>
      <c r="L240" s="231">
        <f t="shared" si="18"/>
        <v>4247.1812233238279</v>
      </c>
      <c r="M240" s="231">
        <f t="shared" si="19"/>
        <v>5445.4921690952724</v>
      </c>
    </row>
    <row r="241" spans="1:13" s="46" customFormat="1" x14ac:dyDescent="0.25">
      <c r="A241" s="228">
        <v>264</v>
      </c>
      <c r="B241" s="229" t="s">
        <v>487</v>
      </c>
      <c r="C241" s="230">
        <v>11889.608157390214</v>
      </c>
      <c r="D241" s="230">
        <v>355.72824487362601</v>
      </c>
      <c r="E241" s="230">
        <v>373.17468262510931</v>
      </c>
      <c r="F241" s="234">
        <f t="shared" si="16"/>
        <v>728.90292749873538</v>
      </c>
      <c r="G241" s="230"/>
      <c r="H241" s="230">
        <v>570.64938848154168</v>
      </c>
      <c r="I241" s="230">
        <v>926.3776333551674</v>
      </c>
      <c r="J241" s="230">
        <f t="shared" si="17"/>
        <v>1497.0270218367091</v>
      </c>
      <c r="K241" s="230"/>
      <c r="L241" s="231">
        <f t="shared" si="18"/>
        <v>9663.6782080547691</v>
      </c>
      <c r="M241" s="231">
        <f t="shared" si="19"/>
        <v>11160.705229891479</v>
      </c>
    </row>
    <row r="242" spans="1:13" s="46" customFormat="1" x14ac:dyDescent="0.25">
      <c r="A242" s="228">
        <v>273</v>
      </c>
      <c r="B242" s="229" t="s">
        <v>486</v>
      </c>
      <c r="C242" s="230">
        <v>593.72644293111739</v>
      </c>
      <c r="D242" s="230">
        <v>67.42835215683651</v>
      </c>
      <c r="E242" s="230">
        <v>25.721168089577077</v>
      </c>
      <c r="F242" s="234">
        <f t="shared" si="16"/>
        <v>93.149520246413587</v>
      </c>
      <c r="G242" s="230"/>
      <c r="H242" s="230">
        <v>37.288708374572877</v>
      </c>
      <c r="I242" s="230">
        <v>54.584353702411157</v>
      </c>
      <c r="J242" s="230">
        <f t="shared" si="17"/>
        <v>91.873062076984041</v>
      </c>
      <c r="K242" s="230"/>
      <c r="L242" s="231">
        <f t="shared" si="18"/>
        <v>408.70386060771978</v>
      </c>
      <c r="M242" s="231">
        <f t="shared" si="19"/>
        <v>500.57692268470385</v>
      </c>
    </row>
    <row r="243" spans="1:13" s="46" customFormat="1" x14ac:dyDescent="0.25">
      <c r="A243" s="228">
        <v>274</v>
      </c>
      <c r="B243" s="229" t="s">
        <v>485</v>
      </c>
      <c r="C243" s="230">
        <v>1577.5291162489395</v>
      </c>
      <c r="D243" s="230">
        <v>384.44398485647883</v>
      </c>
      <c r="E243" s="230">
        <v>81.405009998858262</v>
      </c>
      <c r="F243" s="234">
        <f t="shared" si="16"/>
        <v>465.84899485533708</v>
      </c>
      <c r="G243" s="230"/>
      <c r="H243" s="230">
        <v>89.338053359947835</v>
      </c>
      <c r="I243" s="230">
        <v>162.81001999771649</v>
      </c>
      <c r="J243" s="230">
        <f t="shared" si="17"/>
        <v>252.14807335766432</v>
      </c>
      <c r="K243" s="230"/>
      <c r="L243" s="231">
        <f t="shared" si="18"/>
        <v>859.53204803593803</v>
      </c>
      <c r="M243" s="231">
        <f t="shared" si="19"/>
        <v>1111.6801213936023</v>
      </c>
    </row>
    <row r="244" spans="1:13" s="46" customFormat="1" x14ac:dyDescent="0.25">
      <c r="A244" s="228">
        <v>278</v>
      </c>
      <c r="B244" s="229" t="s">
        <v>484</v>
      </c>
      <c r="C244" s="230">
        <v>1072.9585500000001</v>
      </c>
      <c r="D244" s="230">
        <v>0</v>
      </c>
      <c r="E244" s="230">
        <v>0</v>
      </c>
      <c r="F244" s="234">
        <f t="shared" si="16"/>
        <v>0</v>
      </c>
      <c r="G244" s="230"/>
      <c r="H244" s="230">
        <v>35.765284933148997</v>
      </c>
      <c r="I244" s="230">
        <v>35.765284933148997</v>
      </c>
      <c r="J244" s="230">
        <f t="shared" si="17"/>
        <v>71.530569866297995</v>
      </c>
      <c r="K244" s="230"/>
      <c r="L244" s="231">
        <f t="shared" si="18"/>
        <v>1001.427980133702</v>
      </c>
      <c r="M244" s="231">
        <f t="shared" si="19"/>
        <v>1072.9585500000001</v>
      </c>
    </row>
    <row r="245" spans="1:13" s="46" customFormat="1" x14ac:dyDescent="0.25">
      <c r="A245" s="228">
        <v>280</v>
      </c>
      <c r="B245" s="229" t="s">
        <v>483</v>
      </c>
      <c r="C245" s="230">
        <v>389.99148201711046</v>
      </c>
      <c r="D245" s="230">
        <v>38.149863830884939</v>
      </c>
      <c r="E245" s="230">
        <v>12.294218387809773</v>
      </c>
      <c r="F245" s="234">
        <f t="shared" si="16"/>
        <v>50.44408221869471</v>
      </c>
      <c r="G245" s="230"/>
      <c r="H245" s="230">
        <v>13.851017133852277</v>
      </c>
      <c r="I245" s="230">
        <v>30.476939858615047</v>
      </c>
      <c r="J245" s="230">
        <f t="shared" si="17"/>
        <v>44.327956992467321</v>
      </c>
      <c r="K245" s="230"/>
      <c r="L245" s="231">
        <f t="shared" si="18"/>
        <v>295.21944280594846</v>
      </c>
      <c r="M245" s="231">
        <f t="shared" si="19"/>
        <v>339.54739979841577</v>
      </c>
    </row>
    <row r="246" spans="1:13" s="46" customFormat="1" x14ac:dyDescent="0.25">
      <c r="A246" s="228">
        <v>281</v>
      </c>
      <c r="B246" s="229" t="s">
        <v>482</v>
      </c>
      <c r="C246" s="230">
        <v>791.89550729364294</v>
      </c>
      <c r="D246" s="230">
        <v>0</v>
      </c>
      <c r="E246" s="230">
        <v>1.2928611372737646</v>
      </c>
      <c r="F246" s="234">
        <f t="shared" si="16"/>
        <v>1.2928611372737646</v>
      </c>
      <c r="G246" s="230"/>
      <c r="H246" s="230">
        <v>79.436126082840858</v>
      </c>
      <c r="I246" s="230">
        <v>82.860835432840858</v>
      </c>
      <c r="J246" s="230">
        <f t="shared" si="17"/>
        <v>162.29696151568172</v>
      </c>
      <c r="K246" s="230"/>
      <c r="L246" s="231">
        <f t="shared" si="18"/>
        <v>628.30568464068745</v>
      </c>
      <c r="M246" s="231">
        <f t="shared" si="19"/>
        <v>790.60264615636913</v>
      </c>
    </row>
    <row r="247" spans="1:13" s="46" customFormat="1" x14ac:dyDescent="0.25">
      <c r="A247" s="228">
        <v>284</v>
      </c>
      <c r="B247" s="229" t="s">
        <v>481</v>
      </c>
      <c r="C247" s="230">
        <v>862.17734700000005</v>
      </c>
      <c r="D247" s="230">
        <v>45.377755126373998</v>
      </c>
      <c r="E247" s="230">
        <v>45.377755126373998</v>
      </c>
      <c r="F247" s="234">
        <f t="shared" si="16"/>
        <v>90.755510252747996</v>
      </c>
      <c r="G247" s="230"/>
      <c r="H247" s="230">
        <v>45.377755126373998</v>
      </c>
      <c r="I247" s="230">
        <v>90.755510252747996</v>
      </c>
      <c r="J247" s="230">
        <f t="shared" si="17"/>
        <v>136.13326537912201</v>
      </c>
      <c r="K247" s="230"/>
      <c r="L247" s="231">
        <f t="shared" si="18"/>
        <v>635.28857136813008</v>
      </c>
      <c r="M247" s="231">
        <f t="shared" si="19"/>
        <v>771.42183674725209</v>
      </c>
    </row>
    <row r="248" spans="1:13" s="46" customFormat="1" x14ac:dyDescent="0.25">
      <c r="A248" s="228">
        <v>288</v>
      </c>
      <c r="B248" s="229" t="s">
        <v>1074</v>
      </c>
      <c r="C248" s="230">
        <v>357.57732959214422</v>
      </c>
      <c r="D248" s="230">
        <v>32.38063216187706</v>
      </c>
      <c r="E248" s="230">
        <v>10.793544057328628</v>
      </c>
      <c r="F248" s="234">
        <f t="shared" si="16"/>
        <v>43.174176219205691</v>
      </c>
      <c r="G248" s="230"/>
      <c r="H248" s="230">
        <v>11.569444660138313</v>
      </c>
      <c r="I248" s="230">
        <v>26.449791167870938</v>
      </c>
      <c r="J248" s="230">
        <f t="shared" si="17"/>
        <v>38.019235828009251</v>
      </c>
      <c r="K248" s="230"/>
      <c r="L248" s="231">
        <f t="shared" si="18"/>
        <v>276.38391754492926</v>
      </c>
      <c r="M248" s="231">
        <f t="shared" si="19"/>
        <v>314.4031533729385</v>
      </c>
    </row>
    <row r="249" spans="1:13" s="46" customFormat="1" x14ac:dyDescent="0.25">
      <c r="A249" s="228">
        <v>297</v>
      </c>
      <c r="B249" s="229" t="s">
        <v>480</v>
      </c>
      <c r="C249" s="230">
        <v>1721.3915879071455</v>
      </c>
      <c r="D249" s="230">
        <v>0</v>
      </c>
      <c r="E249" s="230">
        <v>7.5476477826016426</v>
      </c>
      <c r="F249" s="234">
        <f t="shared" si="16"/>
        <v>7.5476477826016426</v>
      </c>
      <c r="G249" s="230"/>
      <c r="H249" s="230">
        <v>67.443250151277283</v>
      </c>
      <c r="I249" s="230">
        <v>67.443250151277283</v>
      </c>
      <c r="J249" s="230">
        <f t="shared" si="17"/>
        <v>134.88650030255457</v>
      </c>
      <c r="K249" s="230"/>
      <c r="L249" s="231">
        <f t="shared" si="18"/>
        <v>1578.9574398219893</v>
      </c>
      <c r="M249" s="231">
        <f t="shared" si="19"/>
        <v>1713.8439401245439</v>
      </c>
    </row>
    <row r="250" spans="1:13" s="46" customFormat="1" x14ac:dyDescent="0.25">
      <c r="A250" s="228">
        <v>309</v>
      </c>
      <c r="B250" s="229" t="s">
        <v>479</v>
      </c>
      <c r="C250" s="230">
        <v>205.34962811071605</v>
      </c>
      <c r="D250" s="230">
        <v>0</v>
      </c>
      <c r="E250" s="230">
        <v>0</v>
      </c>
      <c r="F250" s="234">
        <f t="shared" si="16"/>
        <v>0</v>
      </c>
      <c r="G250" s="230"/>
      <c r="H250" s="230">
        <v>21.61575032642379</v>
      </c>
      <c r="I250" s="230">
        <v>21.61575032642379</v>
      </c>
      <c r="J250" s="230">
        <f t="shared" si="17"/>
        <v>43.231500652847579</v>
      </c>
      <c r="K250" s="230"/>
      <c r="L250" s="231">
        <f t="shared" si="18"/>
        <v>162.11812745786847</v>
      </c>
      <c r="M250" s="231">
        <f t="shared" si="19"/>
        <v>205.34962811071605</v>
      </c>
    </row>
    <row r="251" spans="1:13" s="46" customFormat="1" x14ac:dyDescent="0.25">
      <c r="A251" s="228">
        <v>310</v>
      </c>
      <c r="B251" s="229" t="s">
        <v>478</v>
      </c>
      <c r="C251" s="230">
        <v>210.62577131129007</v>
      </c>
      <c r="D251" s="230">
        <v>0</v>
      </c>
      <c r="E251" s="230">
        <v>4.4034122195771648</v>
      </c>
      <c r="F251" s="234">
        <f t="shared" si="16"/>
        <v>4.4034122195771648</v>
      </c>
      <c r="G251" s="230"/>
      <c r="H251" s="230">
        <v>13.038149392418328</v>
      </c>
      <c r="I251" s="230">
        <v>13.038149392418326</v>
      </c>
      <c r="J251" s="230">
        <f t="shared" si="17"/>
        <v>26.076298784836652</v>
      </c>
      <c r="K251" s="230"/>
      <c r="L251" s="231">
        <f t="shared" si="18"/>
        <v>180.14606030687622</v>
      </c>
      <c r="M251" s="231">
        <f t="shared" si="19"/>
        <v>206.22235909171286</v>
      </c>
    </row>
    <row r="252" spans="1:13" s="46" customFormat="1" x14ac:dyDescent="0.25">
      <c r="A252" s="228">
        <v>312</v>
      </c>
      <c r="B252" s="229" t="s">
        <v>477</v>
      </c>
      <c r="C252" s="230">
        <v>265.42552794197366</v>
      </c>
      <c r="D252" s="230">
        <v>0</v>
      </c>
      <c r="E252" s="230">
        <v>6.984882314837094</v>
      </c>
      <c r="F252" s="234">
        <f t="shared" si="16"/>
        <v>6.984882314837094</v>
      </c>
      <c r="G252" s="230"/>
      <c r="H252" s="230">
        <v>13.969764629674188</v>
      </c>
      <c r="I252" s="230">
        <v>18.393523395286188</v>
      </c>
      <c r="J252" s="230">
        <f t="shared" si="17"/>
        <v>32.363288024960376</v>
      </c>
      <c r="K252" s="230"/>
      <c r="L252" s="231">
        <f t="shared" si="18"/>
        <v>226.07735760217619</v>
      </c>
      <c r="M252" s="231">
        <f t="shared" si="19"/>
        <v>258.44064562713658</v>
      </c>
    </row>
    <row r="253" spans="1:13" s="46" customFormat="1" x14ac:dyDescent="0.25">
      <c r="A253" s="228">
        <v>314</v>
      </c>
      <c r="B253" s="229" t="s">
        <v>476</v>
      </c>
      <c r="C253" s="230">
        <v>1908.7788757724086</v>
      </c>
      <c r="D253" s="230">
        <v>0</v>
      </c>
      <c r="E253" s="230">
        <v>5.2589122379147701</v>
      </c>
      <c r="F253" s="234">
        <f t="shared" si="16"/>
        <v>5.2589122379147701</v>
      </c>
      <c r="G253" s="230"/>
      <c r="H253" s="230">
        <v>70.638184857909479</v>
      </c>
      <c r="I253" s="230">
        <v>70.638184857909479</v>
      </c>
      <c r="J253" s="230">
        <f t="shared" si="17"/>
        <v>141.27636971581896</v>
      </c>
      <c r="K253" s="230"/>
      <c r="L253" s="231">
        <f t="shared" si="18"/>
        <v>1762.243593818675</v>
      </c>
      <c r="M253" s="231">
        <f t="shared" si="19"/>
        <v>1903.5199635344939</v>
      </c>
    </row>
    <row r="254" spans="1:13" s="46" customFormat="1" x14ac:dyDescent="0.25">
      <c r="A254" s="228">
        <v>321</v>
      </c>
      <c r="B254" s="229" t="s">
        <v>1075</v>
      </c>
      <c r="C254" s="230">
        <v>267.52999660222133</v>
      </c>
      <c r="D254" s="230">
        <v>10.330818925071247</v>
      </c>
      <c r="E254" s="230">
        <v>5.1654094625356235</v>
      </c>
      <c r="F254" s="234">
        <f t="shared" si="16"/>
        <v>15.49622838760687</v>
      </c>
      <c r="G254" s="230"/>
      <c r="H254" s="230">
        <v>11.367514085979664</v>
      </c>
      <c r="I254" s="230">
        <v>16.932616853183287</v>
      </c>
      <c r="J254" s="230">
        <f t="shared" si="17"/>
        <v>28.300130939162951</v>
      </c>
      <c r="K254" s="230"/>
      <c r="L254" s="231">
        <f t="shared" si="18"/>
        <v>223.73363727545151</v>
      </c>
      <c r="M254" s="231">
        <f t="shared" si="19"/>
        <v>252.03376821461447</v>
      </c>
    </row>
    <row r="255" spans="1:13" s="39" customFormat="1" ht="24" x14ac:dyDescent="0.25">
      <c r="A255" s="228">
        <v>322</v>
      </c>
      <c r="B255" s="229" t="s">
        <v>475</v>
      </c>
      <c r="C255" s="230">
        <v>6821.6350818552501</v>
      </c>
      <c r="D255" s="230">
        <v>317.82214451839803</v>
      </c>
      <c r="E255" s="230">
        <v>90.726584345729989</v>
      </c>
      <c r="F255" s="234">
        <f t="shared" si="16"/>
        <v>408.54872886412801</v>
      </c>
      <c r="G255" s="230"/>
      <c r="H255" s="230">
        <v>263.46427395565001</v>
      </c>
      <c r="I255" s="230">
        <v>352.53788174853304</v>
      </c>
      <c r="J255" s="230">
        <f t="shared" si="17"/>
        <v>616.002155704183</v>
      </c>
      <c r="K255" s="230"/>
      <c r="L255" s="231">
        <f t="shared" si="18"/>
        <v>5797.0841972869393</v>
      </c>
      <c r="M255" s="231">
        <f t="shared" si="19"/>
        <v>6413.0863529911221</v>
      </c>
    </row>
    <row r="256" spans="1:13" s="39" customFormat="1" ht="24" x14ac:dyDescent="0.25">
      <c r="A256" s="228">
        <v>336</v>
      </c>
      <c r="B256" s="229" t="s">
        <v>474</v>
      </c>
      <c r="C256" s="230">
        <v>481.80444101754142</v>
      </c>
      <c r="D256" s="230">
        <v>0</v>
      </c>
      <c r="E256" s="230">
        <v>2.0246438829225744</v>
      </c>
      <c r="F256" s="234">
        <f t="shared" si="16"/>
        <v>2.0246438829225744</v>
      </c>
      <c r="G256" s="230"/>
      <c r="H256" s="230">
        <v>29.288288392925416</v>
      </c>
      <c r="I256" s="230">
        <v>31.633659462485411</v>
      </c>
      <c r="J256" s="230">
        <f t="shared" si="17"/>
        <v>60.921947855410828</v>
      </c>
      <c r="K256" s="230"/>
      <c r="L256" s="231">
        <f t="shared" si="18"/>
        <v>418.85784927920798</v>
      </c>
      <c r="M256" s="231">
        <f t="shared" si="19"/>
        <v>479.77979713461883</v>
      </c>
    </row>
    <row r="257" spans="1:22" s="46" customFormat="1" ht="24" x14ac:dyDescent="0.25">
      <c r="A257" s="235">
        <v>339</v>
      </c>
      <c r="B257" s="236" t="s">
        <v>473</v>
      </c>
      <c r="C257" s="237">
        <v>7799.8830191309598</v>
      </c>
      <c r="D257" s="237">
        <v>17.524555910687976</v>
      </c>
      <c r="E257" s="237">
        <v>60.384947981066396</v>
      </c>
      <c r="F257" s="238">
        <f t="shared" si="16"/>
        <v>77.909503891754369</v>
      </c>
      <c r="G257" s="237"/>
      <c r="H257" s="237">
        <v>200.54463435540637</v>
      </c>
      <c r="I257" s="237">
        <v>356.2008595341814</v>
      </c>
      <c r="J257" s="237">
        <f t="shared" si="17"/>
        <v>556.74549388958781</v>
      </c>
      <c r="K257" s="237"/>
      <c r="L257" s="239">
        <f t="shared" si="18"/>
        <v>7165.2280213496178</v>
      </c>
      <c r="M257" s="239">
        <f t="shared" si="19"/>
        <v>7721.9735152392059</v>
      </c>
    </row>
    <row r="258" spans="1:22" s="46" customFormat="1" ht="15" hidden="1" customHeight="1" x14ac:dyDescent="0.25">
      <c r="A258" s="219" t="s">
        <v>472</v>
      </c>
      <c r="B258" s="240"/>
      <c r="C258" s="230"/>
      <c r="D258" s="230"/>
      <c r="E258" s="230"/>
      <c r="F258" s="234"/>
      <c r="G258" s="230"/>
      <c r="H258" s="230"/>
      <c r="I258" s="230"/>
      <c r="J258" s="230"/>
      <c r="K258" s="230"/>
      <c r="L258" s="231"/>
      <c r="M258" s="231"/>
    </row>
    <row r="259" spans="1:22" s="46" customFormat="1" ht="15" customHeight="1" x14ac:dyDescent="0.25">
      <c r="A259" s="219" t="s">
        <v>1056</v>
      </c>
      <c r="B259" s="240"/>
      <c r="C259" s="230"/>
      <c r="D259" s="230"/>
      <c r="E259" s="230"/>
      <c r="F259" s="234"/>
      <c r="G259" s="230"/>
      <c r="H259" s="230"/>
      <c r="I259" s="230"/>
      <c r="J259" s="230"/>
      <c r="K259" s="230"/>
      <c r="L259" s="231"/>
      <c r="M259" s="231"/>
    </row>
    <row r="260" spans="1:22" s="41" customFormat="1" ht="13.9" customHeight="1" x14ac:dyDescent="0.25">
      <c r="A260" s="219" t="s">
        <v>471</v>
      </c>
      <c r="B260" s="219"/>
      <c r="C260" s="219"/>
      <c r="D260" s="219"/>
      <c r="E260" s="219"/>
      <c r="F260" s="219"/>
      <c r="G260" s="219"/>
      <c r="H260" s="219"/>
      <c r="I260" s="219"/>
      <c r="J260" s="230"/>
      <c r="K260" s="219"/>
      <c r="L260" s="219"/>
      <c r="M260" s="219"/>
    </row>
    <row r="261" spans="1:22" s="41" customFormat="1" ht="13.9" customHeight="1" x14ac:dyDescent="0.25">
      <c r="A261" s="219" t="s">
        <v>470</v>
      </c>
      <c r="B261" s="219"/>
      <c r="C261" s="219"/>
      <c r="D261" s="219"/>
      <c r="E261" s="219"/>
      <c r="F261" s="219"/>
      <c r="G261" s="219"/>
      <c r="H261" s="219"/>
      <c r="I261" s="230"/>
      <c r="J261" s="230"/>
      <c r="K261" s="219"/>
      <c r="L261" s="219"/>
      <c r="M261" s="219"/>
      <c r="N261" s="39"/>
      <c r="O261" s="39"/>
      <c r="P261" s="39"/>
      <c r="Q261" s="39"/>
      <c r="R261" s="39"/>
      <c r="S261" s="39"/>
      <c r="T261" s="39"/>
      <c r="U261" s="39"/>
      <c r="V261" s="39"/>
    </row>
    <row r="262" spans="1:22" s="39" customFormat="1" ht="13.9" customHeight="1" x14ac:dyDescent="0.25">
      <c r="A262" s="220" t="s">
        <v>121</v>
      </c>
      <c r="B262" s="241"/>
      <c r="C262" s="241"/>
      <c r="D262" s="241"/>
      <c r="E262" s="241"/>
      <c r="F262" s="241"/>
      <c r="G262" s="241"/>
      <c r="H262" s="241"/>
      <c r="I262" s="241"/>
      <c r="J262" s="241"/>
      <c r="K262" s="241"/>
      <c r="L262" s="241"/>
      <c r="M262" s="241"/>
      <c r="N262" s="41"/>
      <c r="O262" s="41"/>
      <c r="P262" s="41"/>
      <c r="Q262" s="41"/>
      <c r="R262" s="41"/>
      <c r="S262" s="41"/>
      <c r="T262" s="41"/>
      <c r="U262" s="41"/>
      <c r="V262" s="41"/>
    </row>
    <row r="263" spans="1:22" s="39" customFormat="1" ht="13.9" customHeight="1" x14ac:dyDescent="0.25"/>
    <row r="264" spans="1:22" s="39" customFormat="1" ht="13.9" customHeight="1" x14ac:dyDescent="0.25">
      <c r="C264" s="41"/>
      <c r="D264" s="41"/>
      <c r="E264" s="41"/>
      <c r="F264" s="41"/>
      <c r="G264" s="41"/>
      <c r="H264" s="41"/>
      <c r="I264" s="41"/>
      <c r="J264" s="41"/>
      <c r="K264" s="41"/>
      <c r="L264" s="41"/>
      <c r="M264" s="41"/>
    </row>
    <row r="265" spans="1:22" s="39" customFormat="1" ht="15" customHeight="1" x14ac:dyDescent="0.25">
      <c r="C265" s="43"/>
      <c r="D265" s="43"/>
      <c r="E265" s="43"/>
      <c r="F265" s="43"/>
      <c r="G265" s="43"/>
      <c r="H265" s="43"/>
      <c r="I265" s="43"/>
      <c r="J265" s="43"/>
      <c r="K265" s="43"/>
      <c r="L265" s="43"/>
      <c r="M265" s="43"/>
    </row>
    <row r="266" spans="1:22" s="39" customFormat="1" ht="15" customHeight="1" x14ac:dyDescent="0.25"/>
    <row r="267" spans="1:22" s="39" customFormat="1" ht="15" customHeight="1" x14ac:dyDescent="0.25">
      <c r="C267" s="41"/>
      <c r="D267" s="41"/>
      <c r="E267" s="41"/>
      <c r="F267" s="41"/>
      <c r="G267" s="41"/>
      <c r="H267" s="41"/>
      <c r="I267" s="41"/>
      <c r="J267" s="41"/>
      <c r="K267" s="41"/>
      <c r="L267" s="41"/>
      <c r="M267" s="41"/>
    </row>
    <row r="268" spans="1:22" s="39" customFormat="1" ht="15" customHeight="1" x14ac:dyDescent="0.25">
      <c r="C268" s="41"/>
      <c r="D268" s="41"/>
      <c r="E268" s="41"/>
      <c r="F268" s="41"/>
      <c r="G268" s="41"/>
      <c r="H268" s="41"/>
      <c r="I268" s="41"/>
      <c r="J268" s="41"/>
      <c r="K268" s="41"/>
      <c r="L268" s="41"/>
      <c r="M268" s="41"/>
    </row>
    <row r="269" spans="1:22" s="39" customFormat="1" ht="15" customHeight="1" x14ac:dyDescent="0.25">
      <c r="C269" s="42"/>
      <c r="D269" s="42"/>
      <c r="E269" s="42"/>
      <c r="F269" s="42"/>
      <c r="G269" s="42"/>
      <c r="H269" s="42"/>
      <c r="I269" s="42"/>
      <c r="J269" s="42"/>
      <c r="K269" s="42"/>
      <c r="L269" s="42"/>
      <c r="M269" s="42"/>
    </row>
    <row r="270" spans="1:22" s="39" customFormat="1" ht="15" customHeight="1" x14ac:dyDescent="0.25"/>
    <row r="271" spans="1:22" s="39" customFormat="1" ht="15" customHeight="1" x14ac:dyDescent="0.25"/>
    <row r="272" spans="1:22" s="39" customFormat="1" ht="15" customHeight="1" x14ac:dyDescent="0.25">
      <c r="A272" s="41"/>
      <c r="B272" s="41"/>
      <c r="C272" s="41"/>
      <c r="D272" s="41"/>
      <c r="E272" s="41"/>
      <c r="F272" s="41"/>
      <c r="G272" s="41"/>
      <c r="H272" s="41"/>
      <c r="I272" s="41"/>
      <c r="J272" s="41"/>
      <c r="K272" s="41"/>
      <c r="L272" s="41"/>
      <c r="M272" s="41"/>
    </row>
    <row r="273" spans="1:13" s="39" customFormat="1" ht="15" customHeight="1" x14ac:dyDescent="0.25">
      <c r="A273" s="41"/>
      <c r="B273" s="41"/>
      <c r="C273" s="41"/>
      <c r="D273" s="41"/>
      <c r="E273" s="41"/>
      <c r="F273" s="41"/>
      <c r="G273" s="41"/>
      <c r="H273" s="41"/>
      <c r="I273" s="41"/>
      <c r="J273" s="41"/>
      <c r="K273" s="41"/>
      <c r="L273" s="41"/>
      <c r="M273" s="41"/>
    </row>
    <row r="274" spans="1:13" s="39" customFormat="1" x14ac:dyDescent="0.25">
      <c r="A274" s="41"/>
      <c r="B274" s="41"/>
      <c r="C274" s="41"/>
      <c r="D274" s="41"/>
      <c r="E274" s="41"/>
      <c r="F274" s="41"/>
      <c r="G274" s="41"/>
      <c r="H274" s="41"/>
      <c r="I274" s="41"/>
      <c r="J274" s="41"/>
      <c r="K274" s="41"/>
      <c r="L274" s="41"/>
      <c r="M274" s="41"/>
    </row>
    <row r="275" spans="1:13" s="39" customFormat="1" x14ac:dyDescent="0.25"/>
    <row r="276" spans="1:13" s="39" customFormat="1" x14ac:dyDescent="0.25"/>
    <row r="277" spans="1:13" s="39" customFormat="1" x14ac:dyDescent="0.25"/>
    <row r="278" spans="1:13" s="39" customFormat="1" x14ac:dyDescent="0.25"/>
    <row r="279" spans="1:13" s="39" customFormat="1" x14ac:dyDescent="0.25"/>
    <row r="280" spans="1:13" s="39" customFormat="1" x14ac:dyDescent="0.25"/>
    <row r="281" spans="1:13" s="39" customFormat="1" x14ac:dyDescent="0.25">
      <c r="B281" s="40"/>
    </row>
    <row r="282" spans="1:13" s="39" customFormat="1" x14ac:dyDescent="0.25"/>
    <row r="283" spans="1:13" s="39" customFormat="1" x14ac:dyDescent="0.25"/>
    <row r="284" spans="1:13" s="39" customFormat="1" x14ac:dyDescent="0.25"/>
    <row r="285" spans="1:13" s="39" customFormat="1" x14ac:dyDescent="0.25"/>
    <row r="286" spans="1:13" s="39" customFormat="1" x14ac:dyDescent="0.25"/>
    <row r="287" spans="1:13" s="39" customFormat="1" x14ac:dyDescent="0.25"/>
    <row r="288" spans="1:13" s="39" customFormat="1" x14ac:dyDescent="0.25"/>
    <row r="289" s="39" customFormat="1" x14ac:dyDescent="0.25"/>
    <row r="290" s="39" customFormat="1" x14ac:dyDescent="0.25"/>
    <row r="291" s="39" customFormat="1" x14ac:dyDescent="0.25"/>
    <row r="292" s="39" customFormat="1" x14ac:dyDescent="0.25"/>
    <row r="293" s="39" customFormat="1" x14ac:dyDescent="0.25"/>
    <row r="294" s="39" customFormat="1" x14ac:dyDescent="0.25"/>
    <row r="295" s="39" customFormat="1" x14ac:dyDescent="0.25"/>
    <row r="296" s="39" customFormat="1" x14ac:dyDescent="0.25"/>
    <row r="297" s="39" customFormat="1" x14ac:dyDescent="0.25"/>
    <row r="298" s="39" customFormat="1" x14ac:dyDescent="0.25"/>
    <row r="299" s="39" customFormat="1" x14ac:dyDescent="0.25"/>
    <row r="300" s="39" customFormat="1" x14ac:dyDescent="0.25"/>
    <row r="301" s="39" customFormat="1" x14ac:dyDescent="0.25"/>
    <row r="302" s="39" customFormat="1" x14ac:dyDescent="0.25"/>
    <row r="303" s="39" customFormat="1" x14ac:dyDescent="0.25"/>
    <row r="304" s="39" customFormat="1" x14ac:dyDescent="0.25"/>
    <row r="305" s="39" customFormat="1" x14ac:dyDescent="0.25"/>
    <row r="306" s="39" customFormat="1" x14ac:dyDescent="0.25"/>
    <row r="307" s="39" customFormat="1" x14ac:dyDescent="0.25"/>
    <row r="308" s="39" customFormat="1" x14ac:dyDescent="0.25"/>
    <row r="309" s="39" customFormat="1" x14ac:dyDescent="0.25"/>
    <row r="310" s="39" customFormat="1" x14ac:dyDescent="0.25"/>
    <row r="311" s="39" customFormat="1" x14ac:dyDescent="0.25"/>
    <row r="312" s="39" customFormat="1" x14ac:dyDescent="0.25"/>
    <row r="313" s="39" customFormat="1" x14ac:dyDescent="0.25"/>
    <row r="314" s="39" customFormat="1" x14ac:dyDescent="0.25"/>
    <row r="315" s="39" customFormat="1" x14ac:dyDescent="0.25"/>
    <row r="316" s="39" customFormat="1" x14ac:dyDescent="0.25"/>
    <row r="317" s="39" customFormat="1" x14ac:dyDescent="0.25"/>
    <row r="318" s="39" customFormat="1" x14ac:dyDescent="0.25"/>
    <row r="319" s="39" customFormat="1" x14ac:dyDescent="0.25"/>
    <row r="320" s="39" customFormat="1" x14ac:dyDescent="0.25"/>
    <row r="321" spans="1:13" s="39" customFormat="1" x14ac:dyDescent="0.25"/>
    <row r="322" spans="1:13" s="39" customFormat="1" x14ac:dyDescent="0.25"/>
    <row r="323" spans="1:13" s="39" customFormat="1" x14ac:dyDescent="0.25"/>
    <row r="324" spans="1:13" s="39" customFormat="1" x14ac:dyDescent="0.25"/>
    <row r="325" spans="1:13" s="39" customFormat="1" x14ac:dyDescent="0.25"/>
    <row r="326" spans="1:13" s="39" customFormat="1" x14ac:dyDescent="0.25"/>
    <row r="327" spans="1:13" s="39" customFormat="1" x14ac:dyDescent="0.25">
      <c r="A327" s="37"/>
      <c r="B327" s="37"/>
      <c r="C327" s="37"/>
      <c r="D327" s="37"/>
      <c r="E327" s="37"/>
      <c r="F327" s="37"/>
      <c r="G327" s="37"/>
      <c r="H327" s="37"/>
      <c r="I327" s="37"/>
      <c r="J327" s="37"/>
      <c r="K327" s="37"/>
      <c r="L327" s="37"/>
      <c r="M327" s="37"/>
    </row>
    <row r="328" spans="1:13" s="39" customFormat="1" x14ac:dyDescent="0.25">
      <c r="A328" s="37"/>
      <c r="B328" s="37"/>
      <c r="C328" s="37"/>
      <c r="D328" s="37"/>
      <c r="E328" s="37"/>
      <c r="F328" s="37"/>
      <c r="G328" s="37"/>
      <c r="H328" s="37"/>
      <c r="I328" s="37"/>
      <c r="J328" s="37"/>
      <c r="K328" s="37"/>
      <c r="L328" s="37"/>
      <c r="M328" s="37"/>
    </row>
    <row r="344" spans="1:1" x14ac:dyDescent="0.25">
      <c r="A344" s="38"/>
    </row>
  </sheetData>
  <mergeCells count="9">
    <mergeCell ref="A1:D1"/>
    <mergeCell ref="E1:M1"/>
    <mergeCell ref="A2:M2"/>
    <mergeCell ref="L8:M8"/>
    <mergeCell ref="A8:A10"/>
    <mergeCell ref="B8:B10"/>
    <mergeCell ref="C8:C9"/>
    <mergeCell ref="D8:F8"/>
    <mergeCell ref="H8:J8"/>
  </mergeCells>
  <printOptions horizontalCentered="1"/>
  <pageMargins left="0" right="0" top="0" bottom="0" header="0" footer="0"/>
  <pageSetup scale="64" fitToWidth="0" fitToHeight="0" orientation="landscape" r:id="rId1"/>
  <headerFooter scaleWithDoc="0" alignWithMargins="0">
    <oddHeader xml:space="preserve">&amp;L
</oddHeader>
  </headerFooter>
  <ignoredErrors>
    <ignoredError sqref="C10:F261 H10:I26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1"/>
  <sheetViews>
    <sheetView showGridLines="0" zoomScaleNormal="100" zoomScaleSheetLayoutView="90" workbookViewId="0">
      <selection sqref="A1:D1"/>
    </sheetView>
  </sheetViews>
  <sheetFormatPr baseColWidth="10" defaultColWidth="12.85546875" defaultRowHeight="11.25" x14ac:dyDescent="0.25"/>
  <cols>
    <col min="1" max="1" width="4.28515625" style="68" customWidth="1"/>
    <col min="2" max="2" width="5.28515625" style="69" customWidth="1"/>
    <col min="3" max="3" width="44.42578125" style="70" customWidth="1"/>
    <col min="4" max="7" width="13.5703125" style="68" customWidth="1"/>
    <col min="8" max="8" width="13.140625" style="68" customWidth="1"/>
    <col min="9" max="9" width="13.28515625" style="68" customWidth="1"/>
    <col min="10" max="10" width="0.85546875" style="68" customWidth="1"/>
    <col min="11" max="11" width="16.7109375" style="68" customWidth="1"/>
    <col min="12" max="12" width="15.7109375" style="68" customWidth="1"/>
    <col min="13" max="13" width="1.42578125" style="50" customWidth="1"/>
    <col min="14" max="240" width="11.42578125" style="50" customWidth="1"/>
    <col min="241" max="241" width="4.28515625" style="50" customWidth="1"/>
    <col min="242" max="242" width="4.85546875" style="50" customWidth="1"/>
    <col min="243" max="243" width="46.42578125" style="50" customWidth="1"/>
    <col min="244" max="16384" width="12.85546875" style="50"/>
  </cols>
  <sheetData>
    <row r="1" spans="1:14" ht="43.5" customHeight="1" x14ac:dyDescent="0.25">
      <c r="A1" s="362" t="s">
        <v>1041</v>
      </c>
      <c r="B1" s="362"/>
      <c r="C1" s="362"/>
      <c r="D1" s="362"/>
      <c r="E1" s="390" t="s">
        <v>1042</v>
      </c>
      <c r="F1" s="390"/>
      <c r="G1" s="390"/>
      <c r="H1" s="390"/>
      <c r="I1" s="390"/>
      <c r="J1" s="390"/>
      <c r="K1" s="390"/>
      <c r="L1" s="390"/>
    </row>
    <row r="2" spans="1:14" ht="37.5" customHeight="1" x14ac:dyDescent="0.3">
      <c r="A2" s="360" t="s">
        <v>1043</v>
      </c>
      <c r="B2" s="360"/>
      <c r="C2" s="360"/>
      <c r="D2" s="360"/>
      <c r="E2" s="360"/>
      <c r="F2" s="360"/>
      <c r="G2" s="360"/>
      <c r="H2" s="360"/>
      <c r="I2" s="360"/>
      <c r="J2" s="360"/>
      <c r="K2" s="360"/>
      <c r="L2" s="360"/>
    </row>
    <row r="3" spans="1:14" s="52" customFormat="1" ht="36" customHeight="1" x14ac:dyDescent="0.25">
      <c r="A3" s="396" t="s">
        <v>1048</v>
      </c>
      <c r="B3" s="396"/>
      <c r="C3" s="396"/>
      <c r="D3" s="396"/>
      <c r="E3" s="396"/>
      <c r="F3" s="396"/>
      <c r="G3" s="396"/>
      <c r="H3" s="396"/>
      <c r="I3" s="396"/>
      <c r="J3" s="396"/>
      <c r="K3" s="396"/>
      <c r="L3" s="396"/>
    </row>
    <row r="4" spans="1:14" s="52" customFormat="1" ht="17.649999999999999" customHeight="1" x14ac:dyDescent="0.25">
      <c r="A4" s="242" t="s">
        <v>730</v>
      </c>
      <c r="B4" s="243"/>
      <c r="C4" s="244"/>
      <c r="D4" s="217"/>
      <c r="E4" s="217"/>
      <c r="F4" s="217"/>
      <c r="G4" s="217"/>
      <c r="H4" s="217"/>
      <c r="I4" s="217"/>
      <c r="J4" s="217"/>
      <c r="K4" s="217"/>
      <c r="L4" s="217"/>
    </row>
    <row r="5" spans="1:14" s="52" customFormat="1" ht="17.649999999999999" customHeight="1" x14ac:dyDescent="0.25">
      <c r="A5" s="242" t="s">
        <v>1</v>
      </c>
      <c r="B5" s="245"/>
      <c r="C5" s="246"/>
      <c r="D5" s="247"/>
      <c r="E5" s="247"/>
      <c r="F5" s="247"/>
      <c r="G5" s="247"/>
      <c r="H5" s="247"/>
      <c r="I5" s="247"/>
      <c r="J5" s="247"/>
      <c r="K5" s="247"/>
      <c r="L5" s="247"/>
    </row>
    <row r="6" spans="1:14" s="52" customFormat="1" ht="17.649999999999999" customHeight="1" x14ac:dyDescent="0.25">
      <c r="A6" s="242" t="s">
        <v>45</v>
      </c>
      <c r="B6" s="245"/>
      <c r="C6" s="246"/>
      <c r="D6" s="247"/>
      <c r="E6" s="247"/>
      <c r="F6" s="247"/>
      <c r="G6" s="247"/>
      <c r="H6" s="247"/>
      <c r="I6" s="247"/>
      <c r="J6" s="247"/>
      <c r="K6" s="247"/>
      <c r="L6" s="247"/>
    </row>
    <row r="7" spans="1:14" s="52" customFormat="1" ht="17.649999999999999" customHeight="1" x14ac:dyDescent="0.25">
      <c r="A7" s="242" t="s">
        <v>731</v>
      </c>
      <c r="B7" s="245"/>
      <c r="C7" s="246"/>
      <c r="D7" s="247"/>
      <c r="E7" s="247"/>
      <c r="F7" s="247"/>
      <c r="G7" s="247"/>
      <c r="H7" s="247"/>
      <c r="I7" s="247"/>
      <c r="J7" s="247"/>
      <c r="K7" s="247"/>
      <c r="L7" s="247"/>
    </row>
    <row r="8" spans="1:14" s="53" customFormat="1" ht="22.5" customHeight="1" x14ac:dyDescent="0.25">
      <c r="A8" s="392" t="s">
        <v>388</v>
      </c>
      <c r="B8" s="368" t="s">
        <v>728</v>
      </c>
      <c r="C8" s="368"/>
      <c r="D8" s="370" t="s">
        <v>732</v>
      </c>
      <c r="E8" s="370"/>
      <c r="F8" s="370"/>
      <c r="G8" s="365" t="s">
        <v>733</v>
      </c>
      <c r="H8" s="370" t="s">
        <v>734</v>
      </c>
      <c r="I8" s="370"/>
      <c r="J8" s="347"/>
      <c r="K8" s="370" t="s">
        <v>735</v>
      </c>
      <c r="L8" s="370"/>
    </row>
    <row r="9" spans="1:14" s="53" customFormat="1" ht="49.9" customHeight="1" x14ac:dyDescent="0.25">
      <c r="A9" s="392"/>
      <c r="B9" s="368"/>
      <c r="C9" s="368"/>
      <c r="D9" s="347" t="s">
        <v>736</v>
      </c>
      <c r="E9" s="347" t="s">
        <v>737</v>
      </c>
      <c r="F9" s="347" t="s">
        <v>378</v>
      </c>
      <c r="G9" s="365"/>
      <c r="H9" s="347" t="s">
        <v>738</v>
      </c>
      <c r="I9" s="347" t="s">
        <v>739</v>
      </c>
      <c r="J9" s="347"/>
      <c r="K9" s="347" t="s">
        <v>740</v>
      </c>
      <c r="L9" s="347" t="s">
        <v>741</v>
      </c>
    </row>
    <row r="10" spans="1:14" s="54" customFormat="1" ht="17.100000000000001" customHeight="1" x14ac:dyDescent="0.25">
      <c r="A10" s="393"/>
      <c r="B10" s="366"/>
      <c r="C10" s="366"/>
      <c r="D10" s="356" t="s">
        <v>368</v>
      </c>
      <c r="E10" s="356" t="s">
        <v>367</v>
      </c>
      <c r="F10" s="350" t="s">
        <v>742</v>
      </c>
      <c r="G10" s="356" t="s">
        <v>366</v>
      </c>
      <c r="H10" s="350" t="s">
        <v>743</v>
      </c>
      <c r="I10" s="350" t="s">
        <v>744</v>
      </c>
      <c r="J10" s="357"/>
      <c r="K10" s="356" t="s">
        <v>363</v>
      </c>
      <c r="L10" s="356" t="s">
        <v>745</v>
      </c>
    </row>
    <row r="11" spans="1:14" s="53" customFormat="1" ht="17.649999999999999" customHeight="1" x14ac:dyDescent="0.25">
      <c r="A11" s="368" t="s">
        <v>713</v>
      </c>
      <c r="B11" s="368"/>
      <c r="C11" s="368"/>
      <c r="D11" s="249">
        <f>+D12+D271</f>
        <v>836704.49154478603</v>
      </c>
      <c r="E11" s="249">
        <f>+E12+E271</f>
        <v>823055.86479044403</v>
      </c>
      <c r="F11" s="250">
        <f t="shared" ref="F11:F12" si="0">E11/D11*100-100</f>
        <v>-1.6312362240512073</v>
      </c>
      <c r="G11" s="249">
        <f>+G12+G271</f>
        <v>789637.06973159965</v>
      </c>
      <c r="H11" s="249">
        <f>+H12+H271</f>
        <v>487467.67438701133</v>
      </c>
      <c r="I11" s="251">
        <f>H11/E11*100</f>
        <v>59.226559853397575</v>
      </c>
      <c r="J11" s="252"/>
      <c r="K11" s="249">
        <f>+K12+K271</f>
        <v>152262.21843111955</v>
      </c>
      <c r="L11" s="249">
        <f>+L12+L271</f>
        <v>335205.45595589187</v>
      </c>
    </row>
    <row r="12" spans="1:14" s="55" customFormat="1" ht="17.649999999999999" customHeight="1" x14ac:dyDescent="0.25">
      <c r="A12" s="394" t="s">
        <v>746</v>
      </c>
      <c r="B12" s="394"/>
      <c r="C12" s="394"/>
      <c r="D12" s="253">
        <f>SUM(D13:D270)</f>
        <v>566430.30430552748</v>
      </c>
      <c r="E12" s="253">
        <f>SUM(E13:E270)</f>
        <v>552781.67755118548</v>
      </c>
      <c r="F12" s="254">
        <f t="shared" si="0"/>
        <v>-2.4095862545836013</v>
      </c>
      <c r="G12" s="253">
        <f>SUM(G13:G270)</f>
        <v>519360.87696234102</v>
      </c>
      <c r="H12" s="253">
        <f>SUM(H13:H270)</f>
        <v>259501.02813921854</v>
      </c>
      <c r="I12" s="255">
        <f>+H12/E12*100</f>
        <v>46.944578425392855</v>
      </c>
      <c r="J12" s="256"/>
      <c r="K12" s="253">
        <f>SUM(K13:K270)</f>
        <v>110473.85747309704</v>
      </c>
      <c r="L12" s="253">
        <f t="shared" ref="L12" si="1">SUM(L13:L270)</f>
        <v>149027.17066612153</v>
      </c>
    </row>
    <row r="13" spans="1:14" s="55" customFormat="1" ht="17.649999999999999" customHeight="1" x14ac:dyDescent="0.25">
      <c r="A13" s="257">
        <v>1</v>
      </c>
      <c r="B13" s="117" t="s">
        <v>91</v>
      </c>
      <c r="C13" s="258" t="s">
        <v>358</v>
      </c>
      <c r="D13" s="259">
        <v>2072.4344808000001</v>
      </c>
      <c r="E13" s="259">
        <v>2072.4344808000001</v>
      </c>
      <c r="F13" s="260">
        <f>E13/D13*100-100</f>
        <v>0</v>
      </c>
      <c r="G13" s="259">
        <v>2072.4344808000001</v>
      </c>
      <c r="H13" s="231">
        <f>K13+L13</f>
        <v>0</v>
      </c>
      <c r="I13" s="231">
        <f>+H13/E13*100</f>
        <v>0</v>
      </c>
      <c r="J13" s="261"/>
      <c r="K13" s="259">
        <v>0</v>
      </c>
      <c r="L13" s="262">
        <v>0</v>
      </c>
      <c r="N13" s="56"/>
    </row>
    <row r="14" spans="1:14" s="55" customFormat="1" ht="17.649999999999999" customHeight="1" x14ac:dyDescent="0.25">
      <c r="A14" s="257">
        <v>2</v>
      </c>
      <c r="B14" s="117" t="s">
        <v>48</v>
      </c>
      <c r="C14" s="258" t="s">
        <v>747</v>
      </c>
      <c r="D14" s="259">
        <v>5562.6576378645004</v>
      </c>
      <c r="E14" s="259">
        <v>5562.6576378645004</v>
      </c>
      <c r="F14" s="260">
        <f t="shared" ref="F14:F77" si="2">E14/D14*100-100</f>
        <v>0</v>
      </c>
      <c r="G14" s="259">
        <v>5562.6576938187845</v>
      </c>
      <c r="H14" s="231">
        <f t="shared" ref="H14:H77" si="3">K14+L14</f>
        <v>-2.2800236365583258E-12</v>
      </c>
      <c r="I14" s="231">
        <f t="shared" ref="I14:I77" si="4">+H14/E14*100</f>
        <v>-4.0988027396085173E-14</v>
      </c>
      <c r="J14" s="261"/>
      <c r="K14" s="259">
        <v>0</v>
      </c>
      <c r="L14" s="262">
        <v>-2.2800236365583258E-12</v>
      </c>
      <c r="N14" s="56"/>
    </row>
    <row r="15" spans="1:14" s="55" customFormat="1" ht="17.649999999999999" customHeight="1" x14ac:dyDescent="0.25">
      <c r="A15" s="257">
        <v>3</v>
      </c>
      <c r="B15" s="117" t="s">
        <v>55</v>
      </c>
      <c r="C15" s="258" t="s">
        <v>356</v>
      </c>
      <c r="D15" s="259">
        <v>550.8562176344999</v>
      </c>
      <c r="E15" s="259">
        <v>550.8562176344999</v>
      </c>
      <c r="F15" s="260">
        <f t="shared" si="2"/>
        <v>0</v>
      </c>
      <c r="G15" s="259">
        <v>550.85623367075493</v>
      </c>
      <c r="H15" s="231">
        <f t="shared" si="3"/>
        <v>-1.4250147728489537E-13</v>
      </c>
      <c r="I15" s="231">
        <f t="shared" si="4"/>
        <v>-2.5869087562781566E-14</v>
      </c>
      <c r="J15" s="261"/>
      <c r="K15" s="259">
        <v>0</v>
      </c>
      <c r="L15" s="262">
        <v>-1.4250147728489537E-13</v>
      </c>
      <c r="N15" s="56"/>
    </row>
    <row r="16" spans="1:14" s="55" customFormat="1" ht="17.649999999999999" customHeight="1" x14ac:dyDescent="0.25">
      <c r="A16" s="257">
        <v>4</v>
      </c>
      <c r="B16" s="117" t="s">
        <v>48</v>
      </c>
      <c r="C16" s="258" t="s">
        <v>748</v>
      </c>
      <c r="D16" s="259">
        <v>6640.0471253920987</v>
      </c>
      <c r="E16" s="259">
        <v>6640.0471256252995</v>
      </c>
      <c r="F16" s="260">
        <f t="shared" si="2"/>
        <v>3.5120422126055928E-9</v>
      </c>
      <c r="G16" s="259">
        <v>5780.8057249327621</v>
      </c>
      <c r="H16" s="231">
        <f t="shared" si="3"/>
        <v>1.1400118182791629E-12</v>
      </c>
      <c r="I16" s="231">
        <f t="shared" si="4"/>
        <v>1.7168730834448813E-14</v>
      </c>
      <c r="J16" s="261"/>
      <c r="K16" s="259">
        <v>0</v>
      </c>
      <c r="L16" s="262">
        <v>1.1400118182791629E-12</v>
      </c>
      <c r="N16" s="56"/>
    </row>
    <row r="17" spans="1:14" s="55" customFormat="1" ht="17.649999999999999" customHeight="1" x14ac:dyDescent="0.25">
      <c r="A17" s="257">
        <v>5</v>
      </c>
      <c r="B17" s="117" t="s">
        <v>354</v>
      </c>
      <c r="C17" s="258" t="s">
        <v>749</v>
      </c>
      <c r="D17" s="259">
        <v>1228.8213828773021</v>
      </c>
      <c r="E17" s="259">
        <v>1228.8213824109</v>
      </c>
      <c r="F17" s="260">
        <f t="shared" si="2"/>
        <v>-3.7955231846353854E-8</v>
      </c>
      <c r="G17" s="259">
        <v>1227.5377830450002</v>
      </c>
      <c r="H17" s="231">
        <f t="shared" si="3"/>
        <v>1.4250147728489537E-13</v>
      </c>
      <c r="I17" s="231">
        <f t="shared" si="4"/>
        <v>1.1596598116262673E-14</v>
      </c>
      <c r="J17" s="261"/>
      <c r="K17" s="259">
        <v>0</v>
      </c>
      <c r="L17" s="262">
        <v>1.4250147728489537E-13</v>
      </c>
      <c r="N17" s="56"/>
    </row>
    <row r="18" spans="1:14" s="55" customFormat="1" ht="17.649999999999999" customHeight="1" x14ac:dyDescent="0.25">
      <c r="A18" s="257">
        <v>6</v>
      </c>
      <c r="B18" s="117" t="s">
        <v>48</v>
      </c>
      <c r="C18" s="258" t="s">
        <v>352</v>
      </c>
      <c r="D18" s="259">
        <v>6174.0914908079994</v>
      </c>
      <c r="E18" s="259">
        <v>6174.0914908079994</v>
      </c>
      <c r="F18" s="260">
        <f t="shared" si="2"/>
        <v>0</v>
      </c>
      <c r="G18" s="259">
        <v>6174.0914930140834</v>
      </c>
      <c r="H18" s="231">
        <f t="shared" si="3"/>
        <v>0</v>
      </c>
      <c r="I18" s="231">
        <f t="shared" si="4"/>
        <v>0</v>
      </c>
      <c r="J18" s="261"/>
      <c r="K18" s="259">
        <v>0</v>
      </c>
      <c r="L18" s="262">
        <v>0</v>
      </c>
      <c r="N18" s="56"/>
    </row>
    <row r="19" spans="1:14" s="55" customFormat="1" ht="17.649999999999999" customHeight="1" x14ac:dyDescent="0.25">
      <c r="A19" s="257">
        <v>7</v>
      </c>
      <c r="B19" s="117" t="s">
        <v>171</v>
      </c>
      <c r="C19" s="258" t="s">
        <v>351</v>
      </c>
      <c r="D19" s="259">
        <v>14063.1745579815</v>
      </c>
      <c r="E19" s="259">
        <v>14063.1745579815</v>
      </c>
      <c r="F19" s="260">
        <f t="shared" si="2"/>
        <v>0</v>
      </c>
      <c r="G19" s="259">
        <v>14063.174572621867</v>
      </c>
      <c r="H19" s="231">
        <f t="shared" si="3"/>
        <v>429.17021879932508</v>
      </c>
      <c r="I19" s="231">
        <f t="shared" si="4"/>
        <v>3.0517307243104028</v>
      </c>
      <c r="J19" s="261"/>
      <c r="K19" s="259">
        <v>0</v>
      </c>
      <c r="L19" s="262">
        <v>429.17021879932508</v>
      </c>
      <c r="N19" s="56"/>
    </row>
    <row r="20" spans="1:14" s="55" customFormat="1" ht="17.649999999999999" customHeight="1" x14ac:dyDescent="0.25">
      <c r="A20" s="257">
        <v>9</v>
      </c>
      <c r="B20" s="117" t="s">
        <v>69</v>
      </c>
      <c r="C20" s="258" t="s">
        <v>350</v>
      </c>
      <c r="D20" s="259">
        <v>2005.9095069083023</v>
      </c>
      <c r="E20" s="259">
        <v>2005.9095064419</v>
      </c>
      <c r="F20" s="260">
        <f t="shared" si="2"/>
        <v>-2.3251416791936208E-8</v>
      </c>
      <c r="G20" s="259">
        <v>2005.9095064419</v>
      </c>
      <c r="H20" s="231">
        <f t="shared" si="3"/>
        <v>0</v>
      </c>
      <c r="I20" s="231">
        <f t="shared" si="4"/>
        <v>0</v>
      </c>
      <c r="J20" s="261"/>
      <c r="K20" s="259">
        <v>0</v>
      </c>
      <c r="L20" s="262">
        <v>0</v>
      </c>
      <c r="N20" s="56"/>
    </row>
    <row r="21" spans="1:14" s="55" customFormat="1" ht="17.649999999999999" customHeight="1" x14ac:dyDescent="0.25">
      <c r="A21" s="257">
        <v>10</v>
      </c>
      <c r="B21" s="117" t="s">
        <v>69</v>
      </c>
      <c r="C21" s="258" t="s">
        <v>750</v>
      </c>
      <c r="D21" s="259">
        <v>2660.6939728551974</v>
      </c>
      <c r="E21" s="259">
        <v>2660.6939733215995</v>
      </c>
      <c r="F21" s="260">
        <f t="shared" si="2"/>
        <v>1.752933087573183E-8</v>
      </c>
      <c r="G21" s="259">
        <v>2631.6565398035041</v>
      </c>
      <c r="H21" s="231">
        <f t="shared" si="3"/>
        <v>0</v>
      </c>
      <c r="I21" s="231">
        <f t="shared" si="4"/>
        <v>0</v>
      </c>
      <c r="J21" s="261"/>
      <c r="K21" s="259">
        <v>0</v>
      </c>
      <c r="L21" s="262">
        <v>0</v>
      </c>
      <c r="N21" s="56"/>
    </row>
    <row r="22" spans="1:14" s="55" customFormat="1" ht="17.649999999999999" customHeight="1" x14ac:dyDescent="0.25">
      <c r="A22" s="257">
        <v>11</v>
      </c>
      <c r="B22" s="117" t="s">
        <v>69</v>
      </c>
      <c r="C22" s="258" t="s">
        <v>348</v>
      </c>
      <c r="D22" s="259">
        <v>2134.0753478385</v>
      </c>
      <c r="E22" s="259">
        <v>2134.0753478385</v>
      </c>
      <c r="F22" s="260">
        <f t="shared" si="2"/>
        <v>0</v>
      </c>
      <c r="G22" s="259">
        <v>2134.0753440279927</v>
      </c>
      <c r="H22" s="231">
        <f t="shared" si="3"/>
        <v>0</v>
      </c>
      <c r="I22" s="231">
        <f t="shared" si="4"/>
        <v>0</v>
      </c>
      <c r="J22" s="261"/>
      <c r="K22" s="259">
        <v>0</v>
      </c>
      <c r="L22" s="262">
        <v>0</v>
      </c>
      <c r="N22" s="56"/>
    </row>
    <row r="23" spans="1:14" s="55" customFormat="1" ht="17.649999999999999" customHeight="1" x14ac:dyDescent="0.25">
      <c r="A23" s="257">
        <v>12</v>
      </c>
      <c r="B23" s="117" t="s">
        <v>50</v>
      </c>
      <c r="C23" s="258" t="s">
        <v>347</v>
      </c>
      <c r="D23" s="259">
        <v>3513.2485070738026</v>
      </c>
      <c r="E23" s="259">
        <v>3513.2485066073996</v>
      </c>
      <c r="F23" s="260">
        <f t="shared" si="2"/>
        <v>-1.3275553101266269E-8</v>
      </c>
      <c r="G23" s="259">
        <v>3513.2487424577284</v>
      </c>
      <c r="H23" s="231">
        <f t="shared" si="3"/>
        <v>5.7000590913958146E-13</v>
      </c>
      <c r="I23" s="231">
        <f t="shared" si="4"/>
        <v>1.6224468837532158E-14</v>
      </c>
      <c r="J23" s="261"/>
      <c r="K23" s="259">
        <v>0</v>
      </c>
      <c r="L23" s="262">
        <v>5.7000590913958146E-13</v>
      </c>
      <c r="N23" s="56"/>
    </row>
    <row r="24" spans="1:14" s="55" customFormat="1" ht="17.649999999999999" customHeight="1" x14ac:dyDescent="0.25">
      <c r="A24" s="257">
        <v>13</v>
      </c>
      <c r="B24" s="117" t="s">
        <v>50</v>
      </c>
      <c r="C24" s="258" t="s">
        <v>346</v>
      </c>
      <c r="D24" s="259">
        <v>1015.9395073009011</v>
      </c>
      <c r="E24" s="259">
        <v>1015.9395070676999</v>
      </c>
      <c r="F24" s="260">
        <f t="shared" si="2"/>
        <v>-2.2954253608986619E-8</v>
      </c>
      <c r="G24" s="259">
        <v>1015.9395070676999</v>
      </c>
      <c r="H24" s="231">
        <f t="shared" si="3"/>
        <v>0</v>
      </c>
      <c r="I24" s="231">
        <f t="shared" si="4"/>
        <v>0</v>
      </c>
      <c r="J24" s="261"/>
      <c r="K24" s="259">
        <v>0</v>
      </c>
      <c r="L24" s="262">
        <v>0</v>
      </c>
      <c r="N24" s="56"/>
    </row>
    <row r="25" spans="1:14" s="55" customFormat="1" ht="17.649999999999999" customHeight="1" x14ac:dyDescent="0.25">
      <c r="A25" s="257">
        <v>14</v>
      </c>
      <c r="B25" s="117" t="s">
        <v>50</v>
      </c>
      <c r="C25" s="258" t="s">
        <v>751</v>
      </c>
      <c r="D25" s="259">
        <v>677.06843214749995</v>
      </c>
      <c r="E25" s="259">
        <v>677.06843214749995</v>
      </c>
      <c r="F25" s="260">
        <f t="shared" si="2"/>
        <v>0</v>
      </c>
      <c r="G25" s="259">
        <v>677.06842633146289</v>
      </c>
      <c r="H25" s="231">
        <f t="shared" si="3"/>
        <v>0</v>
      </c>
      <c r="I25" s="231">
        <f t="shared" si="4"/>
        <v>0</v>
      </c>
      <c r="J25" s="261"/>
      <c r="K25" s="259">
        <v>0</v>
      </c>
      <c r="L25" s="262">
        <v>0</v>
      </c>
      <c r="N25" s="56"/>
    </row>
    <row r="26" spans="1:14" s="55" customFormat="1" ht="17.649999999999999" customHeight="1" x14ac:dyDescent="0.25">
      <c r="A26" s="257">
        <v>15</v>
      </c>
      <c r="B26" s="117" t="s">
        <v>50</v>
      </c>
      <c r="C26" s="258" t="s">
        <v>752</v>
      </c>
      <c r="D26" s="259">
        <v>1260.4464443605989</v>
      </c>
      <c r="E26" s="259">
        <v>1260.4464445937999</v>
      </c>
      <c r="F26" s="260">
        <f t="shared" si="2"/>
        <v>1.8501467025089369E-8</v>
      </c>
      <c r="G26" s="259">
        <v>1260.4464445937999</v>
      </c>
      <c r="H26" s="231">
        <f t="shared" si="3"/>
        <v>0</v>
      </c>
      <c r="I26" s="231">
        <f t="shared" si="4"/>
        <v>0</v>
      </c>
      <c r="J26" s="261"/>
      <c r="K26" s="259">
        <v>0</v>
      </c>
      <c r="L26" s="262">
        <v>0</v>
      </c>
      <c r="N26" s="56"/>
    </row>
    <row r="27" spans="1:14" s="55" customFormat="1" ht="17.649999999999999" customHeight="1" x14ac:dyDescent="0.25">
      <c r="A27" s="257">
        <v>16</v>
      </c>
      <c r="B27" s="117" t="s">
        <v>50</v>
      </c>
      <c r="C27" s="258" t="s">
        <v>343</v>
      </c>
      <c r="D27" s="259">
        <v>1454.2289558114999</v>
      </c>
      <c r="E27" s="259">
        <v>1454.2289558114999</v>
      </c>
      <c r="F27" s="260">
        <f t="shared" si="2"/>
        <v>0</v>
      </c>
      <c r="G27" s="259">
        <v>1454.2281820780263</v>
      </c>
      <c r="H27" s="231">
        <f t="shared" si="3"/>
        <v>2.8500295456979073E-13</v>
      </c>
      <c r="I27" s="231">
        <f t="shared" si="4"/>
        <v>1.959821755926674E-14</v>
      </c>
      <c r="J27" s="261"/>
      <c r="K27" s="259">
        <v>0</v>
      </c>
      <c r="L27" s="262">
        <v>2.8500295456979073E-13</v>
      </c>
      <c r="N27" s="56"/>
    </row>
    <row r="28" spans="1:14" s="55" customFormat="1" ht="17.649999999999999" customHeight="1" x14ac:dyDescent="0.25">
      <c r="A28" s="257">
        <v>17</v>
      </c>
      <c r="B28" s="117" t="s">
        <v>69</v>
      </c>
      <c r="C28" s="258" t="s">
        <v>342</v>
      </c>
      <c r="D28" s="259">
        <v>893.34161814369781</v>
      </c>
      <c r="E28" s="259">
        <v>893.3416186101</v>
      </c>
      <c r="F28" s="260">
        <f t="shared" si="2"/>
        <v>5.2208719125701464E-8</v>
      </c>
      <c r="G28" s="259">
        <v>893.34166754503201</v>
      </c>
      <c r="H28" s="231">
        <f t="shared" si="3"/>
        <v>0</v>
      </c>
      <c r="I28" s="231">
        <f t="shared" si="4"/>
        <v>0</v>
      </c>
      <c r="J28" s="261"/>
      <c r="K28" s="259">
        <v>0</v>
      </c>
      <c r="L28" s="262">
        <v>0</v>
      </c>
      <c r="N28" s="56"/>
    </row>
    <row r="29" spans="1:14" s="55" customFormat="1" ht="17.649999999999999" customHeight="1" x14ac:dyDescent="0.25">
      <c r="A29" s="257">
        <v>18</v>
      </c>
      <c r="B29" s="117" t="s">
        <v>69</v>
      </c>
      <c r="C29" s="258" t="s">
        <v>341</v>
      </c>
      <c r="D29" s="259">
        <v>825.40910266569767</v>
      </c>
      <c r="E29" s="259">
        <v>825.40910313209997</v>
      </c>
      <c r="F29" s="260">
        <f t="shared" si="2"/>
        <v>5.6505598422518233E-8</v>
      </c>
      <c r="G29" s="259">
        <v>825.40910934924295</v>
      </c>
      <c r="H29" s="231">
        <f t="shared" si="3"/>
        <v>1.4250147728489537E-13</v>
      </c>
      <c r="I29" s="231">
        <f t="shared" si="4"/>
        <v>1.7264345249423446E-14</v>
      </c>
      <c r="J29" s="261"/>
      <c r="K29" s="259">
        <v>0</v>
      </c>
      <c r="L29" s="262">
        <v>1.4250147728489537E-13</v>
      </c>
      <c r="N29" s="56"/>
    </row>
    <row r="30" spans="1:14" s="55" customFormat="1" ht="17.649999999999999" customHeight="1" x14ac:dyDescent="0.25">
      <c r="A30" s="257">
        <v>19</v>
      </c>
      <c r="B30" s="117" t="s">
        <v>69</v>
      </c>
      <c r="C30" s="258" t="s">
        <v>340</v>
      </c>
      <c r="D30" s="259">
        <v>555.12107745599997</v>
      </c>
      <c r="E30" s="259">
        <v>555.12107745599997</v>
      </c>
      <c r="F30" s="260">
        <f t="shared" si="2"/>
        <v>0</v>
      </c>
      <c r="G30" s="259">
        <v>555.12101027074493</v>
      </c>
      <c r="H30" s="231">
        <f t="shared" si="3"/>
        <v>0</v>
      </c>
      <c r="I30" s="231">
        <f t="shared" si="4"/>
        <v>0</v>
      </c>
      <c r="J30" s="261"/>
      <c r="K30" s="259">
        <v>0</v>
      </c>
      <c r="L30" s="262">
        <v>0</v>
      </c>
      <c r="N30" s="56"/>
    </row>
    <row r="31" spans="1:14" s="55" customFormat="1" ht="17.649999999999999" customHeight="1" x14ac:dyDescent="0.25">
      <c r="A31" s="257">
        <v>20</v>
      </c>
      <c r="B31" s="117" t="s">
        <v>69</v>
      </c>
      <c r="C31" s="258" t="s">
        <v>753</v>
      </c>
      <c r="D31" s="259">
        <v>565.96878867299995</v>
      </c>
      <c r="E31" s="259">
        <v>565.96878867299995</v>
      </c>
      <c r="F31" s="260">
        <f t="shared" si="2"/>
        <v>0</v>
      </c>
      <c r="G31" s="259">
        <v>565.96882597585784</v>
      </c>
      <c r="H31" s="231">
        <f t="shared" si="3"/>
        <v>-7.1250738642447683E-14</v>
      </c>
      <c r="I31" s="231">
        <f t="shared" si="4"/>
        <v>-1.2589163937733368E-14</v>
      </c>
      <c r="J31" s="261"/>
      <c r="K31" s="259">
        <v>0</v>
      </c>
      <c r="L31" s="262">
        <v>-7.1250738642447683E-14</v>
      </c>
      <c r="N31" s="56"/>
    </row>
    <row r="32" spans="1:14" s="55" customFormat="1" ht="17.649999999999999" customHeight="1" x14ac:dyDescent="0.25">
      <c r="A32" s="257">
        <v>21</v>
      </c>
      <c r="B32" s="117" t="s">
        <v>50</v>
      </c>
      <c r="C32" s="258" t="s">
        <v>338</v>
      </c>
      <c r="D32" s="259">
        <v>731.59004896990109</v>
      </c>
      <c r="E32" s="259">
        <v>731.59004873669994</v>
      </c>
      <c r="F32" s="260">
        <f t="shared" si="2"/>
        <v>-3.1875941886028158E-8</v>
      </c>
      <c r="G32" s="259">
        <v>731.58996771328793</v>
      </c>
      <c r="H32" s="231">
        <f t="shared" si="3"/>
        <v>1.4250147728489537E-13</v>
      </c>
      <c r="I32" s="231">
        <f t="shared" si="4"/>
        <v>1.9478323622767291E-14</v>
      </c>
      <c r="J32" s="261"/>
      <c r="K32" s="259">
        <v>0</v>
      </c>
      <c r="L32" s="262">
        <v>1.4250147728489537E-13</v>
      </c>
      <c r="N32" s="56"/>
    </row>
    <row r="33" spans="1:14" s="55" customFormat="1" ht="17.649999999999999" customHeight="1" x14ac:dyDescent="0.25">
      <c r="A33" s="257">
        <v>22</v>
      </c>
      <c r="B33" s="117" t="s">
        <v>50</v>
      </c>
      <c r="C33" s="258" t="s">
        <v>337</v>
      </c>
      <c r="D33" s="259">
        <v>902.26789169999995</v>
      </c>
      <c r="E33" s="259">
        <v>902.26789169999995</v>
      </c>
      <c r="F33" s="260">
        <f t="shared" si="2"/>
        <v>0</v>
      </c>
      <c r="G33" s="259">
        <v>902.26789149944705</v>
      </c>
      <c r="H33" s="231">
        <f t="shared" si="3"/>
        <v>0</v>
      </c>
      <c r="I33" s="231">
        <f t="shared" si="4"/>
        <v>0</v>
      </c>
      <c r="J33" s="261"/>
      <c r="K33" s="259">
        <v>0</v>
      </c>
      <c r="L33" s="262">
        <v>0</v>
      </c>
      <c r="N33" s="56"/>
    </row>
    <row r="34" spans="1:14" s="55" customFormat="1" ht="17.649999999999999" customHeight="1" x14ac:dyDescent="0.25">
      <c r="A34" s="257">
        <v>23</v>
      </c>
      <c r="B34" s="117" t="s">
        <v>50</v>
      </c>
      <c r="C34" s="258" t="s">
        <v>336</v>
      </c>
      <c r="D34" s="259">
        <v>488.131361631</v>
      </c>
      <c r="E34" s="259">
        <v>488.13136163099995</v>
      </c>
      <c r="F34" s="260">
        <f t="shared" si="2"/>
        <v>0</v>
      </c>
      <c r="G34" s="259">
        <v>488.13135340832702</v>
      </c>
      <c r="H34" s="231">
        <f t="shared" si="3"/>
        <v>7.1250738642447683E-14</v>
      </c>
      <c r="I34" s="231">
        <f t="shared" si="4"/>
        <v>1.4596632022244302E-14</v>
      </c>
      <c r="J34" s="261"/>
      <c r="K34" s="259">
        <v>0</v>
      </c>
      <c r="L34" s="262">
        <v>7.1250738642447683E-14</v>
      </c>
      <c r="N34" s="56"/>
    </row>
    <row r="35" spans="1:14" s="55" customFormat="1" ht="17.649999999999999" customHeight="1" x14ac:dyDescent="0.25">
      <c r="A35" s="257">
        <v>24</v>
      </c>
      <c r="B35" s="117" t="s">
        <v>50</v>
      </c>
      <c r="C35" s="258" t="s">
        <v>335</v>
      </c>
      <c r="D35" s="259">
        <v>885.05184034309889</v>
      </c>
      <c r="E35" s="259">
        <v>885.05184057630004</v>
      </c>
      <c r="F35" s="260">
        <f t="shared" si="2"/>
        <v>2.6348885739935213E-8</v>
      </c>
      <c r="G35" s="259">
        <v>885.05187828026396</v>
      </c>
      <c r="H35" s="231">
        <f t="shared" si="3"/>
        <v>0</v>
      </c>
      <c r="I35" s="231">
        <f t="shared" si="4"/>
        <v>0</v>
      </c>
      <c r="J35" s="261"/>
      <c r="K35" s="259">
        <v>0</v>
      </c>
      <c r="L35" s="262">
        <v>0</v>
      </c>
      <c r="N35" s="56"/>
    </row>
    <row r="36" spans="1:14" s="55" customFormat="1" ht="17.649999999999999" customHeight="1" x14ac:dyDescent="0.25">
      <c r="A36" s="257">
        <v>25</v>
      </c>
      <c r="B36" s="117" t="s">
        <v>91</v>
      </c>
      <c r="C36" s="263" t="s">
        <v>754</v>
      </c>
      <c r="D36" s="259">
        <v>2635.6927350456976</v>
      </c>
      <c r="E36" s="259">
        <v>2635.6927355120997</v>
      </c>
      <c r="F36" s="260">
        <f t="shared" si="2"/>
        <v>1.7695626297609124E-8</v>
      </c>
      <c r="G36" s="259">
        <v>2635.6926930234263</v>
      </c>
      <c r="H36" s="231">
        <f t="shared" si="3"/>
        <v>77.557096090423258</v>
      </c>
      <c r="I36" s="231">
        <f t="shared" si="4"/>
        <v>2.9425697102494146</v>
      </c>
      <c r="J36" s="261"/>
      <c r="K36" s="259">
        <v>0</v>
      </c>
      <c r="L36" s="262">
        <v>77.557096090423258</v>
      </c>
      <c r="N36" s="56"/>
    </row>
    <row r="37" spans="1:14" s="55" customFormat="1" ht="17.649999999999999" customHeight="1" x14ac:dyDescent="0.25">
      <c r="A37" s="257">
        <v>26</v>
      </c>
      <c r="B37" s="117" t="s">
        <v>74</v>
      </c>
      <c r="C37" s="264" t="s">
        <v>755</v>
      </c>
      <c r="D37" s="259">
        <v>2302.6652134635001</v>
      </c>
      <c r="E37" s="259">
        <v>2302.6652134634996</v>
      </c>
      <c r="F37" s="260">
        <f t="shared" si="2"/>
        <v>0</v>
      </c>
      <c r="G37" s="259">
        <v>2302.6652207919387</v>
      </c>
      <c r="H37" s="231">
        <f t="shared" si="3"/>
        <v>108.72853639538508</v>
      </c>
      <c r="I37" s="231">
        <f t="shared" si="4"/>
        <v>4.7218560370677425</v>
      </c>
      <c r="J37" s="261"/>
      <c r="K37" s="259">
        <v>0</v>
      </c>
      <c r="L37" s="262">
        <v>108.72853639538508</v>
      </c>
      <c r="N37" s="56"/>
    </row>
    <row r="38" spans="1:14" s="55" customFormat="1" ht="17.649999999999999" customHeight="1" x14ac:dyDescent="0.25">
      <c r="A38" s="257">
        <v>27</v>
      </c>
      <c r="B38" s="117" t="s">
        <v>69</v>
      </c>
      <c r="C38" s="258" t="s">
        <v>756</v>
      </c>
      <c r="D38" s="259">
        <v>2445.4763777524013</v>
      </c>
      <c r="E38" s="259">
        <v>2445.4763775191996</v>
      </c>
      <c r="F38" s="260">
        <f t="shared" si="2"/>
        <v>-9.5360519480891526E-9</v>
      </c>
      <c r="G38" s="259">
        <v>2445.4763372092834</v>
      </c>
      <c r="H38" s="231">
        <f t="shared" si="3"/>
        <v>2.8500295456979073E-13</v>
      </c>
      <c r="I38" s="231">
        <f t="shared" si="4"/>
        <v>1.1654291866802264E-14</v>
      </c>
      <c r="J38" s="261"/>
      <c r="K38" s="259">
        <v>0</v>
      </c>
      <c r="L38" s="262">
        <v>2.8500295456979073E-13</v>
      </c>
      <c r="N38" s="56"/>
    </row>
    <row r="39" spans="1:14" s="55" customFormat="1" ht="17.649999999999999" customHeight="1" x14ac:dyDescent="0.25">
      <c r="A39" s="257">
        <v>28</v>
      </c>
      <c r="B39" s="117" t="s">
        <v>69</v>
      </c>
      <c r="C39" s="264" t="s">
        <v>757</v>
      </c>
      <c r="D39" s="259">
        <v>6693.697058422099</v>
      </c>
      <c r="E39" s="259">
        <v>6693.6970586552998</v>
      </c>
      <c r="F39" s="260">
        <f t="shared" si="2"/>
        <v>3.4838762985600624E-9</v>
      </c>
      <c r="G39" s="259">
        <v>6693.6970646754626</v>
      </c>
      <c r="H39" s="231">
        <f t="shared" si="3"/>
        <v>36.258761401311077</v>
      </c>
      <c r="I39" s="231">
        <f t="shared" si="4"/>
        <v>0.54168512682280123</v>
      </c>
      <c r="J39" s="261"/>
      <c r="K39" s="259">
        <v>0</v>
      </c>
      <c r="L39" s="262">
        <v>36.258761401311077</v>
      </c>
      <c r="N39" s="56"/>
    </row>
    <row r="40" spans="1:14" s="55" customFormat="1" ht="17.649999999999999" customHeight="1" x14ac:dyDescent="0.25">
      <c r="A40" s="257">
        <v>29</v>
      </c>
      <c r="B40" s="117" t="s">
        <v>69</v>
      </c>
      <c r="C40" s="258" t="s">
        <v>330</v>
      </c>
      <c r="D40" s="259">
        <v>894.99224978809889</v>
      </c>
      <c r="E40" s="259">
        <v>894.99225002129992</v>
      </c>
      <c r="F40" s="260">
        <f t="shared" si="2"/>
        <v>2.6056198976220912E-8</v>
      </c>
      <c r="G40" s="259">
        <v>894.99217982774985</v>
      </c>
      <c r="H40" s="231">
        <f t="shared" si="3"/>
        <v>-2.8500295456979073E-13</v>
      </c>
      <c r="I40" s="231">
        <f t="shared" si="4"/>
        <v>-3.1844181283470103E-14</v>
      </c>
      <c r="J40" s="261"/>
      <c r="K40" s="259">
        <v>0</v>
      </c>
      <c r="L40" s="262">
        <v>-2.8500295456979073E-13</v>
      </c>
      <c r="N40" s="56"/>
    </row>
    <row r="41" spans="1:14" s="55" customFormat="1" ht="17.649999999999999" customHeight="1" x14ac:dyDescent="0.25">
      <c r="A41" s="257">
        <v>30</v>
      </c>
      <c r="B41" s="117" t="s">
        <v>69</v>
      </c>
      <c r="C41" s="265" t="s">
        <v>758</v>
      </c>
      <c r="D41" s="259">
        <v>2641.0983205090988</v>
      </c>
      <c r="E41" s="259">
        <v>2641.0983207422996</v>
      </c>
      <c r="F41" s="260">
        <f t="shared" si="2"/>
        <v>8.8296872036153218E-9</v>
      </c>
      <c r="G41" s="259">
        <v>2641.0981127692835</v>
      </c>
      <c r="H41" s="231">
        <f t="shared" si="3"/>
        <v>46.139387994455554</v>
      </c>
      <c r="I41" s="231">
        <f t="shared" si="4"/>
        <v>1.7469772947145621</v>
      </c>
      <c r="J41" s="261"/>
      <c r="K41" s="259">
        <v>0</v>
      </c>
      <c r="L41" s="262">
        <v>46.139387994455554</v>
      </c>
      <c r="N41" s="56"/>
    </row>
    <row r="42" spans="1:14" s="55" customFormat="1" ht="17.649999999999999" customHeight="1" x14ac:dyDescent="0.25">
      <c r="A42" s="257">
        <v>31</v>
      </c>
      <c r="B42" s="117" t="s">
        <v>69</v>
      </c>
      <c r="C42" s="263" t="s">
        <v>759</v>
      </c>
      <c r="D42" s="259">
        <v>5525.8643045830995</v>
      </c>
      <c r="E42" s="259">
        <v>5525.8643048162994</v>
      </c>
      <c r="F42" s="260">
        <f t="shared" si="2"/>
        <v>4.2201548922093934E-9</v>
      </c>
      <c r="G42" s="259">
        <v>5525.8642772670082</v>
      </c>
      <c r="H42" s="231">
        <f t="shared" si="3"/>
        <v>174.14886061563612</v>
      </c>
      <c r="I42" s="231">
        <f t="shared" si="4"/>
        <v>3.1515225674986151</v>
      </c>
      <c r="J42" s="261"/>
      <c r="K42" s="259">
        <v>0</v>
      </c>
      <c r="L42" s="262">
        <v>174.14886061563612</v>
      </c>
      <c r="N42" s="56"/>
    </row>
    <row r="43" spans="1:14" s="55" customFormat="1" ht="17.649999999999999" customHeight="1" x14ac:dyDescent="0.25">
      <c r="A43" s="257">
        <v>32</v>
      </c>
      <c r="B43" s="117" t="s">
        <v>50</v>
      </c>
      <c r="C43" s="258" t="s">
        <v>327</v>
      </c>
      <c r="D43" s="259">
        <v>1289.5546473143024</v>
      </c>
      <c r="E43" s="259">
        <v>1289.5546468478999</v>
      </c>
      <c r="F43" s="260">
        <f t="shared" si="2"/>
        <v>-3.616771948600217E-8</v>
      </c>
      <c r="G43" s="259">
        <v>1289.554641834075</v>
      </c>
      <c r="H43" s="231">
        <f t="shared" si="3"/>
        <v>0</v>
      </c>
      <c r="I43" s="231">
        <f t="shared" si="4"/>
        <v>0</v>
      </c>
      <c r="J43" s="261"/>
      <c r="K43" s="259">
        <v>0</v>
      </c>
      <c r="L43" s="262">
        <v>0</v>
      </c>
      <c r="N43" s="56"/>
    </row>
    <row r="44" spans="1:14" s="55" customFormat="1" ht="17.649999999999999" customHeight="1" x14ac:dyDescent="0.25">
      <c r="A44" s="257">
        <v>33</v>
      </c>
      <c r="B44" s="117" t="s">
        <v>50</v>
      </c>
      <c r="C44" s="258" t="s">
        <v>760</v>
      </c>
      <c r="D44" s="259">
        <v>1556.1580521756978</v>
      </c>
      <c r="E44" s="259">
        <v>1556.1580526420998</v>
      </c>
      <c r="F44" s="260">
        <f t="shared" si="2"/>
        <v>2.9971374715387356E-8</v>
      </c>
      <c r="G44" s="259">
        <v>1556.1581647567423</v>
      </c>
      <c r="H44" s="231">
        <f t="shared" si="3"/>
        <v>0</v>
      </c>
      <c r="I44" s="231">
        <f t="shared" si="4"/>
        <v>0</v>
      </c>
      <c r="J44" s="261"/>
      <c r="K44" s="259">
        <v>0</v>
      </c>
      <c r="L44" s="262">
        <v>0</v>
      </c>
      <c r="N44" s="56"/>
    </row>
    <row r="45" spans="1:14" s="55" customFormat="1" ht="17.649999999999999" customHeight="1" x14ac:dyDescent="0.25">
      <c r="A45" s="257">
        <v>34</v>
      </c>
      <c r="B45" s="117" t="s">
        <v>50</v>
      </c>
      <c r="C45" s="258" t="s">
        <v>325</v>
      </c>
      <c r="D45" s="259">
        <v>1453.907229155302</v>
      </c>
      <c r="E45" s="259">
        <v>1453.9072286889</v>
      </c>
      <c r="F45" s="260">
        <f t="shared" si="2"/>
        <v>-3.2079213951874408E-8</v>
      </c>
      <c r="G45" s="259">
        <v>1453.9072194634616</v>
      </c>
      <c r="H45" s="231">
        <f t="shared" si="3"/>
        <v>-2.8500295456979073E-13</v>
      </c>
      <c r="I45" s="231">
        <f t="shared" si="4"/>
        <v>-1.9602554340884585E-14</v>
      </c>
      <c r="J45" s="261"/>
      <c r="K45" s="259">
        <v>0</v>
      </c>
      <c r="L45" s="262">
        <v>-2.8500295456979073E-13</v>
      </c>
      <c r="N45" s="56"/>
    </row>
    <row r="46" spans="1:14" s="55" customFormat="1" ht="17.649999999999999" customHeight="1" x14ac:dyDescent="0.25">
      <c r="A46" s="257">
        <v>35</v>
      </c>
      <c r="B46" s="117" t="s">
        <v>50</v>
      </c>
      <c r="C46" s="258" t="s">
        <v>324</v>
      </c>
      <c r="D46" s="259">
        <v>812.1887899924011</v>
      </c>
      <c r="E46" s="259">
        <v>812.18878975919995</v>
      </c>
      <c r="F46" s="260">
        <f t="shared" si="2"/>
        <v>-2.8712676680697768E-8</v>
      </c>
      <c r="G46" s="259">
        <v>812.18877231108877</v>
      </c>
      <c r="H46" s="231">
        <f t="shared" si="3"/>
        <v>0</v>
      </c>
      <c r="I46" s="231">
        <f t="shared" si="4"/>
        <v>0</v>
      </c>
      <c r="J46" s="261"/>
      <c r="K46" s="259">
        <v>0</v>
      </c>
      <c r="L46" s="262">
        <v>0</v>
      </c>
      <c r="N46" s="56"/>
    </row>
    <row r="47" spans="1:14" s="55" customFormat="1" ht="17.649999999999999" customHeight="1" x14ac:dyDescent="0.25">
      <c r="A47" s="257">
        <v>36</v>
      </c>
      <c r="B47" s="117" t="s">
        <v>50</v>
      </c>
      <c r="C47" s="258" t="s">
        <v>323</v>
      </c>
      <c r="D47" s="259">
        <v>172.24135391809884</v>
      </c>
      <c r="E47" s="259">
        <v>172.24135415130002</v>
      </c>
      <c r="F47" s="260">
        <f t="shared" si="2"/>
        <v>1.3539209930968354E-7</v>
      </c>
      <c r="G47" s="259">
        <v>172.24131584567704</v>
      </c>
      <c r="H47" s="231">
        <f t="shared" si="3"/>
        <v>3.5625369321223841E-14</v>
      </c>
      <c r="I47" s="231">
        <f t="shared" si="4"/>
        <v>2.0683400625107634E-14</v>
      </c>
      <c r="J47" s="261"/>
      <c r="K47" s="259">
        <v>0</v>
      </c>
      <c r="L47" s="262">
        <v>3.5625369321223841E-14</v>
      </c>
      <c r="N47" s="56"/>
    </row>
    <row r="48" spans="1:14" s="55" customFormat="1" ht="17.649999999999999" customHeight="1" x14ac:dyDescent="0.25">
      <c r="A48" s="257">
        <v>37</v>
      </c>
      <c r="B48" s="117" t="s">
        <v>50</v>
      </c>
      <c r="C48" s="258" t="s">
        <v>322</v>
      </c>
      <c r="D48" s="259">
        <v>3473.071744405901</v>
      </c>
      <c r="E48" s="259">
        <v>3473.0717441726997</v>
      </c>
      <c r="F48" s="260">
        <f t="shared" si="2"/>
        <v>-6.7145577986593707E-9</v>
      </c>
      <c r="G48" s="259">
        <v>3473.0716976444037</v>
      </c>
      <c r="H48" s="231">
        <f t="shared" si="3"/>
        <v>0</v>
      </c>
      <c r="I48" s="231">
        <f t="shared" si="4"/>
        <v>0</v>
      </c>
      <c r="J48" s="261"/>
      <c r="K48" s="259">
        <v>0</v>
      </c>
      <c r="L48" s="262">
        <v>0</v>
      </c>
      <c r="N48" s="56"/>
    </row>
    <row r="49" spans="1:14" s="55" customFormat="1" ht="17.649999999999999" customHeight="1" x14ac:dyDescent="0.25">
      <c r="A49" s="257">
        <v>38</v>
      </c>
      <c r="B49" s="117" t="s">
        <v>48</v>
      </c>
      <c r="C49" s="258" t="s">
        <v>761</v>
      </c>
      <c r="D49" s="259">
        <v>2282.6633608379998</v>
      </c>
      <c r="E49" s="259">
        <v>2282.6633608379998</v>
      </c>
      <c r="F49" s="260">
        <f t="shared" si="2"/>
        <v>0</v>
      </c>
      <c r="G49" s="259">
        <v>2282.6632790141907</v>
      </c>
      <c r="H49" s="231">
        <f t="shared" si="3"/>
        <v>104.63076133673738</v>
      </c>
      <c r="I49" s="231">
        <f t="shared" si="4"/>
        <v>4.5837140566502921</v>
      </c>
      <c r="J49" s="261"/>
      <c r="K49" s="259">
        <v>0</v>
      </c>
      <c r="L49" s="262">
        <v>104.63076133673738</v>
      </c>
      <c r="N49" s="56"/>
    </row>
    <row r="50" spans="1:14" s="55" customFormat="1" ht="17.649999999999999" customHeight="1" x14ac:dyDescent="0.25">
      <c r="A50" s="257">
        <v>39</v>
      </c>
      <c r="B50" s="117" t="s">
        <v>69</v>
      </c>
      <c r="C50" s="258" t="s">
        <v>320</v>
      </c>
      <c r="D50" s="259">
        <v>1317.0822909090002</v>
      </c>
      <c r="E50" s="259">
        <v>1317.0822909089998</v>
      </c>
      <c r="F50" s="260">
        <f t="shared" si="2"/>
        <v>0</v>
      </c>
      <c r="G50" s="259">
        <v>1317.0822560231995</v>
      </c>
      <c r="H50" s="231">
        <f t="shared" si="3"/>
        <v>0</v>
      </c>
      <c r="I50" s="231">
        <f t="shared" si="4"/>
        <v>0</v>
      </c>
      <c r="J50" s="261"/>
      <c r="K50" s="259">
        <v>0</v>
      </c>
      <c r="L50" s="262">
        <v>0</v>
      </c>
      <c r="N50" s="56"/>
    </row>
    <row r="51" spans="1:14" s="55" customFormat="1" ht="17.649999999999999" customHeight="1" x14ac:dyDescent="0.25">
      <c r="A51" s="257">
        <v>40</v>
      </c>
      <c r="B51" s="117" t="s">
        <v>69</v>
      </c>
      <c r="C51" s="258" t="s">
        <v>762</v>
      </c>
      <c r="D51" s="259">
        <v>296.87078433300002</v>
      </c>
      <c r="E51" s="259">
        <v>296.87078433299996</v>
      </c>
      <c r="F51" s="260">
        <f t="shared" si="2"/>
        <v>0</v>
      </c>
      <c r="G51" s="259">
        <v>296.87077878347509</v>
      </c>
      <c r="H51" s="231">
        <f t="shared" si="3"/>
        <v>-3.5625369321223841E-14</v>
      </c>
      <c r="I51" s="231">
        <f t="shared" si="4"/>
        <v>-1.2000294808822571E-14</v>
      </c>
      <c r="J51" s="261"/>
      <c r="K51" s="259">
        <v>0</v>
      </c>
      <c r="L51" s="262">
        <v>-3.5625369321223841E-14</v>
      </c>
      <c r="N51" s="56"/>
    </row>
    <row r="52" spans="1:14" s="55" customFormat="1" ht="17.649999999999999" customHeight="1" x14ac:dyDescent="0.25">
      <c r="A52" s="257">
        <v>41</v>
      </c>
      <c r="B52" s="117" t="s">
        <v>69</v>
      </c>
      <c r="C52" s="258" t="s">
        <v>763</v>
      </c>
      <c r="D52" s="259">
        <v>4959.764534979</v>
      </c>
      <c r="E52" s="259">
        <v>4959.764534979</v>
      </c>
      <c r="F52" s="260">
        <f t="shared" si="2"/>
        <v>0</v>
      </c>
      <c r="G52" s="259">
        <v>4959.7645024047688</v>
      </c>
      <c r="H52" s="231">
        <f t="shared" si="3"/>
        <v>190.05004389818146</v>
      </c>
      <c r="I52" s="231">
        <f t="shared" si="4"/>
        <v>3.8318360187836245</v>
      </c>
      <c r="J52" s="261"/>
      <c r="K52" s="259">
        <v>0</v>
      </c>
      <c r="L52" s="262">
        <v>190.05004389818146</v>
      </c>
      <c r="N52" s="56"/>
    </row>
    <row r="53" spans="1:14" s="55" customFormat="1" ht="17.649999999999999" customHeight="1" x14ac:dyDescent="0.25">
      <c r="A53" s="257">
        <v>42</v>
      </c>
      <c r="B53" s="117" t="s">
        <v>69</v>
      </c>
      <c r="C53" s="258" t="s">
        <v>317</v>
      </c>
      <c r="D53" s="259">
        <v>2153.890124159198</v>
      </c>
      <c r="E53" s="259">
        <v>2153.8901246256</v>
      </c>
      <c r="F53" s="260">
        <f t="shared" si="2"/>
        <v>2.165394619169092E-8</v>
      </c>
      <c r="G53" s="259">
        <v>2153.8901697728797</v>
      </c>
      <c r="H53" s="231">
        <f t="shared" si="3"/>
        <v>77.511332320122932</v>
      </c>
      <c r="I53" s="231">
        <f t="shared" si="4"/>
        <v>3.5986669623454608</v>
      </c>
      <c r="J53" s="261"/>
      <c r="K53" s="259">
        <v>0</v>
      </c>
      <c r="L53" s="262">
        <v>77.511332320122932</v>
      </c>
      <c r="N53" s="56"/>
    </row>
    <row r="54" spans="1:14" s="55" customFormat="1" ht="17.649999999999999" customHeight="1" x14ac:dyDescent="0.25">
      <c r="A54" s="257">
        <v>43</v>
      </c>
      <c r="B54" s="117" t="s">
        <v>69</v>
      </c>
      <c r="C54" s="258" t="s">
        <v>764</v>
      </c>
      <c r="D54" s="259">
        <v>877.41456172799997</v>
      </c>
      <c r="E54" s="259">
        <v>877.41456172799997</v>
      </c>
      <c r="F54" s="260">
        <f t="shared" si="2"/>
        <v>0</v>
      </c>
      <c r="G54" s="259">
        <v>877.41451339472667</v>
      </c>
      <c r="H54" s="231">
        <f t="shared" si="3"/>
        <v>37.785538580314928</v>
      </c>
      <c r="I54" s="231">
        <f t="shared" si="4"/>
        <v>4.3064635838615715</v>
      </c>
      <c r="J54" s="261"/>
      <c r="K54" s="259">
        <v>0</v>
      </c>
      <c r="L54" s="262">
        <v>37.785538580314928</v>
      </c>
      <c r="N54" s="56"/>
    </row>
    <row r="55" spans="1:14" s="55" customFormat="1" ht="17.649999999999999" customHeight="1" x14ac:dyDescent="0.25">
      <c r="A55" s="257">
        <v>44</v>
      </c>
      <c r="B55" s="117" t="s">
        <v>50</v>
      </c>
      <c r="C55" s="258" t="s">
        <v>315</v>
      </c>
      <c r="D55" s="259">
        <v>441.15643410000007</v>
      </c>
      <c r="E55" s="259">
        <v>441.15643409999996</v>
      </c>
      <c r="F55" s="260">
        <f t="shared" si="2"/>
        <v>0</v>
      </c>
      <c r="G55" s="259">
        <v>441.15643409999996</v>
      </c>
      <c r="H55" s="231">
        <f t="shared" si="3"/>
        <v>0</v>
      </c>
      <c r="I55" s="231">
        <f t="shared" si="4"/>
        <v>0</v>
      </c>
      <c r="J55" s="261"/>
      <c r="K55" s="259">
        <v>0</v>
      </c>
      <c r="L55" s="262">
        <v>0</v>
      </c>
      <c r="N55" s="56"/>
    </row>
    <row r="56" spans="1:14" s="55" customFormat="1" ht="17.649999999999999" customHeight="1" x14ac:dyDescent="0.25">
      <c r="A56" s="257">
        <v>45</v>
      </c>
      <c r="B56" s="117" t="s">
        <v>50</v>
      </c>
      <c r="C56" s="263" t="s">
        <v>765</v>
      </c>
      <c r="D56" s="259">
        <v>1149.039533868</v>
      </c>
      <c r="E56" s="259">
        <v>1149.039533868</v>
      </c>
      <c r="F56" s="260">
        <f t="shared" si="2"/>
        <v>0</v>
      </c>
      <c r="G56" s="259">
        <v>1149.0395489369719</v>
      </c>
      <c r="H56" s="231">
        <f t="shared" si="3"/>
        <v>2.7013575079134626</v>
      </c>
      <c r="I56" s="231">
        <f t="shared" si="4"/>
        <v>0.23509700304391706</v>
      </c>
      <c r="J56" s="261"/>
      <c r="K56" s="259">
        <v>0</v>
      </c>
      <c r="L56" s="262">
        <v>2.7013575079134626</v>
      </c>
      <c r="N56" s="56"/>
    </row>
    <row r="57" spans="1:14" s="55" customFormat="1" ht="17.649999999999999" customHeight="1" x14ac:dyDescent="0.25">
      <c r="A57" s="257">
        <v>46</v>
      </c>
      <c r="B57" s="117" t="s">
        <v>50</v>
      </c>
      <c r="C57" s="258" t="s">
        <v>313</v>
      </c>
      <c r="D57" s="259">
        <v>429.21611013900002</v>
      </c>
      <c r="E57" s="259">
        <v>429.21611013900002</v>
      </c>
      <c r="F57" s="260">
        <f t="shared" si="2"/>
        <v>0</v>
      </c>
      <c r="G57" s="259">
        <v>429.21602089291503</v>
      </c>
      <c r="H57" s="231">
        <f t="shared" si="3"/>
        <v>0</v>
      </c>
      <c r="I57" s="231">
        <f t="shared" si="4"/>
        <v>0</v>
      </c>
      <c r="J57" s="261"/>
      <c r="K57" s="259">
        <v>0</v>
      </c>
      <c r="L57" s="262">
        <v>0</v>
      </c>
      <c r="N57" s="56"/>
    </row>
    <row r="58" spans="1:14" s="55" customFormat="1" ht="17.649999999999999" customHeight="1" x14ac:dyDescent="0.25">
      <c r="A58" s="257">
        <v>47</v>
      </c>
      <c r="B58" s="117" t="s">
        <v>50</v>
      </c>
      <c r="C58" s="263" t="s">
        <v>766</v>
      </c>
      <c r="D58" s="259">
        <v>898.45983098019769</v>
      </c>
      <c r="E58" s="259">
        <v>898.45983144659988</v>
      </c>
      <c r="F58" s="260">
        <f t="shared" si="2"/>
        <v>5.1911300147367001E-8</v>
      </c>
      <c r="G58" s="259">
        <v>898.45977239990123</v>
      </c>
      <c r="H58" s="231">
        <f t="shared" si="3"/>
        <v>2.8500295456979073E-13</v>
      </c>
      <c r="I58" s="231">
        <f t="shared" si="4"/>
        <v>3.172127952686663E-14</v>
      </c>
      <c r="J58" s="261"/>
      <c r="K58" s="259">
        <v>0</v>
      </c>
      <c r="L58" s="262">
        <v>2.8500295456979073E-13</v>
      </c>
      <c r="N58" s="56"/>
    </row>
    <row r="59" spans="1:14" s="55" customFormat="1" ht="17.649999999999999" customHeight="1" x14ac:dyDescent="0.25">
      <c r="A59" s="257">
        <v>48</v>
      </c>
      <c r="B59" s="117" t="s">
        <v>55</v>
      </c>
      <c r="C59" s="258" t="s">
        <v>311</v>
      </c>
      <c r="D59" s="259">
        <v>1123.1342637668024</v>
      </c>
      <c r="E59" s="259">
        <v>1123.1342633003999</v>
      </c>
      <c r="F59" s="260">
        <f t="shared" si="2"/>
        <v>-4.1526874383635004E-8</v>
      </c>
      <c r="G59" s="259">
        <v>1123.1341831073801</v>
      </c>
      <c r="H59" s="231">
        <f t="shared" si="3"/>
        <v>30.160600129804465</v>
      </c>
      <c r="I59" s="231">
        <f t="shared" si="4"/>
        <v>2.6853957817274372</v>
      </c>
      <c r="J59" s="261"/>
      <c r="K59" s="259">
        <v>0</v>
      </c>
      <c r="L59" s="262">
        <v>30.160600129804465</v>
      </c>
      <c r="N59" s="56"/>
    </row>
    <row r="60" spans="1:14" s="55" customFormat="1" ht="17.649999999999999" customHeight="1" x14ac:dyDescent="0.25">
      <c r="A60" s="257">
        <v>49</v>
      </c>
      <c r="B60" s="117" t="s">
        <v>69</v>
      </c>
      <c r="C60" s="258" t="s">
        <v>310</v>
      </c>
      <c r="D60" s="259">
        <v>2544.1347158719009</v>
      </c>
      <c r="E60" s="259">
        <v>2544.1347156387001</v>
      </c>
      <c r="F60" s="260">
        <f t="shared" si="2"/>
        <v>-9.1662144541260204E-9</v>
      </c>
      <c r="G60" s="259">
        <v>2544.1347205797852</v>
      </c>
      <c r="H60" s="231">
        <f t="shared" si="3"/>
        <v>0</v>
      </c>
      <c r="I60" s="231">
        <f t="shared" si="4"/>
        <v>0</v>
      </c>
      <c r="J60" s="261"/>
      <c r="K60" s="259">
        <v>0</v>
      </c>
      <c r="L60" s="262">
        <v>0</v>
      </c>
      <c r="N60" s="56"/>
    </row>
    <row r="61" spans="1:14" s="55" customFormat="1" ht="17.649999999999999" customHeight="1" x14ac:dyDescent="0.25">
      <c r="A61" s="257">
        <v>50</v>
      </c>
      <c r="B61" s="117" t="s">
        <v>69</v>
      </c>
      <c r="C61" s="263" t="s">
        <v>767</v>
      </c>
      <c r="D61" s="259">
        <v>3057.877055898698</v>
      </c>
      <c r="E61" s="259">
        <v>3057.8770563650996</v>
      </c>
      <c r="F61" s="260">
        <f t="shared" si="2"/>
        <v>1.5252467733262165E-8</v>
      </c>
      <c r="G61" s="259">
        <v>3057.8770488344408</v>
      </c>
      <c r="H61" s="231">
        <f t="shared" si="3"/>
        <v>127.59198287203037</v>
      </c>
      <c r="I61" s="231">
        <f t="shared" si="4"/>
        <v>4.1725674551382728</v>
      </c>
      <c r="J61" s="261"/>
      <c r="K61" s="259">
        <v>0</v>
      </c>
      <c r="L61" s="262">
        <v>127.59198287203037</v>
      </c>
      <c r="N61" s="56"/>
    </row>
    <row r="62" spans="1:14" s="55" customFormat="1" ht="17.649999999999999" customHeight="1" x14ac:dyDescent="0.25">
      <c r="A62" s="257">
        <v>51</v>
      </c>
      <c r="B62" s="117" t="s">
        <v>69</v>
      </c>
      <c r="C62" s="258" t="s">
        <v>768</v>
      </c>
      <c r="D62" s="259">
        <v>574.06936454019774</v>
      </c>
      <c r="E62" s="259">
        <v>574.06936500659992</v>
      </c>
      <c r="F62" s="260">
        <f t="shared" si="2"/>
        <v>8.1244920124845521E-8</v>
      </c>
      <c r="G62" s="259">
        <v>574.06959183294521</v>
      </c>
      <c r="H62" s="231">
        <f t="shared" si="3"/>
        <v>7.1250738642447683E-14</v>
      </c>
      <c r="I62" s="231">
        <f t="shared" si="4"/>
        <v>1.2411520799690912E-14</v>
      </c>
      <c r="J62" s="261"/>
      <c r="K62" s="259">
        <v>0</v>
      </c>
      <c r="L62" s="262">
        <v>7.1250738642447683E-14</v>
      </c>
      <c r="N62" s="56"/>
    </row>
    <row r="63" spans="1:14" s="55" customFormat="1" ht="17.649999999999999" customHeight="1" x14ac:dyDescent="0.25">
      <c r="A63" s="257">
        <v>52</v>
      </c>
      <c r="B63" s="117" t="s">
        <v>69</v>
      </c>
      <c r="C63" s="258" t="s">
        <v>769</v>
      </c>
      <c r="D63" s="259">
        <v>551.84410206830228</v>
      </c>
      <c r="E63" s="259">
        <v>551.84410160189998</v>
      </c>
      <c r="F63" s="260">
        <f t="shared" si="2"/>
        <v>-8.4517040477294358E-8</v>
      </c>
      <c r="G63" s="259">
        <v>551.84410937890573</v>
      </c>
      <c r="H63" s="231">
        <f t="shared" si="3"/>
        <v>27.014078802160352</v>
      </c>
      <c r="I63" s="231">
        <f t="shared" si="4"/>
        <v>4.8952373910935254</v>
      </c>
      <c r="J63" s="261"/>
      <c r="K63" s="259">
        <v>0</v>
      </c>
      <c r="L63" s="262">
        <v>27.014078802160352</v>
      </c>
      <c r="N63" s="56"/>
    </row>
    <row r="64" spans="1:14" s="55" customFormat="1" ht="17.649999999999999" customHeight="1" x14ac:dyDescent="0.25">
      <c r="A64" s="257">
        <v>53</v>
      </c>
      <c r="B64" s="117" t="s">
        <v>69</v>
      </c>
      <c r="C64" s="258" t="s">
        <v>770</v>
      </c>
      <c r="D64" s="259">
        <v>334.30887568730236</v>
      </c>
      <c r="E64" s="259">
        <v>334.30887522090001</v>
      </c>
      <c r="F64" s="260">
        <f t="shared" si="2"/>
        <v>-1.3951239452580921E-7</v>
      </c>
      <c r="G64" s="259">
        <v>334.30886778230274</v>
      </c>
      <c r="H64" s="231">
        <f t="shared" si="3"/>
        <v>-7.1250738642447683E-14</v>
      </c>
      <c r="I64" s="231">
        <f t="shared" si="4"/>
        <v>-2.1312846868144798E-14</v>
      </c>
      <c r="J64" s="261"/>
      <c r="K64" s="259">
        <v>0</v>
      </c>
      <c r="L64" s="262">
        <v>-7.1250738642447683E-14</v>
      </c>
      <c r="N64" s="56"/>
    </row>
    <row r="65" spans="1:14" s="55" customFormat="1" ht="17.649999999999999" customHeight="1" x14ac:dyDescent="0.25">
      <c r="A65" s="257">
        <v>54</v>
      </c>
      <c r="B65" s="117" t="s">
        <v>69</v>
      </c>
      <c r="C65" s="258" t="s">
        <v>771</v>
      </c>
      <c r="D65" s="259">
        <v>521.2095508639012</v>
      </c>
      <c r="E65" s="259">
        <v>521.20955063069994</v>
      </c>
      <c r="F65" s="260">
        <f t="shared" si="2"/>
        <v>-4.4742321847479616E-8</v>
      </c>
      <c r="G65" s="259">
        <v>521.20956009126769</v>
      </c>
      <c r="H65" s="231">
        <f t="shared" si="3"/>
        <v>-1.4250147728489537E-13</v>
      </c>
      <c r="I65" s="231">
        <f t="shared" si="4"/>
        <v>-2.7340534553225021E-14</v>
      </c>
      <c r="J65" s="261"/>
      <c r="K65" s="259">
        <v>0</v>
      </c>
      <c r="L65" s="262">
        <v>-1.4250147728489537E-13</v>
      </c>
      <c r="N65" s="56"/>
    </row>
    <row r="66" spans="1:14" s="55" customFormat="1" ht="27.75" customHeight="1" x14ac:dyDescent="0.25">
      <c r="A66" s="257">
        <v>55</v>
      </c>
      <c r="B66" s="117" t="s">
        <v>69</v>
      </c>
      <c r="C66" s="258" t="s">
        <v>772</v>
      </c>
      <c r="D66" s="259">
        <v>424.74770884459883</v>
      </c>
      <c r="E66" s="259">
        <v>424.74770907779998</v>
      </c>
      <c r="F66" s="260">
        <f t="shared" si="2"/>
        <v>5.4903466661926359E-8</v>
      </c>
      <c r="G66" s="259">
        <v>424.74764169199199</v>
      </c>
      <c r="H66" s="231">
        <f t="shared" si="3"/>
        <v>0</v>
      </c>
      <c r="I66" s="231">
        <f t="shared" si="4"/>
        <v>0</v>
      </c>
      <c r="J66" s="261"/>
      <c r="K66" s="259">
        <v>0</v>
      </c>
      <c r="L66" s="262">
        <v>0</v>
      </c>
      <c r="N66" s="56"/>
    </row>
    <row r="67" spans="1:14" s="55" customFormat="1" ht="25.5" customHeight="1" x14ac:dyDescent="0.25">
      <c r="A67" s="257">
        <v>57</v>
      </c>
      <c r="B67" s="117" t="s">
        <v>69</v>
      </c>
      <c r="C67" s="258" t="s">
        <v>303</v>
      </c>
      <c r="D67" s="259">
        <v>275.93299050069766</v>
      </c>
      <c r="E67" s="259">
        <v>275.93299096709995</v>
      </c>
      <c r="F67" s="260">
        <f t="shared" si="2"/>
        <v>1.6902737343116314E-7</v>
      </c>
      <c r="G67" s="259">
        <v>275.93299801570015</v>
      </c>
      <c r="H67" s="231">
        <f t="shared" si="3"/>
        <v>-7.1250738642447683E-14</v>
      </c>
      <c r="I67" s="231">
        <f t="shared" si="4"/>
        <v>-2.5821754184856806E-14</v>
      </c>
      <c r="J67" s="261"/>
      <c r="K67" s="259">
        <v>0</v>
      </c>
      <c r="L67" s="262">
        <v>-7.1250738642447683E-14</v>
      </c>
      <c r="N67" s="56"/>
    </row>
    <row r="68" spans="1:14" s="55" customFormat="1" ht="17.649999999999999" customHeight="1" x14ac:dyDescent="0.25">
      <c r="A68" s="257">
        <v>58</v>
      </c>
      <c r="B68" s="117" t="s">
        <v>50</v>
      </c>
      <c r="C68" s="258" t="s">
        <v>773</v>
      </c>
      <c r="D68" s="259">
        <v>1563.9196538286978</v>
      </c>
      <c r="E68" s="259">
        <v>1563.9196542950999</v>
      </c>
      <c r="F68" s="260">
        <f t="shared" si="2"/>
        <v>2.9822629699083336E-8</v>
      </c>
      <c r="G68" s="259">
        <v>1563.9194690127931</v>
      </c>
      <c r="H68" s="231">
        <f t="shared" si="3"/>
        <v>74.179461779788525</v>
      </c>
      <c r="I68" s="231">
        <f t="shared" si="4"/>
        <v>4.7431760049862142</v>
      </c>
      <c r="J68" s="261"/>
      <c r="K68" s="259">
        <v>0</v>
      </c>
      <c r="L68" s="262">
        <v>74.179461779788525</v>
      </c>
      <c r="N68" s="56"/>
    </row>
    <row r="69" spans="1:14" s="55" customFormat="1" ht="17.649999999999999" customHeight="1" x14ac:dyDescent="0.25">
      <c r="A69" s="257">
        <v>59</v>
      </c>
      <c r="B69" s="117" t="s">
        <v>50</v>
      </c>
      <c r="C69" s="258" t="s">
        <v>774</v>
      </c>
      <c r="D69" s="259">
        <v>607.52764251830229</v>
      </c>
      <c r="E69" s="259">
        <v>607.52764205189999</v>
      </c>
      <c r="F69" s="260">
        <f t="shared" si="2"/>
        <v>-7.6770547252635879E-8</v>
      </c>
      <c r="G69" s="259">
        <v>607.52765152890481</v>
      </c>
      <c r="H69" s="231">
        <f t="shared" si="3"/>
        <v>1.4250147728489537E-13</v>
      </c>
      <c r="I69" s="231">
        <f t="shared" si="4"/>
        <v>2.3455966020509354E-14</v>
      </c>
      <c r="J69" s="261"/>
      <c r="K69" s="259">
        <v>0</v>
      </c>
      <c r="L69" s="262">
        <v>1.4250147728489537E-13</v>
      </c>
      <c r="N69" s="56"/>
    </row>
    <row r="70" spans="1:14" s="55" customFormat="1" ht="17.649999999999999" customHeight="1" x14ac:dyDescent="0.25">
      <c r="A70" s="257">
        <v>60</v>
      </c>
      <c r="B70" s="117" t="s">
        <v>193</v>
      </c>
      <c r="C70" s="258" t="s">
        <v>775</v>
      </c>
      <c r="D70" s="259">
        <v>2273.4771507715986</v>
      </c>
      <c r="E70" s="259">
        <v>2273.4771510047999</v>
      </c>
      <c r="F70" s="260">
        <f t="shared" si="2"/>
        <v>1.0257465987706382E-8</v>
      </c>
      <c r="G70" s="259">
        <v>2273.477145208702</v>
      </c>
      <c r="H70" s="231">
        <f t="shared" si="3"/>
        <v>-5.7000590913958146E-13</v>
      </c>
      <c r="I70" s="231">
        <f t="shared" si="4"/>
        <v>-2.5071987589039907E-14</v>
      </c>
      <c r="J70" s="261"/>
      <c r="K70" s="259">
        <v>0</v>
      </c>
      <c r="L70" s="262">
        <v>-5.7000590913958146E-13</v>
      </c>
      <c r="N70" s="56"/>
    </row>
    <row r="71" spans="1:14" s="55" customFormat="1" ht="17.649999999999999" customHeight="1" x14ac:dyDescent="0.25">
      <c r="A71" s="257">
        <v>61</v>
      </c>
      <c r="B71" s="117" t="s">
        <v>48</v>
      </c>
      <c r="C71" s="258" t="s">
        <v>300</v>
      </c>
      <c r="D71" s="259">
        <v>1544.0109988819013</v>
      </c>
      <c r="E71" s="259">
        <v>1544.0109986487</v>
      </c>
      <c r="F71" s="260">
        <f t="shared" si="2"/>
        <v>-1.5103594819265709E-8</v>
      </c>
      <c r="G71" s="259">
        <v>1544.0109986574262</v>
      </c>
      <c r="H71" s="231">
        <f t="shared" si="3"/>
        <v>5.7000590913958146E-13</v>
      </c>
      <c r="I71" s="231">
        <f t="shared" si="4"/>
        <v>3.6917218182930291E-14</v>
      </c>
      <c r="J71" s="261"/>
      <c r="K71" s="259">
        <v>0</v>
      </c>
      <c r="L71" s="262">
        <v>5.7000590913958146E-13</v>
      </c>
      <c r="N71" s="56"/>
    </row>
    <row r="72" spans="1:14" s="55" customFormat="1" ht="17.649999999999999" customHeight="1" x14ac:dyDescent="0.25">
      <c r="A72" s="257">
        <v>62</v>
      </c>
      <c r="B72" s="117" t="s">
        <v>59</v>
      </c>
      <c r="C72" s="258" t="s">
        <v>776</v>
      </c>
      <c r="D72" s="259">
        <v>17243.316785610401</v>
      </c>
      <c r="E72" s="259">
        <v>12715.5818182977</v>
      </c>
      <c r="F72" s="260">
        <f t="shared" si="2"/>
        <v>-26.257912115209237</v>
      </c>
      <c r="G72" s="259">
        <v>12715.581822121592</v>
      </c>
      <c r="H72" s="231">
        <f t="shared" si="3"/>
        <v>2025.9995151399703</v>
      </c>
      <c r="I72" s="231">
        <f t="shared" si="4"/>
        <v>15.933203404224574</v>
      </c>
      <c r="J72" s="261"/>
      <c r="K72" s="259">
        <v>0</v>
      </c>
      <c r="L72" s="262">
        <v>2025.9995151399703</v>
      </c>
      <c r="N72" s="56"/>
    </row>
    <row r="73" spans="1:14" s="55" customFormat="1" ht="17.649999999999999" customHeight="1" x14ac:dyDescent="0.25">
      <c r="A73" s="257">
        <v>63</v>
      </c>
      <c r="B73" s="117" t="s">
        <v>74</v>
      </c>
      <c r="C73" s="258" t="s">
        <v>777</v>
      </c>
      <c r="D73" s="259">
        <v>16715.778102718097</v>
      </c>
      <c r="E73" s="259">
        <v>16715.778102951299</v>
      </c>
      <c r="F73" s="260">
        <f t="shared" si="2"/>
        <v>1.3951080291008111E-9</v>
      </c>
      <c r="G73" s="259">
        <v>16715.777846823097</v>
      </c>
      <c r="H73" s="231">
        <f t="shared" si="3"/>
        <v>10372.530643334174</v>
      </c>
      <c r="I73" s="231">
        <f t="shared" si="4"/>
        <v>62.052335101904852</v>
      </c>
      <c r="J73" s="266"/>
      <c r="K73" s="259">
        <v>0</v>
      </c>
      <c r="L73" s="262">
        <v>10372.530643334174</v>
      </c>
      <c r="N73" s="56"/>
    </row>
    <row r="74" spans="1:14" s="55" customFormat="1" ht="17.649999999999999" customHeight="1" x14ac:dyDescent="0.25">
      <c r="A74" s="257">
        <v>64</v>
      </c>
      <c r="B74" s="117" t="s">
        <v>69</v>
      </c>
      <c r="C74" s="258" t="s">
        <v>1076</v>
      </c>
      <c r="D74" s="259">
        <v>134.23866622459883</v>
      </c>
      <c r="E74" s="259">
        <v>134.23866645779998</v>
      </c>
      <c r="F74" s="260">
        <f t="shared" si="2"/>
        <v>1.7372130400872265E-7</v>
      </c>
      <c r="G74" s="259">
        <v>134.23863019722495</v>
      </c>
      <c r="H74" s="231">
        <f t="shared" si="3"/>
        <v>1.7812684660611921E-14</v>
      </c>
      <c r="I74" s="231">
        <f t="shared" si="4"/>
        <v>1.3269414193869108E-14</v>
      </c>
      <c r="J74" s="261"/>
      <c r="K74" s="259">
        <v>0</v>
      </c>
      <c r="L74" s="262">
        <v>1.7812684660611921E-14</v>
      </c>
      <c r="N74" s="56"/>
    </row>
    <row r="75" spans="1:14" s="55" customFormat="1" ht="17.649999999999999" customHeight="1" x14ac:dyDescent="0.25">
      <c r="A75" s="257">
        <v>65</v>
      </c>
      <c r="B75" s="117" t="s">
        <v>69</v>
      </c>
      <c r="C75" s="258" t="s">
        <v>778</v>
      </c>
      <c r="D75" s="259">
        <v>1370.0882284339009</v>
      </c>
      <c r="E75" s="259">
        <v>1370.0882282006999</v>
      </c>
      <c r="F75" s="260">
        <f t="shared" si="2"/>
        <v>-1.7020880704876618E-8</v>
      </c>
      <c r="G75" s="259">
        <v>1370.0882363402386</v>
      </c>
      <c r="H75" s="231">
        <f t="shared" si="3"/>
        <v>62.517833817669342</v>
      </c>
      <c r="I75" s="231">
        <f t="shared" si="4"/>
        <v>4.5630516729402411</v>
      </c>
      <c r="J75" s="261"/>
      <c r="K75" s="259">
        <v>0</v>
      </c>
      <c r="L75" s="262">
        <v>62.517833817669342</v>
      </c>
      <c r="N75" s="56"/>
    </row>
    <row r="76" spans="1:14" s="55" customFormat="1" ht="17.649999999999999" customHeight="1" x14ac:dyDescent="0.25">
      <c r="A76" s="257">
        <v>66</v>
      </c>
      <c r="B76" s="117" t="s">
        <v>69</v>
      </c>
      <c r="C76" s="258" t="s">
        <v>779</v>
      </c>
      <c r="D76" s="259">
        <v>1503.5977842269999</v>
      </c>
      <c r="E76" s="259">
        <v>1503.5977842269999</v>
      </c>
      <c r="F76" s="260">
        <f t="shared" si="2"/>
        <v>0</v>
      </c>
      <c r="G76" s="259">
        <v>1503.5977566602446</v>
      </c>
      <c r="H76" s="231">
        <f t="shared" si="3"/>
        <v>33.494151113961557</v>
      </c>
      <c r="I76" s="231">
        <f t="shared" si="4"/>
        <v>2.2276004570717634</v>
      </c>
      <c r="J76" s="261"/>
      <c r="K76" s="259">
        <v>0</v>
      </c>
      <c r="L76" s="262">
        <v>33.494151113961557</v>
      </c>
      <c r="N76" s="56"/>
    </row>
    <row r="77" spans="1:14" s="55" customFormat="1" ht="17.649999999999999" customHeight="1" x14ac:dyDescent="0.25">
      <c r="A77" s="257">
        <v>67</v>
      </c>
      <c r="B77" s="117" t="s">
        <v>69</v>
      </c>
      <c r="C77" s="258" t="s">
        <v>780</v>
      </c>
      <c r="D77" s="259">
        <v>410.180822697</v>
      </c>
      <c r="E77" s="259">
        <v>410.180822697</v>
      </c>
      <c r="F77" s="260">
        <f t="shared" si="2"/>
        <v>0</v>
      </c>
      <c r="G77" s="259">
        <v>410.18075854412757</v>
      </c>
      <c r="H77" s="231">
        <f t="shared" si="3"/>
        <v>-7.1250738642447683E-14</v>
      </c>
      <c r="I77" s="231">
        <f t="shared" si="4"/>
        <v>-1.7370567978766892E-14</v>
      </c>
      <c r="J77" s="261"/>
      <c r="K77" s="259">
        <v>0</v>
      </c>
      <c r="L77" s="262">
        <v>-7.1250738642447683E-14</v>
      </c>
      <c r="N77" s="56"/>
    </row>
    <row r="78" spans="1:14" s="55" customFormat="1" ht="17.649999999999999" customHeight="1" x14ac:dyDescent="0.25">
      <c r="A78" s="257">
        <v>68</v>
      </c>
      <c r="B78" s="117" t="s">
        <v>69</v>
      </c>
      <c r="C78" s="258" t="s">
        <v>781</v>
      </c>
      <c r="D78" s="259">
        <v>1861.8320311553025</v>
      </c>
      <c r="E78" s="259">
        <v>1861.8320306889</v>
      </c>
      <c r="F78" s="260">
        <f t="shared" ref="F78:F141" si="5">E78/D78*100-100</f>
        <v>-2.505072416170151E-8</v>
      </c>
      <c r="G78" s="259">
        <v>1861.8320231988325</v>
      </c>
      <c r="H78" s="231">
        <f t="shared" ref="H78:H141" si="6">K78+L78</f>
        <v>540.84688516574249</v>
      </c>
      <c r="I78" s="231">
        <f t="shared" ref="I78:I141" si="7">+H78/E78*100</f>
        <v>29.049177168018897</v>
      </c>
      <c r="J78" s="261"/>
      <c r="K78" s="259">
        <v>0</v>
      </c>
      <c r="L78" s="262">
        <v>540.84688516574249</v>
      </c>
      <c r="N78" s="56"/>
    </row>
    <row r="79" spans="1:14" s="55" customFormat="1" ht="17.649999999999999" customHeight="1" x14ac:dyDescent="0.25">
      <c r="A79" s="257">
        <v>69</v>
      </c>
      <c r="B79" s="117" t="s">
        <v>69</v>
      </c>
      <c r="C79" s="258" t="s">
        <v>1049</v>
      </c>
      <c r="D79" s="259">
        <v>666.04740349430233</v>
      </c>
      <c r="E79" s="259">
        <v>666.04740302790003</v>
      </c>
      <c r="F79" s="260">
        <f t="shared" si="5"/>
        <v>-7.0025379272919963E-8</v>
      </c>
      <c r="G79" s="259">
        <v>666.04740363673125</v>
      </c>
      <c r="H79" s="231">
        <f t="shared" si="6"/>
        <v>0</v>
      </c>
      <c r="I79" s="231">
        <f t="shared" si="7"/>
        <v>0</v>
      </c>
      <c r="J79" s="261"/>
      <c r="K79" s="259">
        <v>0</v>
      </c>
      <c r="L79" s="262">
        <v>0</v>
      </c>
      <c r="N79" s="56"/>
    </row>
    <row r="80" spans="1:14" s="55" customFormat="1" ht="17.649999999999999" customHeight="1" x14ac:dyDescent="0.25">
      <c r="A80" s="257">
        <v>70</v>
      </c>
      <c r="B80" s="117" t="s">
        <v>69</v>
      </c>
      <c r="C80" s="258" t="s">
        <v>782</v>
      </c>
      <c r="D80" s="259">
        <v>744.2929558913022</v>
      </c>
      <c r="E80" s="259">
        <v>744.2929554248999</v>
      </c>
      <c r="F80" s="260">
        <f t="shared" si="5"/>
        <v>-6.2663801259077445E-8</v>
      </c>
      <c r="G80" s="259">
        <v>744.2929496003095</v>
      </c>
      <c r="H80" s="231">
        <f t="shared" si="6"/>
        <v>37.214647478252331</v>
      </c>
      <c r="I80" s="231">
        <f t="shared" si="7"/>
        <v>4.9999999606347663</v>
      </c>
      <c r="J80" s="261"/>
      <c r="K80" s="259">
        <v>0</v>
      </c>
      <c r="L80" s="262">
        <v>37.214647478252331</v>
      </c>
      <c r="N80" s="56"/>
    </row>
    <row r="81" spans="1:14" s="55" customFormat="1" ht="17.649999999999999" customHeight="1" x14ac:dyDescent="0.25">
      <c r="A81" s="257">
        <v>71</v>
      </c>
      <c r="B81" s="117" t="s">
        <v>783</v>
      </c>
      <c r="C81" s="258" t="s">
        <v>290</v>
      </c>
      <c r="D81" s="259">
        <v>272.25677472230234</v>
      </c>
      <c r="E81" s="259">
        <v>272.25677425589998</v>
      </c>
      <c r="F81" s="260">
        <f t="shared" si="5"/>
        <v>-1.7130973617440759E-7</v>
      </c>
      <c r="G81" s="259">
        <v>272.25677224835295</v>
      </c>
      <c r="H81" s="231">
        <f t="shared" si="6"/>
        <v>-7.1250738642447683E-14</v>
      </c>
      <c r="I81" s="231">
        <f t="shared" si="7"/>
        <v>-2.6170419023431751E-14</v>
      </c>
      <c r="J81" s="261"/>
      <c r="K81" s="259">
        <v>0</v>
      </c>
      <c r="L81" s="262">
        <v>-7.1250738642447683E-14</v>
      </c>
      <c r="N81" s="56"/>
    </row>
    <row r="82" spans="1:14" s="55" customFormat="1" ht="17.649999999999999" customHeight="1" x14ac:dyDescent="0.25">
      <c r="A82" s="257">
        <v>72</v>
      </c>
      <c r="B82" s="117" t="s">
        <v>57</v>
      </c>
      <c r="C82" s="258" t="s">
        <v>289</v>
      </c>
      <c r="D82" s="259">
        <v>619.87408630430218</v>
      </c>
      <c r="E82" s="259">
        <v>619.8740858379</v>
      </c>
      <c r="F82" s="260">
        <f t="shared" si="5"/>
        <v>-7.5241430863570713E-8</v>
      </c>
      <c r="G82" s="259">
        <v>619.87409386013701</v>
      </c>
      <c r="H82" s="231">
        <f t="shared" si="6"/>
        <v>0</v>
      </c>
      <c r="I82" s="231">
        <f t="shared" si="7"/>
        <v>0</v>
      </c>
      <c r="J82" s="261"/>
      <c r="K82" s="259">
        <v>0</v>
      </c>
      <c r="L82" s="262">
        <v>0</v>
      </c>
      <c r="N82" s="56"/>
    </row>
    <row r="83" spans="1:14" s="55" customFormat="1" ht="17.649999999999999" customHeight="1" x14ac:dyDescent="0.25">
      <c r="A83" s="257">
        <v>73</v>
      </c>
      <c r="B83" s="117" t="s">
        <v>57</v>
      </c>
      <c r="C83" s="258" t="s">
        <v>288</v>
      </c>
      <c r="D83" s="259">
        <v>849.18446026269771</v>
      </c>
      <c r="E83" s="259">
        <v>849.1844607290999</v>
      </c>
      <c r="F83" s="260">
        <f t="shared" si="5"/>
        <v>5.4923532388784224E-8</v>
      </c>
      <c r="G83" s="259">
        <v>849.1844607290999</v>
      </c>
      <c r="H83" s="231">
        <f t="shared" si="6"/>
        <v>127.37766707168048</v>
      </c>
      <c r="I83" s="231">
        <f t="shared" si="7"/>
        <v>14.999999760042183</v>
      </c>
      <c r="J83" s="261"/>
      <c r="K83" s="259">
        <v>0</v>
      </c>
      <c r="L83" s="262">
        <v>127.37766707168048</v>
      </c>
      <c r="N83" s="56"/>
    </row>
    <row r="84" spans="1:14" s="55" customFormat="1" ht="17.649999999999999" customHeight="1" x14ac:dyDescent="0.25">
      <c r="A84" s="257">
        <v>74</v>
      </c>
      <c r="B84" s="117" t="s">
        <v>57</v>
      </c>
      <c r="C84" s="258" t="s">
        <v>287</v>
      </c>
      <c r="D84" s="259">
        <v>127.31172651340115</v>
      </c>
      <c r="E84" s="259">
        <v>127.31172628019999</v>
      </c>
      <c r="F84" s="260">
        <f t="shared" si="5"/>
        <v>-1.8317335559459025E-7</v>
      </c>
      <c r="G84" s="259">
        <v>127.31172647623663</v>
      </c>
      <c r="H84" s="231">
        <f t="shared" si="6"/>
        <v>6.3655863094166341</v>
      </c>
      <c r="I84" s="231">
        <f t="shared" si="7"/>
        <v>4.9999999963920327</v>
      </c>
      <c r="J84" s="261"/>
      <c r="K84" s="259">
        <v>0</v>
      </c>
      <c r="L84" s="262">
        <v>6.3655863094166341</v>
      </c>
      <c r="N84" s="56"/>
    </row>
    <row r="85" spans="1:14" s="55" customFormat="1" ht="17.649999999999999" customHeight="1" x14ac:dyDescent="0.25">
      <c r="A85" s="257">
        <v>75</v>
      </c>
      <c r="B85" s="117" t="s">
        <v>57</v>
      </c>
      <c r="C85" s="258" t="s">
        <v>784</v>
      </c>
      <c r="D85" s="259">
        <v>231.74047582540118</v>
      </c>
      <c r="E85" s="259">
        <v>231.74047559219997</v>
      </c>
      <c r="F85" s="260">
        <f t="shared" si="5"/>
        <v>-1.0063033073492988E-7</v>
      </c>
      <c r="G85" s="259">
        <v>231.74048242169991</v>
      </c>
      <c r="H85" s="231">
        <f t="shared" si="6"/>
        <v>11.58702412874371</v>
      </c>
      <c r="I85" s="231">
        <f t="shared" si="7"/>
        <v>5.0000001506572005</v>
      </c>
      <c r="J85" s="261"/>
      <c r="K85" s="259">
        <v>0</v>
      </c>
      <c r="L85" s="262">
        <v>11.58702412874371</v>
      </c>
      <c r="N85" s="56"/>
    </row>
    <row r="86" spans="1:14" s="55" customFormat="1" ht="17.649999999999999" customHeight="1" x14ac:dyDescent="0.25">
      <c r="A86" s="257">
        <v>76</v>
      </c>
      <c r="B86" s="117" t="s">
        <v>57</v>
      </c>
      <c r="C86" s="258" t="s">
        <v>285</v>
      </c>
      <c r="D86" s="259">
        <v>376.35777962209886</v>
      </c>
      <c r="E86" s="259">
        <v>376.35777985529995</v>
      </c>
      <c r="F86" s="260">
        <f t="shared" si="5"/>
        <v>6.1962609265719948E-8</v>
      </c>
      <c r="G86" s="259">
        <v>376.35775979665124</v>
      </c>
      <c r="H86" s="231">
        <f t="shared" si="6"/>
        <v>0</v>
      </c>
      <c r="I86" s="231">
        <f t="shared" si="7"/>
        <v>0</v>
      </c>
      <c r="J86" s="261"/>
      <c r="K86" s="259">
        <v>0</v>
      </c>
      <c r="L86" s="262">
        <v>0</v>
      </c>
      <c r="N86" s="56"/>
    </row>
    <row r="87" spans="1:14" s="55" customFormat="1" ht="17.649999999999999" customHeight="1" x14ac:dyDescent="0.25">
      <c r="A87" s="257">
        <v>77</v>
      </c>
      <c r="B87" s="117" t="s">
        <v>57</v>
      </c>
      <c r="C87" s="258" t="s">
        <v>284</v>
      </c>
      <c r="D87" s="259">
        <v>288.86900064040117</v>
      </c>
      <c r="E87" s="259">
        <v>288.86900040720002</v>
      </c>
      <c r="F87" s="260">
        <f t="shared" si="5"/>
        <v>-8.0729037676974258E-8</v>
      </c>
      <c r="G87" s="259">
        <v>288.8690004074524</v>
      </c>
      <c r="H87" s="231">
        <f t="shared" si="6"/>
        <v>14.443450017840545</v>
      </c>
      <c r="I87" s="231">
        <f t="shared" si="7"/>
        <v>4.9999999991278212</v>
      </c>
      <c r="J87" s="261"/>
      <c r="K87" s="259">
        <v>0</v>
      </c>
      <c r="L87" s="262">
        <v>14.443450017840545</v>
      </c>
      <c r="N87" s="56"/>
    </row>
    <row r="88" spans="1:14" s="55" customFormat="1" ht="17.649999999999999" customHeight="1" x14ac:dyDescent="0.25">
      <c r="A88" s="257">
        <v>78</v>
      </c>
      <c r="B88" s="117" t="s">
        <v>57</v>
      </c>
      <c r="C88" s="258" t="s">
        <v>785</v>
      </c>
      <c r="D88" s="259">
        <v>4.9465196464011623</v>
      </c>
      <c r="E88" s="259">
        <v>4.9465194131999999</v>
      </c>
      <c r="F88" s="260">
        <f t="shared" si="5"/>
        <v>-4.7144493322548442E-6</v>
      </c>
      <c r="G88" s="259">
        <v>4.9465194188594932</v>
      </c>
      <c r="H88" s="231">
        <f t="shared" si="6"/>
        <v>0</v>
      </c>
      <c r="I88" s="231">
        <f t="shared" si="7"/>
        <v>0</v>
      </c>
      <c r="J88" s="261"/>
      <c r="K88" s="259">
        <v>0</v>
      </c>
      <c r="L88" s="262">
        <v>0</v>
      </c>
      <c r="N88" s="56"/>
    </row>
    <row r="89" spans="1:14" s="55" customFormat="1" ht="17.649999999999999" customHeight="1" x14ac:dyDescent="0.25">
      <c r="A89" s="257">
        <v>79</v>
      </c>
      <c r="B89" s="117" t="s">
        <v>57</v>
      </c>
      <c r="C89" s="258" t="s">
        <v>282</v>
      </c>
      <c r="D89" s="259">
        <v>2554.7965342799998</v>
      </c>
      <c r="E89" s="259">
        <v>2554.7965342799998</v>
      </c>
      <c r="F89" s="260">
        <f t="shared" si="5"/>
        <v>0</v>
      </c>
      <c r="G89" s="259">
        <v>2554.7964739671329</v>
      </c>
      <c r="H89" s="231">
        <f t="shared" si="6"/>
        <v>31.037939089545642</v>
      </c>
      <c r="I89" s="231">
        <f t="shared" si="7"/>
        <v>1.2148888834426435</v>
      </c>
      <c r="J89" s="261"/>
      <c r="K89" s="259">
        <v>0</v>
      </c>
      <c r="L89" s="262">
        <v>31.037939089545642</v>
      </c>
      <c r="N89" s="56"/>
    </row>
    <row r="90" spans="1:14" s="55" customFormat="1" ht="17.649999999999999" customHeight="1" x14ac:dyDescent="0.25">
      <c r="A90" s="257">
        <v>80</v>
      </c>
      <c r="B90" s="117" t="s">
        <v>57</v>
      </c>
      <c r="C90" s="258" t="s">
        <v>786</v>
      </c>
      <c r="D90" s="259">
        <v>591.43079699999998</v>
      </c>
      <c r="E90" s="259">
        <v>591.43079699999998</v>
      </c>
      <c r="F90" s="260">
        <f t="shared" si="5"/>
        <v>0</v>
      </c>
      <c r="G90" s="259">
        <v>591.4307969954524</v>
      </c>
      <c r="H90" s="231">
        <f t="shared" si="6"/>
        <v>-7.1250738642447683E-14</v>
      </c>
      <c r="I90" s="231">
        <f t="shared" si="7"/>
        <v>-1.2047181006444561E-14</v>
      </c>
      <c r="J90" s="261"/>
      <c r="K90" s="259">
        <v>0</v>
      </c>
      <c r="L90" s="262">
        <v>-7.1250738642447683E-14</v>
      </c>
      <c r="N90" s="56"/>
    </row>
    <row r="91" spans="1:14" s="55" customFormat="1" ht="17.649999999999999" customHeight="1" x14ac:dyDescent="0.25">
      <c r="A91" s="257">
        <v>82</v>
      </c>
      <c r="B91" s="117" t="s">
        <v>57</v>
      </c>
      <c r="C91" s="263" t="s">
        <v>280</v>
      </c>
      <c r="D91" s="259">
        <v>12.033140355802328</v>
      </c>
      <c r="E91" s="259">
        <v>12.033139889399999</v>
      </c>
      <c r="F91" s="260">
        <f t="shared" si="5"/>
        <v>-3.8759817755362747E-6</v>
      </c>
      <c r="G91" s="259">
        <v>12.033139870574324</v>
      </c>
      <c r="H91" s="231">
        <f t="shared" si="6"/>
        <v>2.2265855825764901E-15</v>
      </c>
      <c r="I91" s="231">
        <f t="shared" si="7"/>
        <v>1.8503778756348465E-14</v>
      </c>
      <c r="J91" s="261"/>
      <c r="K91" s="259">
        <v>0</v>
      </c>
      <c r="L91" s="262">
        <v>2.2265855825764901E-15</v>
      </c>
      <c r="N91" s="56"/>
    </row>
    <row r="92" spans="1:14" s="55" customFormat="1" ht="17.649999999999999" customHeight="1" x14ac:dyDescent="0.25">
      <c r="A92" s="267">
        <v>83</v>
      </c>
      <c r="B92" s="116" t="s">
        <v>57</v>
      </c>
      <c r="C92" s="268" t="s">
        <v>787</v>
      </c>
      <c r="D92" s="259">
        <v>18.356495991401165</v>
      </c>
      <c r="E92" s="259">
        <v>18.356495758200001</v>
      </c>
      <c r="F92" s="260">
        <f t="shared" si="5"/>
        <v>-1.2704012988251634E-6</v>
      </c>
      <c r="G92" s="259">
        <v>18.356494956693023</v>
      </c>
      <c r="H92" s="231">
        <f t="shared" si="6"/>
        <v>0.9178247893079905</v>
      </c>
      <c r="I92" s="231">
        <f t="shared" si="7"/>
        <v>5.0000000076157809</v>
      </c>
      <c r="J92" s="261"/>
      <c r="K92" s="259">
        <v>0</v>
      </c>
      <c r="L92" s="262">
        <v>0.9178247893079905</v>
      </c>
      <c r="N92" s="56"/>
    </row>
    <row r="93" spans="1:14" s="55" customFormat="1" ht="17.649999999999999" customHeight="1" x14ac:dyDescent="0.25">
      <c r="A93" s="267">
        <v>84</v>
      </c>
      <c r="B93" s="116" t="s">
        <v>57</v>
      </c>
      <c r="C93" s="265" t="s">
        <v>278</v>
      </c>
      <c r="D93" s="259">
        <v>270.9270477</v>
      </c>
      <c r="E93" s="259">
        <v>270.9270477</v>
      </c>
      <c r="F93" s="260">
        <f t="shared" si="5"/>
        <v>0</v>
      </c>
      <c r="G93" s="259">
        <v>270.9270477</v>
      </c>
      <c r="H93" s="231">
        <f t="shared" si="6"/>
        <v>0</v>
      </c>
      <c r="I93" s="231">
        <f t="shared" si="7"/>
        <v>0</v>
      </c>
      <c r="J93" s="261"/>
      <c r="K93" s="259">
        <v>0</v>
      </c>
      <c r="L93" s="262">
        <v>0</v>
      </c>
      <c r="N93" s="56"/>
    </row>
    <row r="94" spans="1:14" s="55" customFormat="1" ht="17.649999999999999" customHeight="1" x14ac:dyDescent="0.25">
      <c r="A94" s="267">
        <v>87</v>
      </c>
      <c r="B94" s="116" t="s">
        <v>57</v>
      </c>
      <c r="C94" s="268" t="s">
        <v>788</v>
      </c>
      <c r="D94" s="259">
        <v>986.72136165899997</v>
      </c>
      <c r="E94" s="259">
        <v>986.72136165899997</v>
      </c>
      <c r="F94" s="260">
        <f t="shared" si="5"/>
        <v>0</v>
      </c>
      <c r="G94" s="259">
        <v>986.72137031930004</v>
      </c>
      <c r="H94" s="231">
        <f t="shared" si="6"/>
        <v>-2.8500295456979073E-13</v>
      </c>
      <c r="I94" s="231">
        <f t="shared" si="7"/>
        <v>-2.8883833435064984E-14</v>
      </c>
      <c r="J94" s="261"/>
      <c r="K94" s="259">
        <v>0</v>
      </c>
      <c r="L94" s="262">
        <v>-2.8500295456979073E-13</v>
      </c>
      <c r="N94" s="56"/>
    </row>
    <row r="95" spans="1:14" s="55" customFormat="1" ht="17.649999999999999" customHeight="1" x14ac:dyDescent="0.25">
      <c r="A95" s="267">
        <v>90</v>
      </c>
      <c r="B95" s="116" t="s">
        <v>57</v>
      </c>
      <c r="C95" s="268" t="s">
        <v>276</v>
      </c>
      <c r="D95" s="259">
        <v>269.54323199999999</v>
      </c>
      <c r="E95" s="259">
        <v>269.54323199999999</v>
      </c>
      <c r="F95" s="260">
        <f t="shared" si="5"/>
        <v>0</v>
      </c>
      <c r="G95" s="259">
        <v>269.54323199999993</v>
      </c>
      <c r="H95" s="231">
        <f t="shared" si="6"/>
        <v>-3.5625369321223841E-14</v>
      </c>
      <c r="I95" s="231">
        <f t="shared" si="7"/>
        <v>-1.3216940769347102E-14</v>
      </c>
      <c r="J95" s="261"/>
      <c r="K95" s="259">
        <v>0</v>
      </c>
      <c r="L95" s="262">
        <v>-3.5625369321223841E-14</v>
      </c>
      <c r="N95" s="56"/>
    </row>
    <row r="96" spans="1:14" s="55" customFormat="1" ht="17.649999999999999" customHeight="1" x14ac:dyDescent="0.25">
      <c r="A96" s="117">
        <v>91</v>
      </c>
      <c r="B96" s="117" t="s">
        <v>57</v>
      </c>
      <c r="C96" s="265" t="s">
        <v>275</v>
      </c>
      <c r="D96" s="259">
        <v>230.94758953990117</v>
      </c>
      <c r="E96" s="259">
        <v>230.9475893067</v>
      </c>
      <c r="F96" s="260">
        <f t="shared" si="5"/>
        <v>-1.0097581082391116E-7</v>
      </c>
      <c r="G96" s="259">
        <v>230.94758930845444</v>
      </c>
      <c r="H96" s="231">
        <f t="shared" si="6"/>
        <v>5.7586277168628595</v>
      </c>
      <c r="I96" s="231">
        <f t="shared" si="7"/>
        <v>2.4934781671244735</v>
      </c>
      <c r="J96" s="269"/>
      <c r="K96" s="259">
        <v>0</v>
      </c>
      <c r="L96" s="262">
        <v>5.7586277168628595</v>
      </c>
      <c r="N96" s="56"/>
    </row>
    <row r="97" spans="1:14" s="55" customFormat="1" ht="17.649999999999999" customHeight="1" x14ac:dyDescent="0.25">
      <c r="A97" s="267">
        <v>92</v>
      </c>
      <c r="B97" s="116" t="s">
        <v>57</v>
      </c>
      <c r="C97" s="268" t="s">
        <v>108</v>
      </c>
      <c r="D97" s="259">
        <v>648.79882174119768</v>
      </c>
      <c r="E97" s="259">
        <v>648.79882220759998</v>
      </c>
      <c r="F97" s="260">
        <f t="shared" si="5"/>
        <v>7.1887058084030286E-8</v>
      </c>
      <c r="G97" s="259">
        <v>648.79881399394071</v>
      </c>
      <c r="H97" s="231">
        <f t="shared" si="6"/>
        <v>1.4250147728489537E-13</v>
      </c>
      <c r="I97" s="231">
        <f t="shared" si="7"/>
        <v>2.1963892721016427E-14</v>
      </c>
      <c r="J97" s="261"/>
      <c r="K97" s="259">
        <v>0</v>
      </c>
      <c r="L97" s="262">
        <v>1.4250147728489537E-13</v>
      </c>
      <c r="N97" s="56"/>
    </row>
    <row r="98" spans="1:14" s="55" customFormat="1" ht="17.649999999999999" customHeight="1" x14ac:dyDescent="0.25">
      <c r="A98" s="267">
        <v>93</v>
      </c>
      <c r="B98" s="116" t="s">
        <v>57</v>
      </c>
      <c r="C98" s="268" t="s">
        <v>789</v>
      </c>
      <c r="D98" s="259">
        <v>348.33803843169767</v>
      </c>
      <c r="E98" s="259">
        <v>348.33803889810002</v>
      </c>
      <c r="F98" s="260">
        <f t="shared" si="5"/>
        <v>1.3389360731252964E-7</v>
      </c>
      <c r="G98" s="259">
        <v>348.33803206603204</v>
      </c>
      <c r="H98" s="231">
        <f t="shared" si="6"/>
        <v>1.9397181306289215</v>
      </c>
      <c r="I98" s="231">
        <f t="shared" si="7"/>
        <v>0.55684935724069762</v>
      </c>
      <c r="J98" s="261"/>
      <c r="K98" s="259">
        <v>0</v>
      </c>
      <c r="L98" s="262">
        <v>1.9397181306289215</v>
      </c>
      <c r="N98" s="56"/>
    </row>
    <row r="99" spans="1:14" s="55" customFormat="1" ht="17.649999999999999" customHeight="1" x14ac:dyDescent="0.25">
      <c r="A99" s="267">
        <v>94</v>
      </c>
      <c r="B99" s="116" t="s">
        <v>57</v>
      </c>
      <c r="C99" s="268" t="s">
        <v>273</v>
      </c>
      <c r="D99" s="259">
        <v>116.120187</v>
      </c>
      <c r="E99" s="259">
        <v>116.120187</v>
      </c>
      <c r="F99" s="260">
        <f t="shared" si="5"/>
        <v>0</v>
      </c>
      <c r="G99" s="259">
        <v>116.120187</v>
      </c>
      <c r="H99" s="231">
        <f t="shared" si="6"/>
        <v>0</v>
      </c>
      <c r="I99" s="231">
        <f t="shared" si="7"/>
        <v>0</v>
      </c>
      <c r="J99" s="261"/>
      <c r="K99" s="259">
        <v>0</v>
      </c>
      <c r="L99" s="262">
        <v>0</v>
      </c>
      <c r="N99" s="56"/>
    </row>
    <row r="100" spans="1:14" s="55" customFormat="1" ht="17.649999999999999" customHeight="1" x14ac:dyDescent="0.25">
      <c r="A100" s="267">
        <v>95</v>
      </c>
      <c r="B100" s="116" t="s">
        <v>50</v>
      </c>
      <c r="C100" s="268" t="s">
        <v>272</v>
      </c>
      <c r="D100" s="259">
        <v>154.50382511700002</v>
      </c>
      <c r="E100" s="259">
        <v>154.50382511699999</v>
      </c>
      <c r="F100" s="260">
        <f t="shared" si="5"/>
        <v>0</v>
      </c>
      <c r="G100" s="259">
        <v>154.503823113305</v>
      </c>
      <c r="H100" s="231">
        <f t="shared" si="6"/>
        <v>3.5625369321223841E-14</v>
      </c>
      <c r="I100" s="231">
        <f t="shared" si="7"/>
        <v>2.3057920601154098E-14</v>
      </c>
      <c r="J100" s="261"/>
      <c r="K100" s="259">
        <v>0</v>
      </c>
      <c r="L100" s="262">
        <v>3.5625369321223841E-14</v>
      </c>
      <c r="N100" s="56"/>
    </row>
    <row r="101" spans="1:14" s="55" customFormat="1" ht="17.649999999999999" customHeight="1" x14ac:dyDescent="0.25">
      <c r="A101" s="267">
        <v>98</v>
      </c>
      <c r="B101" s="116" t="s">
        <v>50</v>
      </c>
      <c r="C101" s="268" t="s">
        <v>271</v>
      </c>
      <c r="D101" s="259">
        <v>69.780090168401159</v>
      </c>
      <c r="E101" s="259">
        <v>69.780089935199996</v>
      </c>
      <c r="F101" s="260">
        <f t="shared" si="5"/>
        <v>-3.341944108115058E-7</v>
      </c>
      <c r="G101" s="259">
        <v>69.780092731812942</v>
      </c>
      <c r="H101" s="231">
        <f t="shared" si="6"/>
        <v>0</v>
      </c>
      <c r="I101" s="231">
        <f t="shared" si="7"/>
        <v>0</v>
      </c>
      <c r="J101" s="261"/>
      <c r="K101" s="259">
        <v>0</v>
      </c>
      <c r="L101" s="262">
        <v>0</v>
      </c>
      <c r="N101" s="56"/>
    </row>
    <row r="102" spans="1:14" s="55" customFormat="1" ht="17.649999999999999" customHeight="1" x14ac:dyDescent="0.25">
      <c r="A102" s="267">
        <v>99</v>
      </c>
      <c r="B102" s="116" t="s">
        <v>50</v>
      </c>
      <c r="C102" s="268" t="s">
        <v>790</v>
      </c>
      <c r="D102" s="259">
        <v>898.77792902630244</v>
      </c>
      <c r="E102" s="259">
        <v>898.77792855989992</v>
      </c>
      <c r="F102" s="260">
        <f t="shared" si="5"/>
        <v>-5.189296814478439E-8</v>
      </c>
      <c r="G102" s="259">
        <v>898.77792997430731</v>
      </c>
      <c r="H102" s="231">
        <f t="shared" si="6"/>
        <v>-1.4250147728489537E-13</v>
      </c>
      <c r="I102" s="231">
        <f t="shared" si="7"/>
        <v>-1.5855026337064551E-14</v>
      </c>
      <c r="J102" s="261"/>
      <c r="K102" s="259">
        <v>0</v>
      </c>
      <c r="L102" s="262">
        <v>-1.4250147728489537E-13</v>
      </c>
      <c r="N102" s="56"/>
    </row>
    <row r="103" spans="1:14" s="55" customFormat="1" ht="17.649999999999999" customHeight="1" x14ac:dyDescent="0.25">
      <c r="A103" s="267">
        <v>100</v>
      </c>
      <c r="B103" s="116" t="s">
        <v>62</v>
      </c>
      <c r="C103" s="268" t="s">
        <v>791</v>
      </c>
      <c r="D103" s="259">
        <v>1596.7848359534999</v>
      </c>
      <c r="E103" s="259">
        <v>1596.7848359534999</v>
      </c>
      <c r="F103" s="260">
        <f t="shared" si="5"/>
        <v>0</v>
      </c>
      <c r="G103" s="259">
        <v>1596.7848297461885</v>
      </c>
      <c r="H103" s="231">
        <f t="shared" si="6"/>
        <v>48.101746024263221</v>
      </c>
      <c r="I103" s="231">
        <f t="shared" si="7"/>
        <v>3.0124125017469789</v>
      </c>
      <c r="J103" s="261"/>
      <c r="K103" s="259">
        <v>0</v>
      </c>
      <c r="L103" s="262">
        <v>48.101746024263221</v>
      </c>
      <c r="N103" s="56"/>
    </row>
    <row r="104" spans="1:14" s="55" customFormat="1" ht="17.649999999999999" customHeight="1" x14ac:dyDescent="0.25">
      <c r="A104" s="267">
        <v>101</v>
      </c>
      <c r="B104" s="116" t="s">
        <v>62</v>
      </c>
      <c r="C104" s="268" t="s">
        <v>792</v>
      </c>
      <c r="D104" s="259">
        <v>559.21526667449996</v>
      </c>
      <c r="E104" s="259">
        <v>559.21526667449996</v>
      </c>
      <c r="F104" s="260">
        <f t="shared" si="5"/>
        <v>0</v>
      </c>
      <c r="G104" s="259">
        <v>559.21527012476747</v>
      </c>
      <c r="H104" s="231">
        <f t="shared" si="6"/>
        <v>14.749480452446084</v>
      </c>
      <c r="I104" s="231">
        <f t="shared" si="7"/>
        <v>2.6375317934642961</v>
      </c>
      <c r="J104" s="261"/>
      <c r="K104" s="259">
        <v>0</v>
      </c>
      <c r="L104" s="262">
        <v>14.749480452446084</v>
      </c>
      <c r="N104" s="56"/>
    </row>
    <row r="105" spans="1:14" s="55" customFormat="1" ht="17.649999999999999" customHeight="1" x14ac:dyDescent="0.25">
      <c r="A105" s="267">
        <v>102</v>
      </c>
      <c r="B105" s="116" t="s">
        <v>62</v>
      </c>
      <c r="C105" s="268" t="s">
        <v>793</v>
      </c>
      <c r="D105" s="259">
        <v>386.85614733519765</v>
      </c>
      <c r="E105" s="259">
        <v>386.8561478016</v>
      </c>
      <c r="F105" s="260">
        <f t="shared" si="5"/>
        <v>1.2056221976308734E-7</v>
      </c>
      <c r="G105" s="259">
        <v>386.85614834299764</v>
      </c>
      <c r="H105" s="231">
        <f t="shared" si="6"/>
        <v>0</v>
      </c>
      <c r="I105" s="231">
        <f t="shared" si="7"/>
        <v>0</v>
      </c>
      <c r="J105" s="261"/>
      <c r="K105" s="259">
        <v>0</v>
      </c>
      <c r="L105" s="262">
        <v>0</v>
      </c>
      <c r="N105" s="56"/>
    </row>
    <row r="106" spans="1:14" s="55" customFormat="1" ht="17.649999999999999" customHeight="1" x14ac:dyDescent="0.25">
      <c r="A106" s="267">
        <v>103</v>
      </c>
      <c r="B106" s="116" t="s">
        <v>196</v>
      </c>
      <c r="C106" s="268" t="s">
        <v>794</v>
      </c>
      <c r="D106" s="259">
        <v>134.19306023919765</v>
      </c>
      <c r="E106" s="259">
        <v>134.19306070559998</v>
      </c>
      <c r="F106" s="260">
        <f t="shared" si="5"/>
        <v>3.4756068600927392E-7</v>
      </c>
      <c r="G106" s="259">
        <v>134.19306010091759</v>
      </c>
      <c r="H106" s="231">
        <f t="shared" si="6"/>
        <v>3.5625369321223841E-14</v>
      </c>
      <c r="I106" s="231">
        <f t="shared" si="7"/>
        <v>2.6547847656132316E-14</v>
      </c>
      <c r="J106" s="261"/>
      <c r="K106" s="259">
        <v>0</v>
      </c>
      <c r="L106" s="262">
        <v>3.5625369321223841E-14</v>
      </c>
      <c r="N106" s="56"/>
    </row>
    <row r="107" spans="1:14" s="55" customFormat="1" ht="17.649999999999999" customHeight="1" x14ac:dyDescent="0.25">
      <c r="A107" s="267">
        <v>104</v>
      </c>
      <c r="B107" s="116" t="s">
        <v>62</v>
      </c>
      <c r="C107" s="268" t="s">
        <v>795</v>
      </c>
      <c r="D107" s="259">
        <v>3814.4405264434013</v>
      </c>
      <c r="E107" s="259">
        <v>3735.9756089417997</v>
      </c>
      <c r="F107" s="260">
        <f t="shared" si="5"/>
        <v>-2.0570491781861051</v>
      </c>
      <c r="G107" s="259">
        <v>3735.975609333816</v>
      </c>
      <c r="H107" s="231">
        <f t="shared" si="6"/>
        <v>271.71210743200118</v>
      </c>
      <c r="I107" s="231">
        <f t="shared" si="7"/>
        <v>7.2728554967456702</v>
      </c>
      <c r="J107" s="261"/>
      <c r="K107" s="259">
        <v>0</v>
      </c>
      <c r="L107" s="262">
        <v>271.71210743200118</v>
      </c>
      <c r="N107" s="56"/>
    </row>
    <row r="108" spans="1:14" s="55" customFormat="1" ht="17.649999999999999" customHeight="1" x14ac:dyDescent="0.25">
      <c r="A108" s="267">
        <v>105</v>
      </c>
      <c r="B108" s="116" t="s">
        <v>62</v>
      </c>
      <c r="C108" s="270" t="s">
        <v>796</v>
      </c>
      <c r="D108" s="259">
        <v>2034.8025759593024</v>
      </c>
      <c r="E108" s="259">
        <v>2034.8025754928999</v>
      </c>
      <c r="F108" s="260">
        <f t="shared" si="5"/>
        <v>-2.2921270215192635E-8</v>
      </c>
      <c r="G108" s="259">
        <v>2034.8025850577021</v>
      </c>
      <c r="H108" s="231">
        <f t="shared" si="6"/>
        <v>2.8500295456979073E-13</v>
      </c>
      <c r="I108" s="231">
        <f t="shared" si="7"/>
        <v>1.4006418018256789E-14</v>
      </c>
      <c r="J108" s="261"/>
      <c r="K108" s="259">
        <v>0</v>
      </c>
      <c r="L108" s="262">
        <v>2.8500295456979073E-13</v>
      </c>
      <c r="N108" s="56"/>
    </row>
    <row r="109" spans="1:14" s="55" customFormat="1" ht="17.649999999999999" customHeight="1" x14ac:dyDescent="0.25">
      <c r="A109" s="267">
        <v>106</v>
      </c>
      <c r="B109" s="116" t="s">
        <v>48</v>
      </c>
      <c r="C109" s="268" t="s">
        <v>797</v>
      </c>
      <c r="D109" s="259">
        <v>1494.0448431779998</v>
      </c>
      <c r="E109" s="259">
        <v>1494.0448431780001</v>
      </c>
      <c r="F109" s="260">
        <f t="shared" si="5"/>
        <v>0</v>
      </c>
      <c r="G109" s="259">
        <v>1494.0448383076116</v>
      </c>
      <c r="H109" s="231">
        <f t="shared" si="6"/>
        <v>34.281446841178941</v>
      </c>
      <c r="I109" s="231">
        <f t="shared" si="7"/>
        <v>2.2945393505230056</v>
      </c>
      <c r="J109" s="261"/>
      <c r="K109" s="259">
        <v>0</v>
      </c>
      <c r="L109" s="262">
        <v>34.281446841178941</v>
      </c>
      <c r="N109" s="56"/>
    </row>
    <row r="110" spans="1:14" s="55" customFormat="1" ht="17.649999999999999" customHeight="1" x14ac:dyDescent="0.25">
      <c r="A110" s="267">
        <v>107</v>
      </c>
      <c r="B110" s="116" t="s">
        <v>55</v>
      </c>
      <c r="C110" s="268" t="s">
        <v>262</v>
      </c>
      <c r="D110" s="259">
        <v>1213.1596767366975</v>
      </c>
      <c r="E110" s="259">
        <v>1213.1596772031</v>
      </c>
      <c r="F110" s="260">
        <f t="shared" si="5"/>
        <v>3.8445264749498165E-8</v>
      </c>
      <c r="G110" s="259">
        <v>1213.1596772031</v>
      </c>
      <c r="H110" s="231">
        <f t="shared" si="6"/>
        <v>67.397759843593576</v>
      </c>
      <c r="I110" s="231">
        <f t="shared" si="7"/>
        <v>5.5555555554712228</v>
      </c>
      <c r="J110" s="261"/>
      <c r="K110" s="259">
        <v>0</v>
      </c>
      <c r="L110" s="262">
        <v>67.397759843593576</v>
      </c>
      <c r="N110" s="56"/>
    </row>
    <row r="111" spans="1:14" s="55" customFormat="1" ht="17.649999999999999" customHeight="1" x14ac:dyDescent="0.25">
      <c r="A111" s="267">
        <v>108</v>
      </c>
      <c r="B111" s="116" t="s">
        <v>798</v>
      </c>
      <c r="C111" s="268" t="s">
        <v>261</v>
      </c>
      <c r="D111" s="259">
        <v>687.12582462380237</v>
      </c>
      <c r="E111" s="259">
        <v>687.12582415739996</v>
      </c>
      <c r="F111" s="260">
        <f t="shared" si="5"/>
        <v>-6.7877294895879459E-8</v>
      </c>
      <c r="G111" s="259">
        <v>687.12580997409873</v>
      </c>
      <c r="H111" s="231">
        <f t="shared" si="6"/>
        <v>0</v>
      </c>
      <c r="I111" s="231">
        <f t="shared" si="7"/>
        <v>0</v>
      </c>
      <c r="J111" s="261"/>
      <c r="K111" s="259">
        <v>0</v>
      </c>
      <c r="L111" s="262">
        <v>0</v>
      </c>
      <c r="N111" s="56"/>
    </row>
    <row r="112" spans="1:14" s="55" customFormat="1" ht="17.649999999999999" customHeight="1" x14ac:dyDescent="0.25">
      <c r="A112" s="267">
        <v>110</v>
      </c>
      <c r="B112" s="116" t="s">
        <v>57</v>
      </c>
      <c r="C112" s="268" t="s">
        <v>260</v>
      </c>
      <c r="D112" s="259">
        <v>105.31282658019768</v>
      </c>
      <c r="E112" s="259">
        <v>105.31282704659999</v>
      </c>
      <c r="F112" s="260">
        <f t="shared" si="5"/>
        <v>4.4287322964464693E-7</v>
      </c>
      <c r="G112" s="259">
        <v>105.31283445032598</v>
      </c>
      <c r="H112" s="231">
        <f t="shared" si="6"/>
        <v>1.7812684660611921E-14</v>
      </c>
      <c r="I112" s="231">
        <f t="shared" si="7"/>
        <v>1.6914069406502558E-14</v>
      </c>
      <c r="J112" s="261"/>
      <c r="K112" s="259">
        <v>0</v>
      </c>
      <c r="L112" s="262">
        <v>1.7812684660611921E-14</v>
      </c>
      <c r="N112" s="56"/>
    </row>
    <row r="113" spans="1:14" s="55" customFormat="1" ht="17.649999999999999" customHeight="1" x14ac:dyDescent="0.25">
      <c r="A113" s="267">
        <v>111</v>
      </c>
      <c r="B113" s="116" t="s">
        <v>213</v>
      </c>
      <c r="C113" s="268" t="s">
        <v>259</v>
      </c>
      <c r="D113" s="259">
        <v>631.21222889469766</v>
      </c>
      <c r="E113" s="259">
        <v>631.21222936109996</v>
      </c>
      <c r="F113" s="260">
        <f t="shared" si="5"/>
        <v>7.3889935947590857E-8</v>
      </c>
      <c r="G113" s="259">
        <v>631.21222936109984</v>
      </c>
      <c r="H113" s="231">
        <f t="shared" si="6"/>
        <v>94.68183463685375</v>
      </c>
      <c r="I113" s="231">
        <f t="shared" si="7"/>
        <v>15.000000036863792</v>
      </c>
      <c r="J113" s="261"/>
      <c r="K113" s="259">
        <v>0</v>
      </c>
      <c r="L113" s="262">
        <v>94.68183463685375</v>
      </c>
      <c r="N113" s="56"/>
    </row>
    <row r="114" spans="1:14" s="55" customFormat="1" ht="17.649999999999999" customHeight="1" x14ac:dyDescent="0.25">
      <c r="A114" s="267">
        <v>112</v>
      </c>
      <c r="B114" s="116" t="s">
        <v>213</v>
      </c>
      <c r="C114" s="268" t="s">
        <v>799</v>
      </c>
      <c r="D114" s="259">
        <v>274.55234400449996</v>
      </c>
      <c r="E114" s="259">
        <v>274.55234400449996</v>
      </c>
      <c r="F114" s="260">
        <f t="shared" si="5"/>
        <v>0</v>
      </c>
      <c r="G114" s="259">
        <v>274.55234278403856</v>
      </c>
      <c r="H114" s="231">
        <f t="shared" si="6"/>
        <v>4.5041847190487525</v>
      </c>
      <c r="I114" s="231">
        <f t="shared" si="7"/>
        <v>1.6405559148950219</v>
      </c>
      <c r="J114" s="261"/>
      <c r="K114" s="259">
        <v>0</v>
      </c>
      <c r="L114" s="262">
        <v>4.5041847190487525</v>
      </c>
      <c r="N114" s="56"/>
    </row>
    <row r="115" spans="1:14" s="55" customFormat="1" ht="17.649999999999999" customHeight="1" x14ac:dyDescent="0.25">
      <c r="A115" s="267">
        <v>113</v>
      </c>
      <c r="B115" s="116" t="s">
        <v>213</v>
      </c>
      <c r="C115" s="268" t="s">
        <v>257</v>
      </c>
      <c r="D115" s="259">
        <v>718.95880010180224</v>
      </c>
      <c r="E115" s="259">
        <v>718.95879963539994</v>
      </c>
      <c r="F115" s="260">
        <f t="shared" si="5"/>
        <v>-6.4871912286434963E-8</v>
      </c>
      <c r="G115" s="259">
        <v>718.95880464978177</v>
      </c>
      <c r="H115" s="231">
        <f t="shared" si="6"/>
        <v>0</v>
      </c>
      <c r="I115" s="231">
        <f t="shared" si="7"/>
        <v>0</v>
      </c>
      <c r="J115" s="261"/>
      <c r="K115" s="259">
        <v>0</v>
      </c>
      <c r="L115" s="262">
        <v>0</v>
      </c>
      <c r="N115" s="56"/>
    </row>
    <row r="116" spans="1:14" s="55" customFormat="1" ht="17.649999999999999" customHeight="1" x14ac:dyDescent="0.25">
      <c r="A116" s="267">
        <v>114</v>
      </c>
      <c r="B116" s="116" t="s">
        <v>57</v>
      </c>
      <c r="C116" s="268" t="s">
        <v>256</v>
      </c>
      <c r="D116" s="259">
        <v>612.68941500000005</v>
      </c>
      <c r="E116" s="259">
        <v>612.68941499999994</v>
      </c>
      <c r="F116" s="260">
        <f t="shared" si="5"/>
        <v>0</v>
      </c>
      <c r="G116" s="259">
        <v>612.68942086879758</v>
      </c>
      <c r="H116" s="231">
        <f t="shared" si="6"/>
        <v>0</v>
      </c>
      <c r="I116" s="231">
        <f t="shared" si="7"/>
        <v>0</v>
      </c>
      <c r="J116" s="261"/>
      <c r="K116" s="259">
        <v>0</v>
      </c>
      <c r="L116" s="262">
        <v>0</v>
      </c>
      <c r="N116" s="56"/>
    </row>
    <row r="117" spans="1:14" s="55" customFormat="1" ht="29.25" customHeight="1" x14ac:dyDescent="0.25">
      <c r="A117" s="267">
        <v>117</v>
      </c>
      <c r="B117" s="116" t="s">
        <v>57</v>
      </c>
      <c r="C117" s="268" t="s">
        <v>800</v>
      </c>
      <c r="D117" s="259">
        <v>886.44425999999999</v>
      </c>
      <c r="E117" s="259">
        <v>886.44425999999999</v>
      </c>
      <c r="F117" s="260">
        <f t="shared" si="5"/>
        <v>0</v>
      </c>
      <c r="G117" s="259">
        <v>886.44425999999999</v>
      </c>
      <c r="H117" s="231">
        <f t="shared" si="6"/>
        <v>1.4250147728489537E-13</v>
      </c>
      <c r="I117" s="231">
        <f t="shared" si="7"/>
        <v>1.6075627505884619E-14</v>
      </c>
      <c r="J117" s="261"/>
      <c r="K117" s="259">
        <v>0</v>
      </c>
      <c r="L117" s="262">
        <v>1.4250147728489537E-13</v>
      </c>
      <c r="N117" s="56"/>
    </row>
    <row r="118" spans="1:14" s="55" customFormat="1" ht="17.649999999999999" customHeight="1" x14ac:dyDescent="0.25">
      <c r="A118" s="267">
        <v>118</v>
      </c>
      <c r="B118" s="116" t="s">
        <v>57</v>
      </c>
      <c r="C118" s="268" t="s">
        <v>254</v>
      </c>
      <c r="D118" s="259">
        <v>413.61920360549999</v>
      </c>
      <c r="E118" s="259">
        <v>413.61920360549999</v>
      </c>
      <c r="F118" s="260">
        <f t="shared" si="5"/>
        <v>0</v>
      </c>
      <c r="G118" s="259">
        <v>413.6191935852778</v>
      </c>
      <c r="H118" s="231">
        <f t="shared" si="6"/>
        <v>-7.1250738642447683E-14</v>
      </c>
      <c r="I118" s="231">
        <f t="shared" si="7"/>
        <v>-1.722616793934087E-14</v>
      </c>
      <c r="J118" s="261"/>
      <c r="K118" s="259">
        <v>0</v>
      </c>
      <c r="L118" s="262">
        <v>-7.1250738642447683E-14</v>
      </c>
      <c r="N118" s="56"/>
    </row>
    <row r="119" spans="1:14" s="55" customFormat="1" ht="17.649999999999999" customHeight="1" x14ac:dyDescent="0.25">
      <c r="A119" s="267">
        <v>122</v>
      </c>
      <c r="B119" s="116" t="s">
        <v>50</v>
      </c>
      <c r="C119" s="268" t="s">
        <v>253</v>
      </c>
      <c r="D119" s="259">
        <v>216.69091807309883</v>
      </c>
      <c r="E119" s="259">
        <v>216.69091830630001</v>
      </c>
      <c r="F119" s="260">
        <f t="shared" si="5"/>
        <v>1.0761927171643038E-7</v>
      </c>
      <c r="G119" s="259">
        <v>216.69090885059268</v>
      </c>
      <c r="H119" s="231">
        <f t="shared" si="6"/>
        <v>-7.1250738642447683E-14</v>
      </c>
      <c r="I119" s="231">
        <f t="shared" si="7"/>
        <v>-3.2881275874115008E-14</v>
      </c>
      <c r="J119" s="261"/>
      <c r="K119" s="259">
        <v>0</v>
      </c>
      <c r="L119" s="262">
        <v>-7.1250738642447683E-14</v>
      </c>
      <c r="N119" s="56"/>
    </row>
    <row r="120" spans="1:14" s="55" customFormat="1" ht="17.649999999999999" customHeight="1" x14ac:dyDescent="0.25">
      <c r="A120" s="267">
        <v>123</v>
      </c>
      <c r="B120" s="116" t="s">
        <v>191</v>
      </c>
      <c r="C120" s="271" t="s">
        <v>252</v>
      </c>
      <c r="D120" s="259">
        <v>106.25654970980233</v>
      </c>
      <c r="E120" s="259">
        <v>106.2565492434</v>
      </c>
      <c r="F120" s="260">
        <f t="shared" si="5"/>
        <v>-4.3893983558973559E-7</v>
      </c>
      <c r="G120" s="259">
        <v>106.25655596860145</v>
      </c>
      <c r="H120" s="231">
        <f t="shared" si="6"/>
        <v>-1.7812684660611921E-14</v>
      </c>
      <c r="I120" s="231">
        <f t="shared" si="7"/>
        <v>-1.6763846358127741E-14</v>
      </c>
      <c r="J120" s="261"/>
      <c r="K120" s="259">
        <v>0</v>
      </c>
      <c r="L120" s="262">
        <v>-1.7812684660611921E-14</v>
      </c>
      <c r="N120" s="56"/>
    </row>
    <row r="121" spans="1:14" s="55" customFormat="1" ht="17.649999999999999" customHeight="1" x14ac:dyDescent="0.25">
      <c r="A121" s="267">
        <v>124</v>
      </c>
      <c r="B121" s="116" t="s">
        <v>191</v>
      </c>
      <c r="C121" s="268" t="s">
        <v>251</v>
      </c>
      <c r="D121" s="259">
        <v>1079.0279052610988</v>
      </c>
      <c r="E121" s="259">
        <v>1079.0279054942998</v>
      </c>
      <c r="F121" s="260">
        <f t="shared" si="5"/>
        <v>2.1612137857118796E-8</v>
      </c>
      <c r="G121" s="259">
        <v>1079.028397396477</v>
      </c>
      <c r="H121" s="231">
        <f t="shared" si="6"/>
        <v>-2.8500295456979073E-13</v>
      </c>
      <c r="I121" s="231">
        <f t="shared" si="7"/>
        <v>-2.641293641420994E-14</v>
      </c>
      <c r="J121" s="261"/>
      <c r="K121" s="259">
        <v>0</v>
      </c>
      <c r="L121" s="262">
        <v>-2.8500295456979073E-13</v>
      </c>
      <c r="N121" s="56"/>
    </row>
    <row r="122" spans="1:14" s="55" customFormat="1" ht="17.649999999999999" customHeight="1" x14ac:dyDescent="0.25">
      <c r="A122" s="267">
        <v>126</v>
      </c>
      <c r="B122" s="116" t="s">
        <v>62</v>
      </c>
      <c r="C122" s="268" t="s">
        <v>801</v>
      </c>
      <c r="D122" s="259">
        <v>1694.3650407891976</v>
      </c>
      <c r="E122" s="259">
        <v>1694.3650412555999</v>
      </c>
      <c r="F122" s="260">
        <f t="shared" si="5"/>
        <v>2.752666716787644E-8</v>
      </c>
      <c r="G122" s="259">
        <v>1694.3650341478949</v>
      </c>
      <c r="H122" s="231">
        <f t="shared" si="6"/>
        <v>73.110208523524392</v>
      </c>
      <c r="I122" s="231">
        <f t="shared" si="7"/>
        <v>4.3149030311287859</v>
      </c>
      <c r="J122" s="261"/>
      <c r="K122" s="259">
        <v>0</v>
      </c>
      <c r="L122" s="262">
        <v>73.110208523524392</v>
      </c>
      <c r="N122" s="56"/>
    </row>
    <row r="123" spans="1:14" s="55" customFormat="1" ht="17.649999999999999" customHeight="1" x14ac:dyDescent="0.25">
      <c r="A123" s="267">
        <v>127</v>
      </c>
      <c r="B123" s="116" t="s">
        <v>196</v>
      </c>
      <c r="C123" s="268" t="s">
        <v>249</v>
      </c>
      <c r="D123" s="259">
        <v>1429.0619213033024</v>
      </c>
      <c r="E123" s="259">
        <v>1429.0619208368998</v>
      </c>
      <c r="F123" s="260">
        <f t="shared" si="5"/>
        <v>-3.2636975788591371E-8</v>
      </c>
      <c r="G123" s="259">
        <v>1429.0619181497975</v>
      </c>
      <c r="H123" s="231">
        <f t="shared" si="6"/>
        <v>49.943794291689507</v>
      </c>
      <c r="I123" s="231">
        <f t="shared" si="7"/>
        <v>3.4948656572166574</v>
      </c>
      <c r="J123" s="261"/>
      <c r="K123" s="259">
        <v>0</v>
      </c>
      <c r="L123" s="262">
        <v>49.943794291689507</v>
      </c>
      <c r="N123" s="56"/>
    </row>
    <row r="124" spans="1:14" s="55" customFormat="1" ht="17.649999999999999" customHeight="1" x14ac:dyDescent="0.25">
      <c r="A124" s="267">
        <v>128</v>
      </c>
      <c r="B124" s="116" t="s">
        <v>62</v>
      </c>
      <c r="C124" s="268" t="s">
        <v>802</v>
      </c>
      <c r="D124" s="259">
        <v>2341.4963855999999</v>
      </c>
      <c r="E124" s="259">
        <v>1332.6986711387999</v>
      </c>
      <c r="F124" s="260">
        <f t="shared" si="5"/>
        <v>-43.083462381800743</v>
      </c>
      <c r="G124" s="259">
        <v>1332.6986741429903</v>
      </c>
      <c r="H124" s="231">
        <f t="shared" si="6"/>
        <v>-2.8500295456979073E-13</v>
      </c>
      <c r="I124" s="231">
        <f t="shared" si="7"/>
        <v>-2.138540097186814E-14</v>
      </c>
      <c r="J124" s="261"/>
      <c r="K124" s="259">
        <v>0</v>
      </c>
      <c r="L124" s="262">
        <v>-2.8500295456979073E-13</v>
      </c>
      <c r="N124" s="56"/>
    </row>
    <row r="125" spans="1:14" s="55" customFormat="1" ht="17.649999999999999" customHeight="1" x14ac:dyDescent="0.25">
      <c r="A125" s="267">
        <v>130</v>
      </c>
      <c r="B125" s="116" t="s">
        <v>62</v>
      </c>
      <c r="C125" s="268" t="s">
        <v>247</v>
      </c>
      <c r="D125" s="259">
        <v>1839.9558498359997</v>
      </c>
      <c r="E125" s="259">
        <v>1839.9558498359997</v>
      </c>
      <c r="F125" s="260">
        <f t="shared" si="5"/>
        <v>0</v>
      </c>
      <c r="G125" s="259">
        <v>1839.9558420612018</v>
      </c>
      <c r="H125" s="231">
        <f t="shared" si="6"/>
        <v>213.77941930950874</v>
      </c>
      <c r="I125" s="231">
        <f t="shared" si="7"/>
        <v>11.618725488905806</v>
      </c>
      <c r="J125" s="272"/>
      <c r="K125" s="259">
        <v>0</v>
      </c>
      <c r="L125" s="262">
        <v>213.77941930950874</v>
      </c>
      <c r="N125" s="56"/>
    </row>
    <row r="126" spans="1:14" s="55" customFormat="1" ht="17.649999999999999" customHeight="1" x14ac:dyDescent="0.25">
      <c r="A126" s="267">
        <v>132</v>
      </c>
      <c r="B126" s="116" t="s">
        <v>246</v>
      </c>
      <c r="C126" s="268" t="s">
        <v>245</v>
      </c>
      <c r="D126" s="259">
        <v>2189.3969904</v>
      </c>
      <c r="E126" s="259">
        <v>2189.3969904</v>
      </c>
      <c r="F126" s="260">
        <f t="shared" si="5"/>
        <v>0</v>
      </c>
      <c r="G126" s="259">
        <v>2189.3969904</v>
      </c>
      <c r="H126" s="231">
        <f t="shared" si="6"/>
        <v>583.83919730372929</v>
      </c>
      <c r="I126" s="231">
        <f t="shared" si="7"/>
        <v>26.666666660442544</v>
      </c>
      <c r="J126" s="272"/>
      <c r="K126" s="259">
        <v>0</v>
      </c>
      <c r="L126" s="262">
        <v>583.83919730372929</v>
      </c>
      <c r="N126" s="56"/>
    </row>
    <row r="127" spans="1:14" s="55" customFormat="1" ht="17.649999999999999" customHeight="1" x14ac:dyDescent="0.25">
      <c r="A127" s="267">
        <v>136</v>
      </c>
      <c r="B127" s="116" t="s">
        <v>798</v>
      </c>
      <c r="C127" s="268" t="s">
        <v>244</v>
      </c>
      <c r="D127" s="259">
        <v>136.41037420719766</v>
      </c>
      <c r="E127" s="259">
        <v>136.41037467359999</v>
      </c>
      <c r="F127" s="260">
        <f t="shared" si="5"/>
        <v>3.419111891389548E-7</v>
      </c>
      <c r="G127" s="259">
        <v>136.41038237726011</v>
      </c>
      <c r="H127" s="231">
        <f t="shared" si="6"/>
        <v>-3.5625369321223841E-14</v>
      </c>
      <c r="I127" s="231">
        <f t="shared" si="7"/>
        <v>-2.6116319529557419E-14</v>
      </c>
      <c r="J127" s="272"/>
      <c r="K127" s="259">
        <v>0</v>
      </c>
      <c r="L127" s="262">
        <v>-3.5625369321223841E-14</v>
      </c>
      <c r="N127" s="56"/>
    </row>
    <row r="128" spans="1:14" s="55" customFormat="1" ht="17.649999999999999" customHeight="1" x14ac:dyDescent="0.25">
      <c r="A128" s="267">
        <v>138</v>
      </c>
      <c r="B128" s="116" t="s">
        <v>50</v>
      </c>
      <c r="C128" s="268" t="s">
        <v>243</v>
      </c>
      <c r="D128" s="259">
        <v>179.64835804500001</v>
      </c>
      <c r="E128" s="259">
        <v>179.64835804499998</v>
      </c>
      <c r="F128" s="260">
        <f t="shared" si="5"/>
        <v>0</v>
      </c>
      <c r="G128" s="259">
        <v>179.64835507702381</v>
      </c>
      <c r="H128" s="231">
        <f t="shared" si="6"/>
        <v>-7.1250738642447683E-14</v>
      </c>
      <c r="I128" s="231">
        <f t="shared" si="7"/>
        <v>-3.9661224526527615E-14</v>
      </c>
      <c r="J128" s="272"/>
      <c r="K128" s="259">
        <v>0</v>
      </c>
      <c r="L128" s="262">
        <v>-7.1250738642447683E-14</v>
      </c>
      <c r="N128" s="56"/>
    </row>
    <row r="129" spans="1:14" s="55" customFormat="1" ht="17.649999999999999" customHeight="1" x14ac:dyDescent="0.25">
      <c r="A129" s="267">
        <v>139</v>
      </c>
      <c r="B129" s="116" t="s">
        <v>50</v>
      </c>
      <c r="C129" s="268" t="s">
        <v>242</v>
      </c>
      <c r="D129" s="259">
        <v>240.08658919690114</v>
      </c>
      <c r="E129" s="259">
        <v>240.08658896369997</v>
      </c>
      <c r="F129" s="260">
        <f t="shared" si="5"/>
        <v>-9.7132115683962184E-8</v>
      </c>
      <c r="G129" s="259">
        <v>240.08659725692669</v>
      </c>
      <c r="H129" s="231">
        <f t="shared" si="6"/>
        <v>12.873194865912804</v>
      </c>
      <c r="I129" s="231">
        <f t="shared" si="7"/>
        <v>5.3618966896394094</v>
      </c>
      <c r="J129" s="272"/>
      <c r="K129" s="259">
        <v>0</v>
      </c>
      <c r="L129" s="262">
        <v>12.873194865912804</v>
      </c>
      <c r="N129" s="56"/>
    </row>
    <row r="130" spans="1:14" s="55" customFormat="1" ht="17.649999999999999" customHeight="1" x14ac:dyDescent="0.25">
      <c r="A130" s="117">
        <v>140</v>
      </c>
      <c r="B130" s="117" t="s">
        <v>50</v>
      </c>
      <c r="C130" s="263" t="s">
        <v>803</v>
      </c>
      <c r="D130" s="259">
        <v>625.42631565490115</v>
      </c>
      <c r="E130" s="259">
        <v>262.26494302169999</v>
      </c>
      <c r="F130" s="260">
        <f t="shared" si="5"/>
        <v>-58.066212364749134</v>
      </c>
      <c r="G130" s="259">
        <v>262.26494302169999</v>
      </c>
      <c r="H130" s="231">
        <f t="shared" si="6"/>
        <v>106.11477595135179</v>
      </c>
      <c r="I130" s="231">
        <f t="shared" si="7"/>
        <v>40.46090748109318</v>
      </c>
      <c r="J130" s="272"/>
      <c r="K130" s="259">
        <v>0</v>
      </c>
      <c r="L130" s="262">
        <v>106.11477595135179</v>
      </c>
      <c r="N130" s="56"/>
    </row>
    <row r="131" spans="1:14" s="55" customFormat="1" ht="17.649999999999999" customHeight="1" x14ac:dyDescent="0.25">
      <c r="A131" s="267">
        <v>141</v>
      </c>
      <c r="B131" s="116" t="s">
        <v>50</v>
      </c>
      <c r="C131" s="268" t="s">
        <v>240</v>
      </c>
      <c r="D131" s="259">
        <v>233.13441945190115</v>
      </c>
      <c r="E131" s="259">
        <v>233.1344192187</v>
      </c>
      <c r="F131" s="260">
        <f t="shared" si="5"/>
        <v>-1.000286147245788E-7</v>
      </c>
      <c r="G131" s="259">
        <v>233.13444850148855</v>
      </c>
      <c r="H131" s="231">
        <f t="shared" si="6"/>
        <v>3.5625369321223841E-14</v>
      </c>
      <c r="I131" s="231">
        <f t="shared" si="7"/>
        <v>1.52810423448475E-14</v>
      </c>
      <c r="J131" s="272"/>
      <c r="K131" s="259">
        <v>0</v>
      </c>
      <c r="L131" s="262">
        <v>3.5625369321223841E-14</v>
      </c>
      <c r="N131" s="56"/>
    </row>
    <row r="132" spans="1:14" s="55" customFormat="1" ht="17.649999999999999" customHeight="1" x14ac:dyDescent="0.25">
      <c r="A132" s="267">
        <v>142</v>
      </c>
      <c r="B132" s="116" t="s">
        <v>62</v>
      </c>
      <c r="C132" s="268" t="s">
        <v>239</v>
      </c>
      <c r="D132" s="259">
        <v>835.97985018969757</v>
      </c>
      <c r="E132" s="259">
        <v>835.97985065609998</v>
      </c>
      <c r="F132" s="260">
        <f t="shared" si="5"/>
        <v>5.5791105069147306E-8</v>
      </c>
      <c r="G132" s="259">
        <v>835.97984497437756</v>
      </c>
      <c r="H132" s="231">
        <f t="shared" si="6"/>
        <v>-2.8500295456979073E-13</v>
      </c>
      <c r="I132" s="231">
        <f t="shared" si="7"/>
        <v>-3.4092084198693615E-14</v>
      </c>
      <c r="J132" s="272"/>
      <c r="K132" s="259">
        <v>0</v>
      </c>
      <c r="L132" s="262">
        <v>-2.8500295456979073E-13</v>
      </c>
      <c r="N132" s="56"/>
    </row>
    <row r="133" spans="1:14" s="55" customFormat="1" ht="17.649999999999999" customHeight="1" x14ac:dyDescent="0.25">
      <c r="A133" s="267">
        <v>143</v>
      </c>
      <c r="B133" s="116" t="s">
        <v>62</v>
      </c>
      <c r="C133" s="268" t="s">
        <v>238</v>
      </c>
      <c r="D133" s="259">
        <v>1615.2241999780988</v>
      </c>
      <c r="E133" s="259">
        <v>1615.2242002113001</v>
      </c>
      <c r="F133" s="260">
        <f t="shared" si="5"/>
        <v>1.4437688378166058E-8</v>
      </c>
      <c r="G133" s="259">
        <v>1615.2242017827505</v>
      </c>
      <c r="H133" s="231">
        <f t="shared" si="6"/>
        <v>24.305083179000782</v>
      </c>
      <c r="I133" s="231">
        <f t="shared" si="7"/>
        <v>1.5047498158968422</v>
      </c>
      <c r="J133" s="272"/>
      <c r="K133" s="259">
        <v>0</v>
      </c>
      <c r="L133" s="262">
        <v>24.305083179000782</v>
      </c>
      <c r="N133" s="56"/>
    </row>
    <row r="134" spans="1:14" s="55" customFormat="1" ht="17.649999999999999" customHeight="1" x14ac:dyDescent="0.25">
      <c r="A134" s="267">
        <v>144</v>
      </c>
      <c r="B134" s="116" t="s">
        <v>62</v>
      </c>
      <c r="C134" s="268" t="s">
        <v>237</v>
      </c>
      <c r="D134" s="259">
        <v>1109.2162260405</v>
      </c>
      <c r="E134" s="259">
        <v>1109.2162260405</v>
      </c>
      <c r="F134" s="260">
        <f t="shared" si="5"/>
        <v>0</v>
      </c>
      <c r="G134" s="259">
        <v>1109.216215386122</v>
      </c>
      <c r="H134" s="231">
        <f t="shared" si="6"/>
        <v>47.37233415184982</v>
      </c>
      <c r="I134" s="231">
        <f t="shared" si="7"/>
        <v>4.2707934701741506</v>
      </c>
      <c r="J134" s="272"/>
      <c r="K134" s="259">
        <v>0</v>
      </c>
      <c r="L134" s="262">
        <v>47.37233415184982</v>
      </c>
      <c r="N134" s="56"/>
    </row>
    <row r="135" spans="1:14" s="55" customFormat="1" ht="17.649999999999999" customHeight="1" x14ac:dyDescent="0.25">
      <c r="A135" s="267">
        <v>146</v>
      </c>
      <c r="B135" s="116" t="s">
        <v>74</v>
      </c>
      <c r="C135" s="268" t="s">
        <v>804</v>
      </c>
      <c r="D135" s="259">
        <v>25069.125</v>
      </c>
      <c r="E135" s="259">
        <v>25069.125</v>
      </c>
      <c r="F135" s="260">
        <f t="shared" si="5"/>
        <v>0</v>
      </c>
      <c r="G135" s="259">
        <v>25069.124953076182</v>
      </c>
      <c r="H135" s="231">
        <f t="shared" si="6"/>
        <v>19382.180510680377</v>
      </c>
      <c r="I135" s="231">
        <f t="shared" si="7"/>
        <v>77.314946216433071</v>
      </c>
      <c r="J135" s="272"/>
      <c r="K135" s="259">
        <v>0</v>
      </c>
      <c r="L135" s="262">
        <v>19382.180510680377</v>
      </c>
      <c r="N135" s="56"/>
    </row>
    <row r="136" spans="1:14" s="55" customFormat="1" ht="17.649999999999999" customHeight="1" x14ac:dyDescent="0.25">
      <c r="A136" s="267">
        <v>147</v>
      </c>
      <c r="B136" s="116" t="s">
        <v>59</v>
      </c>
      <c r="C136" s="268" t="s">
        <v>805</v>
      </c>
      <c r="D136" s="259">
        <v>3495.63879</v>
      </c>
      <c r="E136" s="259">
        <v>3495.63879</v>
      </c>
      <c r="F136" s="260">
        <f t="shared" si="5"/>
        <v>0</v>
      </c>
      <c r="G136" s="259">
        <v>3495.638789829663</v>
      </c>
      <c r="H136" s="231">
        <f t="shared" si="6"/>
        <v>349.56387903830108</v>
      </c>
      <c r="I136" s="231">
        <f t="shared" si="7"/>
        <v>10.000000001095682</v>
      </c>
      <c r="J136" s="272"/>
      <c r="K136" s="259">
        <v>0</v>
      </c>
      <c r="L136" s="262">
        <v>349.56387903830108</v>
      </c>
      <c r="N136" s="56"/>
    </row>
    <row r="137" spans="1:14" s="55" customFormat="1" ht="17.649999999999999" customHeight="1" x14ac:dyDescent="0.25">
      <c r="A137" s="267">
        <v>148</v>
      </c>
      <c r="B137" s="116" t="s">
        <v>233</v>
      </c>
      <c r="C137" s="268" t="s">
        <v>806</v>
      </c>
      <c r="D137" s="259">
        <v>553.99240481619768</v>
      </c>
      <c r="E137" s="259">
        <v>553.99240528259998</v>
      </c>
      <c r="F137" s="260">
        <f t="shared" si="5"/>
        <v>8.4189295534997655E-8</v>
      </c>
      <c r="G137" s="259">
        <v>553.99239849667833</v>
      </c>
      <c r="H137" s="231">
        <f t="shared" si="6"/>
        <v>2.9653331170861859</v>
      </c>
      <c r="I137" s="231">
        <f t="shared" si="7"/>
        <v>0.53526602329025141</v>
      </c>
      <c r="J137" s="272"/>
      <c r="K137" s="259">
        <v>0</v>
      </c>
      <c r="L137" s="262">
        <v>2.9653331170861859</v>
      </c>
      <c r="N137" s="56"/>
    </row>
    <row r="138" spans="1:14" s="55" customFormat="1" ht="17.649999999999999" customHeight="1" x14ac:dyDescent="0.25">
      <c r="A138" s="267">
        <v>149</v>
      </c>
      <c r="B138" s="116" t="s">
        <v>233</v>
      </c>
      <c r="C138" s="268" t="s">
        <v>807</v>
      </c>
      <c r="D138" s="259">
        <v>897.92126688680219</v>
      </c>
      <c r="E138" s="259">
        <v>897.92126642039989</v>
      </c>
      <c r="F138" s="260">
        <f t="shared" si="5"/>
        <v>-5.1942450340902724E-8</v>
      </c>
      <c r="G138" s="259">
        <v>897.92126823132821</v>
      </c>
      <c r="H138" s="231">
        <f t="shared" si="6"/>
        <v>28.789745390413355</v>
      </c>
      <c r="I138" s="231">
        <f t="shared" si="7"/>
        <v>3.2062661245550919</v>
      </c>
      <c r="J138" s="272"/>
      <c r="K138" s="259">
        <v>0</v>
      </c>
      <c r="L138" s="262">
        <v>28.789745390413355</v>
      </c>
      <c r="N138" s="56"/>
    </row>
    <row r="139" spans="1:14" s="55" customFormat="1" ht="17.649999999999999" customHeight="1" x14ac:dyDescent="0.25">
      <c r="A139" s="267">
        <v>150</v>
      </c>
      <c r="B139" s="116" t="s">
        <v>233</v>
      </c>
      <c r="C139" s="268" t="s">
        <v>808</v>
      </c>
      <c r="D139" s="259">
        <v>950.76838625780238</v>
      </c>
      <c r="E139" s="259">
        <v>950.76838579139996</v>
      </c>
      <c r="F139" s="260">
        <f t="shared" si="5"/>
        <v>-4.9055316253543424E-8</v>
      </c>
      <c r="G139" s="259">
        <v>950.7683811786809</v>
      </c>
      <c r="H139" s="231">
        <f t="shared" si="6"/>
        <v>9.7829809499162188</v>
      </c>
      <c r="I139" s="231">
        <f t="shared" si="7"/>
        <v>1.0289552214941462</v>
      </c>
      <c r="J139" s="272"/>
      <c r="K139" s="259">
        <v>0</v>
      </c>
      <c r="L139" s="262">
        <v>9.7829809499162188</v>
      </c>
      <c r="N139" s="56"/>
    </row>
    <row r="140" spans="1:14" s="55" customFormat="1" ht="17.649999999999999" customHeight="1" x14ac:dyDescent="0.25">
      <c r="A140" s="267">
        <v>151</v>
      </c>
      <c r="B140" s="116" t="s">
        <v>50</v>
      </c>
      <c r="C140" s="268" t="s">
        <v>809</v>
      </c>
      <c r="D140" s="259">
        <v>310.96346291209881</v>
      </c>
      <c r="E140" s="259">
        <v>310.96346314529995</v>
      </c>
      <c r="F140" s="260">
        <f t="shared" si="5"/>
        <v>7.4993096177422558E-8</v>
      </c>
      <c r="G140" s="259">
        <v>310.96345936748543</v>
      </c>
      <c r="H140" s="231">
        <f t="shared" si="6"/>
        <v>129.07744109791159</v>
      </c>
      <c r="I140" s="231">
        <f t="shared" si="7"/>
        <v>41.508876892588248</v>
      </c>
      <c r="J140" s="272"/>
      <c r="K140" s="259">
        <v>0</v>
      </c>
      <c r="L140" s="262">
        <v>129.07744109791159</v>
      </c>
      <c r="N140" s="56"/>
    </row>
    <row r="141" spans="1:14" s="55" customFormat="1" ht="17.649999999999999" customHeight="1" x14ac:dyDescent="0.25">
      <c r="A141" s="267">
        <v>152</v>
      </c>
      <c r="B141" s="116" t="s">
        <v>50</v>
      </c>
      <c r="C141" s="268" t="s">
        <v>231</v>
      </c>
      <c r="D141" s="259">
        <v>1217.175209535</v>
      </c>
      <c r="E141" s="259">
        <v>1217.175209535</v>
      </c>
      <c r="F141" s="260">
        <f t="shared" si="5"/>
        <v>0</v>
      </c>
      <c r="G141" s="259">
        <v>1217.1752065585758</v>
      </c>
      <c r="H141" s="231">
        <f t="shared" si="6"/>
        <v>195.83735371452471</v>
      </c>
      <c r="I141" s="231">
        <f t="shared" si="7"/>
        <v>16.089495758736401</v>
      </c>
      <c r="J141" s="272"/>
      <c r="K141" s="259">
        <v>0</v>
      </c>
      <c r="L141" s="262">
        <v>195.83735371452471</v>
      </c>
      <c r="N141" s="56"/>
    </row>
    <row r="142" spans="1:14" s="55" customFormat="1" ht="17.649999999999999" customHeight="1" x14ac:dyDescent="0.25">
      <c r="A142" s="267">
        <v>156</v>
      </c>
      <c r="B142" s="116" t="s">
        <v>57</v>
      </c>
      <c r="C142" s="268" t="s">
        <v>230</v>
      </c>
      <c r="D142" s="259">
        <v>338.91505572669769</v>
      </c>
      <c r="E142" s="259">
        <v>338.91505619309999</v>
      </c>
      <c r="F142" s="260">
        <f t="shared" ref="F142:F205" si="8">E142/D142*100-100</f>
        <v>1.3761626860286924E-7</v>
      </c>
      <c r="G142" s="259">
        <v>338.91505298896629</v>
      </c>
      <c r="H142" s="231">
        <f t="shared" ref="H142:H205" si="9">K142+L142</f>
        <v>48.76052793137228</v>
      </c>
      <c r="I142" s="231">
        <f t="shared" ref="I142:I205" si="10">+H142/E142*100</f>
        <v>14.387241593536796</v>
      </c>
      <c r="J142" s="272"/>
      <c r="K142" s="259">
        <v>0</v>
      </c>
      <c r="L142" s="262">
        <v>48.76052793137228</v>
      </c>
      <c r="N142" s="56"/>
    </row>
    <row r="143" spans="1:14" s="55" customFormat="1" ht="17.649999999999999" customHeight="1" x14ac:dyDescent="0.25">
      <c r="A143" s="267">
        <v>157</v>
      </c>
      <c r="B143" s="116" t="s">
        <v>57</v>
      </c>
      <c r="C143" s="268" t="s">
        <v>229</v>
      </c>
      <c r="D143" s="259">
        <v>3051.701267626901</v>
      </c>
      <c r="E143" s="259">
        <v>3051.7012673937002</v>
      </c>
      <c r="F143" s="260">
        <f t="shared" si="8"/>
        <v>-7.6416597494244343E-9</v>
      </c>
      <c r="G143" s="259">
        <v>3051.70127261269</v>
      </c>
      <c r="H143" s="231">
        <f t="shared" si="9"/>
        <v>554.91382182355153</v>
      </c>
      <c r="I143" s="231">
        <f t="shared" si="10"/>
        <v>18.183753034826854</v>
      </c>
      <c r="J143" s="272"/>
      <c r="K143" s="259">
        <v>0</v>
      </c>
      <c r="L143" s="262">
        <v>554.91382182355153</v>
      </c>
      <c r="N143" s="56"/>
    </row>
    <row r="144" spans="1:14" s="55" customFormat="1" ht="17.649999999999999" customHeight="1" x14ac:dyDescent="0.25">
      <c r="A144" s="267">
        <v>158</v>
      </c>
      <c r="B144" s="116" t="s">
        <v>57</v>
      </c>
      <c r="C144" s="268" t="s">
        <v>810</v>
      </c>
      <c r="D144" s="259">
        <v>264.42913049999999</v>
      </c>
      <c r="E144" s="259">
        <v>264.42913049999999</v>
      </c>
      <c r="F144" s="260">
        <f t="shared" si="8"/>
        <v>0</v>
      </c>
      <c r="G144" s="259">
        <v>264.42913235268355</v>
      </c>
      <c r="H144" s="231">
        <f t="shared" si="9"/>
        <v>7.1250738642447683E-14</v>
      </c>
      <c r="I144" s="231">
        <f t="shared" si="10"/>
        <v>2.6945117017827083E-14</v>
      </c>
      <c r="J144" s="272"/>
      <c r="K144" s="259">
        <v>0</v>
      </c>
      <c r="L144" s="262">
        <v>7.1250738642447683E-14</v>
      </c>
      <c r="N144" s="56"/>
    </row>
    <row r="145" spans="1:14" s="55" customFormat="1" ht="17.649999999999999" customHeight="1" x14ac:dyDescent="0.25">
      <c r="A145" s="267">
        <v>159</v>
      </c>
      <c r="B145" s="116" t="s">
        <v>57</v>
      </c>
      <c r="C145" s="268" t="s">
        <v>811</v>
      </c>
      <c r="D145" s="259">
        <v>90.173662447098835</v>
      </c>
      <c r="E145" s="259">
        <v>90.173662680299998</v>
      </c>
      <c r="F145" s="260">
        <f t="shared" si="8"/>
        <v>2.5861339736366062E-7</v>
      </c>
      <c r="G145" s="259">
        <v>90.173656062811617</v>
      </c>
      <c r="H145" s="231">
        <f t="shared" si="9"/>
        <v>0</v>
      </c>
      <c r="I145" s="231">
        <f t="shared" si="10"/>
        <v>0</v>
      </c>
      <c r="J145" s="272"/>
      <c r="K145" s="259">
        <v>0</v>
      </c>
      <c r="L145" s="262">
        <v>0</v>
      </c>
      <c r="N145" s="56"/>
    </row>
    <row r="146" spans="1:14" s="55" customFormat="1" ht="17.649999999999999" customHeight="1" x14ac:dyDescent="0.25">
      <c r="A146" s="267">
        <v>160</v>
      </c>
      <c r="B146" s="116" t="s">
        <v>57</v>
      </c>
      <c r="C146" s="268" t="s">
        <v>226</v>
      </c>
      <c r="D146" s="259">
        <v>21.760000499999997</v>
      </c>
      <c r="E146" s="259">
        <v>21.760000499999997</v>
      </c>
      <c r="F146" s="260">
        <f t="shared" si="8"/>
        <v>0</v>
      </c>
      <c r="G146" s="259">
        <v>21.760000722836665</v>
      </c>
      <c r="H146" s="231">
        <f t="shared" si="9"/>
        <v>0</v>
      </c>
      <c r="I146" s="231">
        <f t="shared" si="10"/>
        <v>0</v>
      </c>
      <c r="J146" s="272"/>
      <c r="K146" s="259">
        <v>0</v>
      </c>
      <c r="L146" s="262">
        <v>0</v>
      </c>
      <c r="N146" s="56"/>
    </row>
    <row r="147" spans="1:14" s="55" customFormat="1" ht="17.649999999999999" customHeight="1" x14ac:dyDescent="0.25">
      <c r="A147" s="267">
        <v>161</v>
      </c>
      <c r="B147" s="116" t="s">
        <v>213</v>
      </c>
      <c r="C147" s="268" t="s">
        <v>225</v>
      </c>
      <c r="D147" s="259">
        <v>84.733642500000002</v>
      </c>
      <c r="E147" s="259">
        <v>84.733642499999988</v>
      </c>
      <c r="F147" s="260">
        <f t="shared" si="8"/>
        <v>0</v>
      </c>
      <c r="G147" s="259">
        <v>84.733642499999974</v>
      </c>
      <c r="H147" s="231">
        <f t="shared" si="9"/>
        <v>-1.7812684660611921E-14</v>
      </c>
      <c r="I147" s="231">
        <f t="shared" si="10"/>
        <v>-2.1021974430772195E-14</v>
      </c>
      <c r="J147" s="272"/>
      <c r="K147" s="259">
        <v>0</v>
      </c>
      <c r="L147" s="262">
        <v>-1.7812684660611921E-14</v>
      </c>
      <c r="N147" s="56"/>
    </row>
    <row r="148" spans="1:14" s="55" customFormat="1" ht="17.649999999999999" customHeight="1" x14ac:dyDescent="0.25">
      <c r="A148" s="267">
        <v>162</v>
      </c>
      <c r="B148" s="116" t="s">
        <v>57</v>
      </c>
      <c r="C148" s="268" t="s">
        <v>812</v>
      </c>
      <c r="D148" s="259">
        <v>38.004793500000005</v>
      </c>
      <c r="E148" s="259">
        <v>38.004793499999998</v>
      </c>
      <c r="F148" s="260">
        <f t="shared" si="8"/>
        <v>0</v>
      </c>
      <c r="G148" s="259">
        <v>38.004793499999991</v>
      </c>
      <c r="H148" s="231">
        <f t="shared" si="9"/>
        <v>0</v>
      </c>
      <c r="I148" s="231">
        <f t="shared" si="10"/>
        <v>0</v>
      </c>
      <c r="J148" s="272"/>
      <c r="K148" s="259">
        <v>0</v>
      </c>
      <c r="L148" s="262">
        <v>0</v>
      </c>
      <c r="N148" s="56"/>
    </row>
    <row r="149" spans="1:14" s="55" customFormat="1" ht="17.649999999999999" customHeight="1" x14ac:dyDescent="0.25">
      <c r="A149" s="267">
        <v>163</v>
      </c>
      <c r="B149" s="116" t="s">
        <v>50</v>
      </c>
      <c r="C149" s="268" t="s">
        <v>813</v>
      </c>
      <c r="D149" s="259">
        <v>313.7267427784011</v>
      </c>
      <c r="E149" s="259">
        <v>313.72674254520001</v>
      </c>
      <c r="F149" s="260">
        <f t="shared" si="8"/>
        <v>-7.4332547228550538E-8</v>
      </c>
      <c r="G149" s="259">
        <v>313.7267383170327</v>
      </c>
      <c r="H149" s="231">
        <f t="shared" si="9"/>
        <v>0</v>
      </c>
      <c r="I149" s="231">
        <f t="shared" si="10"/>
        <v>0</v>
      </c>
      <c r="J149" s="272"/>
      <c r="K149" s="259">
        <v>0</v>
      </c>
      <c r="L149" s="262">
        <v>0</v>
      </c>
      <c r="N149" s="56"/>
    </row>
    <row r="150" spans="1:14" s="55" customFormat="1" ht="17.649999999999999" customHeight="1" x14ac:dyDescent="0.25">
      <c r="A150" s="267">
        <v>164</v>
      </c>
      <c r="B150" s="116" t="s">
        <v>50</v>
      </c>
      <c r="C150" s="268" t="s">
        <v>222</v>
      </c>
      <c r="D150" s="259">
        <v>1336.3249897971978</v>
      </c>
      <c r="E150" s="259">
        <v>782.96901987119998</v>
      </c>
      <c r="F150" s="260">
        <f t="shared" si="8"/>
        <v>-41.408787095269076</v>
      </c>
      <c r="G150" s="259">
        <v>782.96901017734444</v>
      </c>
      <c r="H150" s="231">
        <f t="shared" si="9"/>
        <v>263.86918990562128</v>
      </c>
      <c r="I150" s="231">
        <f t="shared" si="10"/>
        <v>33.701102241443515</v>
      </c>
      <c r="J150" s="272"/>
      <c r="K150" s="259">
        <v>0</v>
      </c>
      <c r="L150" s="262">
        <v>263.86918990562128</v>
      </c>
      <c r="N150" s="56"/>
    </row>
    <row r="151" spans="1:14" s="55" customFormat="1" ht="17.649999999999999" customHeight="1" x14ac:dyDescent="0.25">
      <c r="A151" s="267">
        <v>165</v>
      </c>
      <c r="B151" s="116" t="s">
        <v>798</v>
      </c>
      <c r="C151" s="268" t="s">
        <v>221</v>
      </c>
      <c r="D151" s="259">
        <v>116.90928260059884</v>
      </c>
      <c r="E151" s="259">
        <v>116.90928283379999</v>
      </c>
      <c r="F151" s="260">
        <f t="shared" si="8"/>
        <v>1.9947188434343843E-7</v>
      </c>
      <c r="G151" s="259">
        <v>116.90928397113207</v>
      </c>
      <c r="H151" s="231">
        <f t="shared" si="9"/>
        <v>-5.3438053981835759E-14</v>
      </c>
      <c r="I151" s="231">
        <f t="shared" si="10"/>
        <v>-4.5708991353410405E-14</v>
      </c>
      <c r="J151" s="272"/>
      <c r="K151" s="259">
        <v>0</v>
      </c>
      <c r="L151" s="262">
        <v>-5.3438053981835759E-14</v>
      </c>
      <c r="N151" s="56"/>
    </row>
    <row r="152" spans="1:14" s="55" customFormat="1" ht="17.649999999999999" customHeight="1" x14ac:dyDescent="0.25">
      <c r="A152" s="267">
        <v>166</v>
      </c>
      <c r="B152" s="116" t="s">
        <v>62</v>
      </c>
      <c r="C152" s="268" t="s">
        <v>220</v>
      </c>
      <c r="D152" s="259">
        <v>1216.6414773696977</v>
      </c>
      <c r="E152" s="259">
        <v>1216.6414778361</v>
      </c>
      <c r="F152" s="260">
        <f t="shared" si="8"/>
        <v>3.8335230101438356E-8</v>
      </c>
      <c r="G152" s="259">
        <v>1216.641473432582</v>
      </c>
      <c r="H152" s="231">
        <f t="shared" si="9"/>
        <v>111.38844431547054</v>
      </c>
      <c r="I152" s="231">
        <f t="shared" si="10"/>
        <v>9.1554041469623684</v>
      </c>
      <c r="J152" s="272"/>
      <c r="K152" s="259">
        <v>0</v>
      </c>
      <c r="L152" s="262">
        <v>111.38844431547054</v>
      </c>
      <c r="N152" s="56"/>
    </row>
    <row r="153" spans="1:14" s="55" customFormat="1" ht="17.649999999999999" customHeight="1" x14ac:dyDescent="0.25">
      <c r="A153" s="267">
        <v>167</v>
      </c>
      <c r="B153" s="116" t="s">
        <v>48</v>
      </c>
      <c r="C153" s="268" t="s">
        <v>219</v>
      </c>
      <c r="D153" s="259">
        <v>2890.9713947235005</v>
      </c>
      <c r="E153" s="259">
        <v>2890.9713947234995</v>
      </c>
      <c r="F153" s="260">
        <f t="shared" si="8"/>
        <v>0</v>
      </c>
      <c r="G153" s="259">
        <v>2890.9713947234968</v>
      </c>
      <c r="H153" s="231">
        <f t="shared" si="9"/>
        <v>1349.1199839850447</v>
      </c>
      <c r="I153" s="231">
        <f t="shared" si="10"/>
        <v>46.666666659082537</v>
      </c>
      <c r="J153" s="272"/>
      <c r="K153" s="259">
        <v>0</v>
      </c>
      <c r="L153" s="262">
        <v>1349.1199839850447</v>
      </c>
      <c r="N153" s="56"/>
    </row>
    <row r="154" spans="1:14" s="55" customFormat="1" ht="17.649999999999999" customHeight="1" x14ac:dyDescent="0.25">
      <c r="A154" s="267">
        <v>168</v>
      </c>
      <c r="B154" s="116" t="s">
        <v>62</v>
      </c>
      <c r="C154" s="268" t="s">
        <v>814</v>
      </c>
      <c r="D154" s="259">
        <v>657.05671278080229</v>
      </c>
      <c r="E154" s="259">
        <v>657.05671231439999</v>
      </c>
      <c r="F154" s="260">
        <f t="shared" si="8"/>
        <v>-7.0983560362947173E-8</v>
      </c>
      <c r="G154" s="259">
        <v>657.05670172862904</v>
      </c>
      <c r="H154" s="231">
        <f t="shared" si="9"/>
        <v>-2.8500295456979073E-13</v>
      </c>
      <c r="I154" s="231">
        <f t="shared" si="10"/>
        <v>-4.3375700944581106E-14</v>
      </c>
      <c r="J154" s="272"/>
      <c r="K154" s="259">
        <v>0</v>
      </c>
      <c r="L154" s="262">
        <v>-2.8500295456979073E-13</v>
      </c>
      <c r="N154" s="56"/>
    </row>
    <row r="155" spans="1:14" s="55" customFormat="1" ht="17.649999999999999" customHeight="1" x14ac:dyDescent="0.25">
      <c r="A155" s="267">
        <v>170</v>
      </c>
      <c r="B155" s="116" t="s">
        <v>69</v>
      </c>
      <c r="C155" s="268" t="s">
        <v>815</v>
      </c>
      <c r="D155" s="259">
        <v>1601.8228474120988</v>
      </c>
      <c r="E155" s="259">
        <v>1601.8228476452998</v>
      </c>
      <c r="F155" s="260">
        <f t="shared" si="8"/>
        <v>1.4558480643245275E-8</v>
      </c>
      <c r="G155" s="259">
        <v>1601.8228550587535</v>
      </c>
      <c r="H155" s="231">
        <f t="shared" si="9"/>
        <v>624.15276671673189</v>
      </c>
      <c r="I155" s="231">
        <f t="shared" si="10"/>
        <v>38.965155705841283</v>
      </c>
      <c r="J155" s="272"/>
      <c r="K155" s="259">
        <v>0</v>
      </c>
      <c r="L155" s="262">
        <v>624.15276671673189</v>
      </c>
      <c r="N155" s="56"/>
    </row>
    <row r="156" spans="1:14" s="55" customFormat="1" ht="17.649999999999999" customHeight="1" x14ac:dyDescent="0.25">
      <c r="A156" s="267">
        <v>171</v>
      </c>
      <c r="B156" s="116" t="s">
        <v>48</v>
      </c>
      <c r="C156" s="268" t="s">
        <v>816</v>
      </c>
      <c r="D156" s="259">
        <v>11451.598521738802</v>
      </c>
      <c r="E156" s="259">
        <v>11451.598521272401</v>
      </c>
      <c r="F156" s="260">
        <f t="shared" si="8"/>
        <v>-4.0728025396674639E-9</v>
      </c>
      <c r="G156" s="259">
        <v>11451.598521272401</v>
      </c>
      <c r="H156" s="231">
        <f t="shared" si="9"/>
        <v>10653.922234699628</v>
      </c>
      <c r="I156" s="231">
        <f t="shared" si="10"/>
        <v>93.034367341022175</v>
      </c>
      <c r="J156" s="272"/>
      <c r="K156" s="259">
        <v>2032.0566678202827</v>
      </c>
      <c r="L156" s="262">
        <v>8621.8655668793454</v>
      </c>
      <c r="N156" s="56"/>
    </row>
    <row r="157" spans="1:14" s="55" customFormat="1" ht="17.649999999999999" customHeight="1" x14ac:dyDescent="0.25">
      <c r="A157" s="267">
        <v>176</v>
      </c>
      <c r="B157" s="116" t="s">
        <v>69</v>
      </c>
      <c r="C157" s="268" t="s">
        <v>817</v>
      </c>
      <c r="D157" s="259">
        <v>721.71185059909885</v>
      </c>
      <c r="E157" s="259">
        <v>721.7118508323</v>
      </c>
      <c r="F157" s="260">
        <f t="shared" si="8"/>
        <v>3.231221512578486E-8</v>
      </c>
      <c r="G157" s="259">
        <v>721.71185427777198</v>
      </c>
      <c r="H157" s="231">
        <f t="shared" si="9"/>
        <v>339.38847709629624</v>
      </c>
      <c r="I157" s="231">
        <f t="shared" si="10"/>
        <v>47.025482081928288</v>
      </c>
      <c r="J157" s="272"/>
      <c r="K157" s="259">
        <v>0</v>
      </c>
      <c r="L157" s="262">
        <v>339.38847709629624</v>
      </c>
      <c r="N157" s="56"/>
    </row>
    <row r="158" spans="1:14" s="55" customFormat="1" ht="17.649999999999999" customHeight="1" x14ac:dyDescent="0.25">
      <c r="A158" s="267">
        <v>177</v>
      </c>
      <c r="B158" s="116" t="s">
        <v>69</v>
      </c>
      <c r="C158" s="268" t="s">
        <v>215</v>
      </c>
      <c r="D158" s="259">
        <v>24.774492820901163</v>
      </c>
      <c r="E158" s="259">
        <v>24.774492587699999</v>
      </c>
      <c r="F158" s="260">
        <f t="shared" si="8"/>
        <v>-9.4129541139409412E-7</v>
      </c>
      <c r="G158" s="259">
        <v>24.774496446473943</v>
      </c>
      <c r="H158" s="231">
        <f t="shared" si="9"/>
        <v>4.954899134427607</v>
      </c>
      <c r="I158" s="231">
        <f t="shared" si="10"/>
        <v>20.000002490011067</v>
      </c>
      <c r="J158" s="272"/>
      <c r="K158" s="259">
        <v>0</v>
      </c>
      <c r="L158" s="262">
        <v>4.954899134427607</v>
      </c>
      <c r="N158" s="56"/>
    </row>
    <row r="159" spans="1:14" s="55" customFormat="1" ht="17.649999999999999" customHeight="1" x14ac:dyDescent="0.25">
      <c r="A159" s="267">
        <v>181</v>
      </c>
      <c r="B159" s="116" t="s">
        <v>57</v>
      </c>
      <c r="C159" s="268" t="s">
        <v>818</v>
      </c>
      <c r="D159" s="259">
        <v>12926.794149848598</v>
      </c>
      <c r="E159" s="259">
        <v>12926.7941500818</v>
      </c>
      <c r="F159" s="260">
        <f t="shared" si="8"/>
        <v>1.8040253735307488E-9</v>
      </c>
      <c r="G159" s="259">
        <v>12926.794155095624</v>
      </c>
      <c r="H159" s="231">
        <f t="shared" si="9"/>
        <v>6152.8212912733561</v>
      </c>
      <c r="I159" s="231">
        <f t="shared" si="10"/>
        <v>47.597426089085062</v>
      </c>
      <c r="J159" s="272"/>
      <c r="K159" s="259">
        <v>0</v>
      </c>
      <c r="L159" s="262">
        <v>6152.8212912733561</v>
      </c>
      <c r="N159" s="56"/>
    </row>
    <row r="160" spans="1:14" s="55" customFormat="1" ht="17.649999999999999" customHeight="1" x14ac:dyDescent="0.25">
      <c r="A160" s="267">
        <v>182</v>
      </c>
      <c r="B160" s="116" t="s">
        <v>57</v>
      </c>
      <c r="C160" s="268" t="s">
        <v>212</v>
      </c>
      <c r="D160" s="259">
        <v>640.7668349999999</v>
      </c>
      <c r="E160" s="259">
        <v>640.7668349999999</v>
      </c>
      <c r="F160" s="260">
        <f t="shared" si="8"/>
        <v>0</v>
      </c>
      <c r="G160" s="259">
        <v>640.76683499999979</v>
      </c>
      <c r="H160" s="231">
        <f t="shared" si="9"/>
        <v>-2.8500295456979073E-13</v>
      </c>
      <c r="I160" s="231">
        <f t="shared" si="10"/>
        <v>-4.4478418513934282E-14</v>
      </c>
      <c r="J160" s="272"/>
      <c r="K160" s="259">
        <v>0</v>
      </c>
      <c r="L160" s="262">
        <v>-2.8500295456979073E-13</v>
      </c>
      <c r="N160" s="56"/>
    </row>
    <row r="161" spans="1:14" s="55" customFormat="1" ht="17.649999999999999" customHeight="1" x14ac:dyDescent="0.25">
      <c r="A161" s="267">
        <v>183</v>
      </c>
      <c r="B161" s="116" t="s">
        <v>57</v>
      </c>
      <c r="C161" s="268" t="s">
        <v>211</v>
      </c>
      <c r="D161" s="259">
        <v>115.41825150000001</v>
      </c>
      <c r="E161" s="259">
        <v>115.4182515</v>
      </c>
      <c r="F161" s="260">
        <f t="shared" si="8"/>
        <v>0</v>
      </c>
      <c r="G161" s="259">
        <v>115.4182515</v>
      </c>
      <c r="H161" s="231">
        <f t="shared" si="9"/>
        <v>0</v>
      </c>
      <c r="I161" s="231">
        <f t="shared" si="10"/>
        <v>0</v>
      </c>
      <c r="J161" s="272"/>
      <c r="K161" s="259">
        <v>0</v>
      </c>
      <c r="L161" s="262">
        <v>0</v>
      </c>
      <c r="N161" s="56"/>
    </row>
    <row r="162" spans="1:14" s="55" customFormat="1" ht="17.649999999999999" customHeight="1" x14ac:dyDescent="0.25">
      <c r="A162" s="267">
        <v>185</v>
      </c>
      <c r="B162" s="116" t="s">
        <v>50</v>
      </c>
      <c r="C162" s="268" t="s">
        <v>819</v>
      </c>
      <c r="D162" s="259">
        <v>465.29471217259885</v>
      </c>
      <c r="E162" s="259">
        <v>465.2947124058</v>
      </c>
      <c r="F162" s="260">
        <f t="shared" si="8"/>
        <v>5.0119012939831009E-8</v>
      </c>
      <c r="G162" s="259">
        <v>465.29471881300765</v>
      </c>
      <c r="H162" s="231">
        <f t="shared" si="9"/>
        <v>185.05478134696961</v>
      </c>
      <c r="I162" s="231">
        <f t="shared" si="10"/>
        <v>39.771520374720438</v>
      </c>
      <c r="J162" s="272"/>
      <c r="K162" s="259">
        <v>0</v>
      </c>
      <c r="L162" s="262">
        <v>185.05478134696961</v>
      </c>
      <c r="N162" s="56"/>
    </row>
    <row r="163" spans="1:14" s="55" customFormat="1" ht="17.649999999999999" customHeight="1" x14ac:dyDescent="0.25">
      <c r="A163" s="267">
        <v>188</v>
      </c>
      <c r="B163" s="116" t="s">
        <v>50</v>
      </c>
      <c r="C163" s="268" t="s">
        <v>820</v>
      </c>
      <c r="D163" s="259">
        <v>5642.3205589448025</v>
      </c>
      <c r="E163" s="259">
        <v>5642.3205584783991</v>
      </c>
      <c r="F163" s="260">
        <f t="shared" si="8"/>
        <v>-8.2661699707387015E-9</v>
      </c>
      <c r="G163" s="259">
        <v>5642.3205584783991</v>
      </c>
      <c r="H163" s="231">
        <f t="shared" si="9"/>
        <v>3290.4840517153843</v>
      </c>
      <c r="I163" s="231">
        <f t="shared" si="10"/>
        <v>58.317921103772775</v>
      </c>
      <c r="J163" s="272"/>
      <c r="K163" s="259">
        <v>2117.6591862833634</v>
      </c>
      <c r="L163" s="262">
        <v>1172.8248654320209</v>
      </c>
      <c r="N163" s="56"/>
    </row>
    <row r="164" spans="1:14" s="55" customFormat="1" ht="17.649999999999999" customHeight="1" x14ac:dyDescent="0.25">
      <c r="A164" s="267">
        <v>189</v>
      </c>
      <c r="B164" s="116" t="s">
        <v>50</v>
      </c>
      <c r="C164" s="268" t="s">
        <v>821</v>
      </c>
      <c r="D164" s="259">
        <v>321.78714857930237</v>
      </c>
      <c r="E164" s="259">
        <v>321.78714811290001</v>
      </c>
      <c r="F164" s="260">
        <f t="shared" si="8"/>
        <v>-1.4494125366582011E-7</v>
      </c>
      <c r="G164" s="259">
        <v>321.78715528884015</v>
      </c>
      <c r="H164" s="231">
        <f t="shared" si="9"/>
        <v>121.55037288375634</v>
      </c>
      <c r="I164" s="231">
        <f t="shared" si="10"/>
        <v>37.773532472188734</v>
      </c>
      <c r="J164" s="272"/>
      <c r="K164" s="259">
        <v>0</v>
      </c>
      <c r="L164" s="262">
        <v>121.55037288375634</v>
      </c>
      <c r="N164" s="56"/>
    </row>
    <row r="165" spans="1:14" s="55" customFormat="1" ht="17.649999999999999" customHeight="1" x14ac:dyDescent="0.25">
      <c r="A165" s="267">
        <v>190</v>
      </c>
      <c r="B165" s="116" t="s">
        <v>191</v>
      </c>
      <c r="C165" s="268" t="s">
        <v>208</v>
      </c>
      <c r="D165" s="259">
        <v>1406.4087370296977</v>
      </c>
      <c r="E165" s="259">
        <v>988.36016044320002</v>
      </c>
      <c r="F165" s="260">
        <f t="shared" si="8"/>
        <v>-29.724543482956918</v>
      </c>
      <c r="G165" s="259">
        <v>988.36016438471222</v>
      </c>
      <c r="H165" s="231">
        <f t="shared" si="9"/>
        <v>413.21282246865673</v>
      </c>
      <c r="I165" s="231">
        <f t="shared" si="10"/>
        <v>41.807919724664337</v>
      </c>
      <c r="J165" s="272"/>
      <c r="K165" s="259">
        <v>0</v>
      </c>
      <c r="L165" s="262">
        <v>413.21282246865673</v>
      </c>
      <c r="N165" s="56"/>
    </row>
    <row r="166" spans="1:14" s="55" customFormat="1" ht="17.649999999999999" customHeight="1" x14ac:dyDescent="0.25">
      <c r="A166" s="267">
        <v>191</v>
      </c>
      <c r="B166" s="116" t="s">
        <v>50</v>
      </c>
      <c r="C166" s="268" t="s">
        <v>207</v>
      </c>
      <c r="D166" s="259">
        <v>109.78267255580232</v>
      </c>
      <c r="E166" s="259">
        <v>109.78267208939999</v>
      </c>
      <c r="F166" s="260">
        <f t="shared" si="8"/>
        <v>-4.2484147400045913E-7</v>
      </c>
      <c r="G166" s="259">
        <v>109.78267770488399</v>
      </c>
      <c r="H166" s="231">
        <f t="shared" si="9"/>
        <v>39.621978607730561</v>
      </c>
      <c r="I166" s="231">
        <f t="shared" si="10"/>
        <v>36.09128640580451</v>
      </c>
      <c r="J166" s="272"/>
      <c r="K166" s="259">
        <v>0</v>
      </c>
      <c r="L166" s="262">
        <v>39.621978607730561</v>
      </c>
      <c r="N166" s="56"/>
    </row>
    <row r="167" spans="1:14" s="55" customFormat="1" ht="17.649999999999999" customHeight="1" x14ac:dyDescent="0.25">
      <c r="A167" s="267">
        <v>192</v>
      </c>
      <c r="B167" s="116" t="s">
        <v>191</v>
      </c>
      <c r="C167" s="268" t="s">
        <v>822</v>
      </c>
      <c r="D167" s="259">
        <v>775.28328695169762</v>
      </c>
      <c r="E167" s="259">
        <v>775.28328741809992</v>
      </c>
      <c r="F167" s="260">
        <f t="shared" si="8"/>
        <v>6.0158939163557079E-8</v>
      </c>
      <c r="G167" s="259">
        <v>775.28327901016655</v>
      </c>
      <c r="H167" s="231">
        <f t="shared" si="9"/>
        <v>229.35649636137202</v>
      </c>
      <c r="I167" s="231">
        <f t="shared" si="10"/>
        <v>29.583572880203612</v>
      </c>
      <c r="J167" s="272"/>
      <c r="K167" s="259">
        <v>0</v>
      </c>
      <c r="L167" s="262">
        <v>229.35649636137202</v>
      </c>
      <c r="N167" s="56"/>
    </row>
    <row r="168" spans="1:14" s="55" customFormat="1" ht="17.649999999999999" customHeight="1" x14ac:dyDescent="0.25">
      <c r="A168" s="267">
        <v>193</v>
      </c>
      <c r="B168" s="116" t="s">
        <v>191</v>
      </c>
      <c r="C168" s="268" t="s">
        <v>205</v>
      </c>
      <c r="D168" s="259">
        <v>76.342745177197671</v>
      </c>
      <c r="E168" s="259">
        <v>76.342745643599997</v>
      </c>
      <c r="F168" s="260">
        <f t="shared" si="8"/>
        <v>6.1093207648355019E-7</v>
      </c>
      <c r="G168" s="259">
        <v>76.342742726129018</v>
      </c>
      <c r="H168" s="231">
        <f t="shared" si="9"/>
        <v>19.085685704662311</v>
      </c>
      <c r="I168" s="231">
        <f t="shared" si="10"/>
        <v>24.999999074911855</v>
      </c>
      <c r="J168" s="272"/>
      <c r="K168" s="259">
        <v>0</v>
      </c>
      <c r="L168" s="262">
        <v>19.085685704662311</v>
      </c>
      <c r="N168" s="56"/>
    </row>
    <row r="169" spans="1:14" s="55" customFormat="1" ht="17.649999999999999" customHeight="1" x14ac:dyDescent="0.25">
      <c r="A169" s="267">
        <v>194</v>
      </c>
      <c r="B169" s="116" t="s">
        <v>191</v>
      </c>
      <c r="C169" s="268" t="s">
        <v>823</v>
      </c>
      <c r="D169" s="259">
        <v>786.4462278405</v>
      </c>
      <c r="E169" s="259">
        <v>786.44622784049989</v>
      </c>
      <c r="F169" s="260">
        <f t="shared" si="8"/>
        <v>0</v>
      </c>
      <c r="G169" s="259">
        <v>786.44622157078504</v>
      </c>
      <c r="H169" s="231">
        <f t="shared" si="9"/>
        <v>257.86015170921229</v>
      </c>
      <c r="I169" s="231">
        <f t="shared" si="10"/>
        <v>32.788020665731928</v>
      </c>
      <c r="J169" s="272"/>
      <c r="K169" s="259">
        <v>0</v>
      </c>
      <c r="L169" s="262">
        <v>257.86015170921229</v>
      </c>
      <c r="N169" s="56"/>
    </row>
    <row r="170" spans="1:14" s="55" customFormat="1" ht="17.649999999999999" customHeight="1" x14ac:dyDescent="0.25">
      <c r="A170" s="267">
        <v>195</v>
      </c>
      <c r="B170" s="116" t="s">
        <v>50</v>
      </c>
      <c r="C170" s="268" t="s">
        <v>824</v>
      </c>
      <c r="D170" s="259">
        <v>1940.3806191353021</v>
      </c>
      <c r="E170" s="259">
        <v>1940.3806186689001</v>
      </c>
      <c r="F170" s="260">
        <f t="shared" si="8"/>
        <v>-2.403662335836998E-8</v>
      </c>
      <c r="G170" s="259">
        <v>1940.3806213444445</v>
      </c>
      <c r="H170" s="231">
        <f t="shared" si="9"/>
        <v>473.68273156917098</v>
      </c>
      <c r="I170" s="231">
        <f t="shared" si="10"/>
        <v>24.411846161095809</v>
      </c>
      <c r="J170" s="272"/>
      <c r="K170" s="259">
        <v>0</v>
      </c>
      <c r="L170" s="262">
        <v>473.68273156917098</v>
      </c>
      <c r="N170" s="56"/>
    </row>
    <row r="171" spans="1:14" s="55" customFormat="1" ht="17.649999999999999" customHeight="1" x14ac:dyDescent="0.25">
      <c r="A171" s="267">
        <v>197</v>
      </c>
      <c r="B171" s="116" t="s">
        <v>191</v>
      </c>
      <c r="C171" s="268" t="s">
        <v>202</v>
      </c>
      <c r="D171" s="259">
        <v>319.19000705140115</v>
      </c>
      <c r="E171" s="259">
        <v>319.1900068182</v>
      </c>
      <c r="F171" s="260">
        <f t="shared" si="8"/>
        <v>-7.3060292038462649E-8</v>
      </c>
      <c r="G171" s="259">
        <v>319.19001535454396</v>
      </c>
      <c r="H171" s="231">
        <f t="shared" si="9"/>
        <v>79.832422093450035</v>
      </c>
      <c r="I171" s="231">
        <f t="shared" si="10"/>
        <v>25.01094031396789</v>
      </c>
      <c r="J171" s="272"/>
      <c r="K171" s="259">
        <v>0</v>
      </c>
      <c r="L171" s="262">
        <v>79.832422093450035</v>
      </c>
      <c r="N171" s="56"/>
    </row>
    <row r="172" spans="1:14" s="55" customFormat="1" ht="17.649999999999999" customHeight="1" x14ac:dyDescent="0.25">
      <c r="A172" s="267">
        <v>198</v>
      </c>
      <c r="B172" s="116" t="s">
        <v>50</v>
      </c>
      <c r="C172" s="268" t="s">
        <v>201</v>
      </c>
      <c r="D172" s="259">
        <v>1072.2468270471977</v>
      </c>
      <c r="E172" s="259">
        <v>402.6679869852</v>
      </c>
      <c r="F172" s="260">
        <f t="shared" si="8"/>
        <v>-62.44633447933947</v>
      </c>
      <c r="G172" s="259">
        <v>402.66799256148721</v>
      </c>
      <c r="H172" s="231">
        <f t="shared" si="9"/>
        <v>183.6839860038136</v>
      </c>
      <c r="I172" s="231">
        <f t="shared" si="10"/>
        <v>45.616734366957481</v>
      </c>
      <c r="J172" s="272"/>
      <c r="K172" s="259">
        <v>0</v>
      </c>
      <c r="L172" s="262">
        <v>183.6839860038136</v>
      </c>
      <c r="N172" s="56"/>
    </row>
    <row r="173" spans="1:14" s="55" customFormat="1" ht="17.649999999999999" customHeight="1" x14ac:dyDescent="0.25">
      <c r="A173" s="267">
        <v>199</v>
      </c>
      <c r="B173" s="116" t="s">
        <v>50</v>
      </c>
      <c r="C173" s="268" t="s">
        <v>200</v>
      </c>
      <c r="D173" s="259">
        <v>310.81906475209883</v>
      </c>
      <c r="E173" s="259">
        <v>310.81906498529997</v>
      </c>
      <c r="F173" s="260">
        <f t="shared" si="8"/>
        <v>7.5027941193184233E-8</v>
      </c>
      <c r="G173" s="259">
        <v>310.81907187062183</v>
      </c>
      <c r="H173" s="231">
        <f t="shared" si="9"/>
        <v>76.271106223708955</v>
      </c>
      <c r="I173" s="231">
        <f t="shared" si="10"/>
        <v>24.538747720419323</v>
      </c>
      <c r="J173" s="272"/>
      <c r="K173" s="259">
        <v>0</v>
      </c>
      <c r="L173" s="262">
        <v>76.271106223708955</v>
      </c>
      <c r="N173" s="56"/>
    </row>
    <row r="174" spans="1:14" s="55" customFormat="1" ht="29.25" customHeight="1" x14ac:dyDescent="0.25">
      <c r="A174" s="267">
        <v>200</v>
      </c>
      <c r="B174" s="116" t="s">
        <v>62</v>
      </c>
      <c r="C174" s="268" t="s">
        <v>825</v>
      </c>
      <c r="D174" s="259">
        <v>1399.7195330779011</v>
      </c>
      <c r="E174" s="259">
        <v>1399.7195328446999</v>
      </c>
      <c r="F174" s="260">
        <f t="shared" si="8"/>
        <v>-1.6660578694427386E-8</v>
      </c>
      <c r="G174" s="259">
        <v>1399.7195253591522</v>
      </c>
      <c r="H174" s="231">
        <f t="shared" si="9"/>
        <v>735.72546005438448</v>
      </c>
      <c r="I174" s="231">
        <f t="shared" si="10"/>
        <v>52.562348584158393</v>
      </c>
      <c r="J174" s="272"/>
      <c r="K174" s="259">
        <v>0</v>
      </c>
      <c r="L174" s="262">
        <v>735.72546005438448</v>
      </c>
      <c r="N174" s="56"/>
    </row>
    <row r="175" spans="1:14" s="55" customFormat="1" ht="17.649999999999999" customHeight="1" x14ac:dyDescent="0.25">
      <c r="A175" s="267">
        <v>201</v>
      </c>
      <c r="B175" s="116" t="s">
        <v>62</v>
      </c>
      <c r="C175" s="268" t="s">
        <v>198</v>
      </c>
      <c r="D175" s="259">
        <v>1773.5686150450988</v>
      </c>
      <c r="E175" s="259">
        <v>1773.5686152782998</v>
      </c>
      <c r="F175" s="260">
        <f t="shared" si="8"/>
        <v>1.3148678590368945E-8</v>
      </c>
      <c r="G175" s="259">
        <v>1773.5686176682127</v>
      </c>
      <c r="H175" s="231">
        <f t="shared" si="9"/>
        <v>804.20610628405211</v>
      </c>
      <c r="I175" s="231">
        <f t="shared" si="10"/>
        <v>45.343952264167683</v>
      </c>
      <c r="J175" s="272"/>
      <c r="K175" s="259">
        <v>0</v>
      </c>
      <c r="L175" s="262">
        <v>804.20610628405211</v>
      </c>
      <c r="N175" s="56"/>
    </row>
    <row r="176" spans="1:14" s="55" customFormat="1" ht="17.649999999999999" customHeight="1" x14ac:dyDescent="0.25">
      <c r="A176" s="267">
        <v>202</v>
      </c>
      <c r="B176" s="116" t="s">
        <v>62</v>
      </c>
      <c r="C176" s="268" t="s">
        <v>197</v>
      </c>
      <c r="D176" s="259">
        <v>3135.7202593335001</v>
      </c>
      <c r="E176" s="259">
        <v>2628.5912340032996</v>
      </c>
      <c r="F176" s="260">
        <f t="shared" si="8"/>
        <v>-16.172648813959924</v>
      </c>
      <c r="G176" s="259">
        <v>2628.5912267928788</v>
      </c>
      <c r="H176" s="231">
        <f t="shared" si="9"/>
        <v>1396.9670452159098</v>
      </c>
      <c r="I176" s="231">
        <f t="shared" si="10"/>
        <v>53.145084984870508</v>
      </c>
      <c r="J176" s="272"/>
      <c r="K176" s="259">
        <v>0</v>
      </c>
      <c r="L176" s="262">
        <v>1396.9670452159098</v>
      </c>
      <c r="N176" s="56"/>
    </row>
    <row r="177" spans="1:14" s="55" customFormat="1" ht="17.649999999999999" customHeight="1" x14ac:dyDescent="0.25">
      <c r="A177" s="267">
        <v>203</v>
      </c>
      <c r="B177" s="116" t="s">
        <v>62</v>
      </c>
      <c r="C177" s="268" t="s">
        <v>195</v>
      </c>
      <c r="D177" s="259">
        <v>739.43726693180224</v>
      </c>
      <c r="E177" s="259">
        <v>739.43726646539994</v>
      </c>
      <c r="F177" s="260">
        <f t="shared" si="8"/>
        <v>-6.307530497906555E-8</v>
      </c>
      <c r="G177" s="259">
        <v>739.43727170762156</v>
      </c>
      <c r="H177" s="231">
        <f t="shared" si="9"/>
        <v>118.13787088269996</v>
      </c>
      <c r="I177" s="231">
        <f t="shared" si="10"/>
        <v>15.976726659641235</v>
      </c>
      <c r="J177" s="272"/>
      <c r="K177" s="259">
        <v>0</v>
      </c>
      <c r="L177" s="262">
        <v>118.13787088269996</v>
      </c>
      <c r="N177" s="56"/>
    </row>
    <row r="178" spans="1:14" s="55" customFormat="1" ht="17.649999999999999" customHeight="1" x14ac:dyDescent="0.25">
      <c r="A178" s="267">
        <v>204</v>
      </c>
      <c r="B178" s="116" t="s">
        <v>62</v>
      </c>
      <c r="C178" s="268" t="s">
        <v>826</v>
      </c>
      <c r="D178" s="259">
        <v>2135.4575591144999</v>
      </c>
      <c r="E178" s="259">
        <v>2135.4575591144999</v>
      </c>
      <c r="F178" s="260">
        <f t="shared" si="8"/>
        <v>0</v>
      </c>
      <c r="G178" s="259">
        <v>2135.4575595658275</v>
      </c>
      <c r="H178" s="231">
        <f t="shared" si="9"/>
        <v>427.58889820921473</v>
      </c>
      <c r="I178" s="231">
        <f t="shared" si="10"/>
        <v>20.023291794500519</v>
      </c>
      <c r="J178" s="272"/>
      <c r="K178" s="259">
        <v>0</v>
      </c>
      <c r="L178" s="262">
        <v>427.58889820921473</v>
      </c>
      <c r="N178" s="56"/>
    </row>
    <row r="179" spans="1:14" s="55" customFormat="1" ht="17.649999999999999" customHeight="1" x14ac:dyDescent="0.25">
      <c r="A179" s="267">
        <v>205</v>
      </c>
      <c r="B179" s="116" t="s">
        <v>193</v>
      </c>
      <c r="C179" s="268" t="s">
        <v>827</v>
      </c>
      <c r="D179" s="259">
        <v>2336.5233929575988</v>
      </c>
      <c r="E179" s="259">
        <v>2336.5233931907997</v>
      </c>
      <c r="F179" s="260">
        <f t="shared" si="8"/>
        <v>9.9806811704183929E-9</v>
      </c>
      <c r="G179" s="259">
        <v>2336.5233907835509</v>
      </c>
      <c r="H179" s="231">
        <f t="shared" si="9"/>
        <v>478.63999968491163</v>
      </c>
      <c r="I179" s="231">
        <f t="shared" si="10"/>
        <v>20.485136210482018</v>
      </c>
      <c r="J179" s="272"/>
      <c r="K179" s="259">
        <v>0</v>
      </c>
      <c r="L179" s="262">
        <v>478.63999968491163</v>
      </c>
      <c r="N179" s="56"/>
    </row>
    <row r="180" spans="1:14" s="55" customFormat="1" ht="30" customHeight="1" x14ac:dyDescent="0.25">
      <c r="A180" s="267">
        <v>206</v>
      </c>
      <c r="B180" s="116" t="s">
        <v>50</v>
      </c>
      <c r="C180" s="268" t="s">
        <v>828</v>
      </c>
      <c r="D180" s="259">
        <v>845.08960991890115</v>
      </c>
      <c r="E180" s="259">
        <v>845.08960968569988</v>
      </c>
      <c r="F180" s="260">
        <f t="shared" si="8"/>
        <v>-2.7594865059654694E-8</v>
      </c>
      <c r="G180" s="259">
        <v>845.08960593245001</v>
      </c>
      <c r="H180" s="231">
        <f t="shared" si="9"/>
        <v>126.7634407840721</v>
      </c>
      <c r="I180" s="231">
        <f t="shared" si="10"/>
        <v>14.999999920862489</v>
      </c>
      <c r="J180" s="272"/>
      <c r="K180" s="259">
        <v>0</v>
      </c>
      <c r="L180" s="262">
        <v>126.7634407840721</v>
      </c>
      <c r="N180" s="56"/>
    </row>
    <row r="181" spans="1:14" s="55" customFormat="1" ht="17.649999999999999" customHeight="1" x14ac:dyDescent="0.25">
      <c r="A181" s="267">
        <v>207</v>
      </c>
      <c r="B181" s="116" t="s">
        <v>50</v>
      </c>
      <c r="C181" s="268" t="s">
        <v>829</v>
      </c>
      <c r="D181" s="259">
        <v>961.3960103794011</v>
      </c>
      <c r="E181" s="259">
        <v>961.39601014619996</v>
      </c>
      <c r="F181" s="260">
        <f t="shared" si="8"/>
        <v>-2.42565079133783E-8</v>
      </c>
      <c r="G181" s="259">
        <v>961.39600576943826</v>
      </c>
      <c r="H181" s="231">
        <f t="shared" si="9"/>
        <v>221.46909300616849</v>
      </c>
      <c r="I181" s="231">
        <f t="shared" si="10"/>
        <v>23.036198472728174</v>
      </c>
      <c r="J181" s="272"/>
      <c r="K181" s="259">
        <v>0</v>
      </c>
      <c r="L181" s="262">
        <v>221.46909300616849</v>
      </c>
      <c r="N181" s="56"/>
    </row>
    <row r="182" spans="1:14" s="55" customFormat="1" ht="17.649999999999999" customHeight="1" x14ac:dyDescent="0.25">
      <c r="A182" s="267">
        <v>208</v>
      </c>
      <c r="B182" s="116" t="s">
        <v>50</v>
      </c>
      <c r="C182" s="268" t="s">
        <v>830</v>
      </c>
      <c r="D182" s="259">
        <v>188.33501041050002</v>
      </c>
      <c r="E182" s="259">
        <v>188.33501041049999</v>
      </c>
      <c r="F182" s="260">
        <f t="shared" si="8"/>
        <v>0</v>
      </c>
      <c r="G182" s="259">
        <v>188.335019836491</v>
      </c>
      <c r="H182" s="231">
        <f t="shared" si="9"/>
        <v>81.611839777936922</v>
      </c>
      <c r="I182" s="231">
        <f t="shared" si="10"/>
        <v>43.333334359901322</v>
      </c>
      <c r="J182" s="272"/>
      <c r="K182" s="259">
        <v>0</v>
      </c>
      <c r="L182" s="262">
        <v>81.611839777936922</v>
      </c>
      <c r="N182" s="56"/>
    </row>
    <row r="183" spans="1:14" s="55" customFormat="1" ht="17.649999999999999" customHeight="1" x14ac:dyDescent="0.25">
      <c r="A183" s="267">
        <v>209</v>
      </c>
      <c r="B183" s="116" t="s">
        <v>191</v>
      </c>
      <c r="C183" s="268" t="s">
        <v>831</v>
      </c>
      <c r="D183" s="259">
        <v>2693.8776727881973</v>
      </c>
      <c r="E183" s="259">
        <v>2667.1744023000001</v>
      </c>
      <c r="F183" s="260">
        <f t="shared" si="8"/>
        <v>-0.99125772331595385</v>
      </c>
      <c r="G183" s="259">
        <v>2667.1744023000001</v>
      </c>
      <c r="H183" s="231">
        <f t="shared" si="9"/>
        <v>2147.5284973383245</v>
      </c>
      <c r="I183" s="231">
        <f t="shared" si="10"/>
        <v>80.51698814619823</v>
      </c>
      <c r="J183" s="272"/>
      <c r="K183" s="259">
        <v>1606.9074679229873</v>
      </c>
      <c r="L183" s="262">
        <v>540.62102941533738</v>
      </c>
      <c r="N183" s="56"/>
    </row>
    <row r="184" spans="1:14" s="55" customFormat="1" ht="17.649999999999999" customHeight="1" x14ac:dyDescent="0.25">
      <c r="A184" s="267">
        <v>210</v>
      </c>
      <c r="B184" s="116" t="s">
        <v>62</v>
      </c>
      <c r="C184" s="268" t="s">
        <v>832</v>
      </c>
      <c r="D184" s="259">
        <v>2771.8727554763022</v>
      </c>
      <c r="E184" s="259">
        <v>2771.8727550098997</v>
      </c>
      <c r="F184" s="260">
        <f t="shared" si="8"/>
        <v>-1.6826263049551926E-8</v>
      </c>
      <c r="G184" s="259">
        <v>2771.872761375716</v>
      </c>
      <c r="H184" s="231">
        <f t="shared" si="9"/>
        <v>706.97324748699464</v>
      </c>
      <c r="I184" s="231">
        <f t="shared" si="10"/>
        <v>25.505256192197383</v>
      </c>
      <c r="J184" s="272"/>
      <c r="K184" s="259">
        <v>0</v>
      </c>
      <c r="L184" s="262">
        <v>706.97324748699464</v>
      </c>
      <c r="N184" s="56"/>
    </row>
    <row r="185" spans="1:14" s="55" customFormat="1" ht="26.25" customHeight="1" x14ac:dyDescent="0.25">
      <c r="A185" s="267">
        <v>211</v>
      </c>
      <c r="B185" s="116" t="s">
        <v>196</v>
      </c>
      <c r="C185" s="268" t="s">
        <v>833</v>
      </c>
      <c r="D185" s="259">
        <v>3657.7195879114015</v>
      </c>
      <c r="E185" s="259">
        <v>3657.7195876782002</v>
      </c>
      <c r="F185" s="260">
        <f t="shared" si="8"/>
        <v>-6.3755862811376574E-9</v>
      </c>
      <c r="G185" s="259">
        <v>3657.7195937571973</v>
      </c>
      <c r="H185" s="231">
        <f t="shared" si="9"/>
        <v>1053.7778408956435</v>
      </c>
      <c r="I185" s="231">
        <f t="shared" si="10"/>
        <v>28.809694555195435</v>
      </c>
      <c r="J185" s="273"/>
      <c r="K185" s="259">
        <v>0</v>
      </c>
      <c r="L185" s="262">
        <v>1053.7778408956435</v>
      </c>
      <c r="N185" s="56"/>
    </row>
    <row r="186" spans="1:14" s="55" customFormat="1" ht="17.649999999999999" customHeight="1" x14ac:dyDescent="0.25">
      <c r="A186" s="267">
        <v>212</v>
      </c>
      <c r="B186" s="116" t="s">
        <v>50</v>
      </c>
      <c r="C186" s="268" t="s">
        <v>834</v>
      </c>
      <c r="D186" s="259">
        <v>687.63607109999998</v>
      </c>
      <c r="E186" s="259">
        <v>687.63607109999998</v>
      </c>
      <c r="F186" s="260">
        <f t="shared" si="8"/>
        <v>0</v>
      </c>
      <c r="G186" s="259">
        <v>687.63607109999998</v>
      </c>
      <c r="H186" s="231">
        <f t="shared" si="9"/>
        <v>156.58658486824254</v>
      </c>
      <c r="I186" s="231">
        <f t="shared" si="10"/>
        <v>22.771723510337903</v>
      </c>
      <c r="J186" s="272"/>
      <c r="K186" s="259">
        <v>0</v>
      </c>
      <c r="L186" s="262">
        <v>156.58658486824254</v>
      </c>
      <c r="N186" s="56"/>
    </row>
    <row r="187" spans="1:14" s="55" customFormat="1" ht="17.649999999999999" customHeight="1" x14ac:dyDescent="0.25">
      <c r="A187" s="267">
        <v>213</v>
      </c>
      <c r="B187" s="116" t="s">
        <v>50</v>
      </c>
      <c r="C187" s="268" t="s">
        <v>835</v>
      </c>
      <c r="D187" s="259">
        <v>2344.1395936855984</v>
      </c>
      <c r="E187" s="259">
        <v>2344.1436851999997</v>
      </c>
      <c r="F187" s="260">
        <f t="shared" si="8"/>
        <v>1.7454226754409774E-4</v>
      </c>
      <c r="G187" s="259">
        <v>2344.1436851999997</v>
      </c>
      <c r="H187" s="231">
        <f t="shared" si="9"/>
        <v>1977.3787092228386</v>
      </c>
      <c r="I187" s="231">
        <f t="shared" si="10"/>
        <v>84.353989122221023</v>
      </c>
      <c r="J187" s="272"/>
      <c r="K187" s="259">
        <v>1125.87715388073</v>
      </c>
      <c r="L187" s="262">
        <v>851.50155534210865</v>
      </c>
      <c r="N187" s="56"/>
    </row>
    <row r="188" spans="1:14" s="55" customFormat="1" ht="17.649999999999999" customHeight="1" x14ac:dyDescent="0.25">
      <c r="A188" s="267">
        <v>214</v>
      </c>
      <c r="B188" s="116" t="s">
        <v>191</v>
      </c>
      <c r="C188" s="268" t="s">
        <v>836</v>
      </c>
      <c r="D188" s="259">
        <v>4883.1191343366972</v>
      </c>
      <c r="E188" s="259">
        <v>4834.7512262999999</v>
      </c>
      <c r="F188" s="260">
        <f t="shared" si="8"/>
        <v>-0.99051255367881197</v>
      </c>
      <c r="G188" s="259">
        <v>4834.7512262999999</v>
      </c>
      <c r="H188" s="231">
        <f t="shared" si="9"/>
        <v>3536.5020883358366</v>
      </c>
      <c r="I188" s="231">
        <f t="shared" si="10"/>
        <v>73.147550366149787</v>
      </c>
      <c r="J188" s="272"/>
      <c r="K188" s="259">
        <v>2615.653593896172</v>
      </c>
      <c r="L188" s="262">
        <v>920.84849443966471</v>
      </c>
      <c r="N188" s="56"/>
    </row>
    <row r="189" spans="1:14" s="55" customFormat="1" ht="31.5" customHeight="1" x14ac:dyDescent="0.25">
      <c r="A189" s="267">
        <v>215</v>
      </c>
      <c r="B189" s="116" t="s">
        <v>196</v>
      </c>
      <c r="C189" s="268" t="s">
        <v>837</v>
      </c>
      <c r="D189" s="259">
        <v>1269.5917217929011</v>
      </c>
      <c r="E189" s="259">
        <v>1269.5917215596999</v>
      </c>
      <c r="F189" s="260">
        <f t="shared" si="8"/>
        <v>-1.836821184042492E-8</v>
      </c>
      <c r="G189" s="259">
        <v>1245.6377878291137</v>
      </c>
      <c r="H189" s="231">
        <f t="shared" si="9"/>
        <v>645.34617290770041</v>
      </c>
      <c r="I189" s="231">
        <f t="shared" si="10"/>
        <v>50.831000387659216</v>
      </c>
      <c r="J189" s="272"/>
      <c r="K189" s="259">
        <v>0</v>
      </c>
      <c r="L189" s="262">
        <v>645.34617290770041</v>
      </c>
      <c r="N189" s="56"/>
    </row>
    <row r="190" spans="1:14" s="55" customFormat="1" ht="17.649999999999999" customHeight="1" x14ac:dyDescent="0.25">
      <c r="A190" s="267">
        <v>216</v>
      </c>
      <c r="B190" s="116" t="s">
        <v>213</v>
      </c>
      <c r="C190" s="268" t="s">
        <v>838</v>
      </c>
      <c r="D190" s="259">
        <v>3019.5460232999999</v>
      </c>
      <c r="E190" s="259">
        <v>3019.5234410322</v>
      </c>
      <c r="F190" s="260">
        <f t="shared" si="8"/>
        <v>-7.4786963423889574E-4</v>
      </c>
      <c r="G190" s="259">
        <v>3019.5234410336143</v>
      </c>
      <c r="H190" s="231">
        <f t="shared" si="9"/>
        <v>2325.7224578386349</v>
      </c>
      <c r="I190" s="231">
        <f t="shared" si="10"/>
        <v>77.022831690407571</v>
      </c>
      <c r="J190" s="272"/>
      <c r="K190" s="259">
        <v>0</v>
      </c>
      <c r="L190" s="262">
        <v>2325.7224578386349</v>
      </c>
      <c r="N190" s="56"/>
    </row>
    <row r="191" spans="1:14" s="55" customFormat="1" ht="17.649999999999999" customHeight="1" x14ac:dyDescent="0.25">
      <c r="A191" s="267">
        <v>217</v>
      </c>
      <c r="B191" s="116" t="s">
        <v>57</v>
      </c>
      <c r="C191" s="268" t="s">
        <v>180</v>
      </c>
      <c r="D191" s="259">
        <v>3181.6674331939016</v>
      </c>
      <c r="E191" s="259">
        <v>3181.6674329606999</v>
      </c>
      <c r="F191" s="260">
        <f t="shared" si="8"/>
        <v>-7.3295467473144527E-9</v>
      </c>
      <c r="G191" s="259">
        <v>3181.6674269342043</v>
      </c>
      <c r="H191" s="231">
        <f t="shared" si="9"/>
        <v>2141.8014202016134</v>
      </c>
      <c r="I191" s="231">
        <f t="shared" si="10"/>
        <v>67.316948277292468</v>
      </c>
      <c r="J191" s="272"/>
      <c r="K191" s="259">
        <v>0</v>
      </c>
      <c r="L191" s="262">
        <v>2141.8014202016134</v>
      </c>
      <c r="N191" s="56"/>
    </row>
    <row r="192" spans="1:14" s="55" customFormat="1" ht="28.5" customHeight="1" x14ac:dyDescent="0.25">
      <c r="A192" s="267">
        <v>218</v>
      </c>
      <c r="B192" s="116" t="s">
        <v>69</v>
      </c>
      <c r="C192" s="268" t="s">
        <v>839</v>
      </c>
      <c r="D192" s="259">
        <v>785.50852246690113</v>
      </c>
      <c r="E192" s="259">
        <v>785.50852223369998</v>
      </c>
      <c r="F192" s="260">
        <f t="shared" si="8"/>
        <v>-2.9687925007237936E-8</v>
      </c>
      <c r="G192" s="259">
        <v>785.50852133009914</v>
      </c>
      <c r="H192" s="231">
        <f t="shared" si="9"/>
        <v>153.88461289018315</v>
      </c>
      <c r="I192" s="231">
        <f t="shared" si="10"/>
        <v>19.590444729051619</v>
      </c>
      <c r="J192" s="272"/>
      <c r="K192" s="259">
        <v>0</v>
      </c>
      <c r="L192" s="262">
        <v>153.88461289018315</v>
      </c>
      <c r="N192" s="56"/>
    </row>
    <row r="193" spans="1:14" s="55" customFormat="1" ht="17.649999999999999" customHeight="1" x14ac:dyDescent="0.25">
      <c r="A193" s="267">
        <v>219</v>
      </c>
      <c r="B193" s="116" t="s">
        <v>196</v>
      </c>
      <c r="C193" s="268" t="s">
        <v>840</v>
      </c>
      <c r="D193" s="259">
        <v>853.18954448290106</v>
      </c>
      <c r="E193" s="259">
        <v>853.18954424969991</v>
      </c>
      <c r="F193" s="260">
        <f t="shared" si="8"/>
        <v>-2.733287374212523E-8</v>
      </c>
      <c r="G193" s="259">
        <v>853.1895405405038</v>
      </c>
      <c r="H193" s="231">
        <f t="shared" si="9"/>
        <v>341.27581620672322</v>
      </c>
      <c r="I193" s="231">
        <f t="shared" si="10"/>
        <v>39.999999824991207</v>
      </c>
      <c r="J193" s="272"/>
      <c r="K193" s="259">
        <v>0</v>
      </c>
      <c r="L193" s="262">
        <v>341.27581620672322</v>
      </c>
      <c r="N193" s="56"/>
    </row>
    <row r="194" spans="1:14" s="55" customFormat="1" ht="17.649999999999999" customHeight="1" x14ac:dyDescent="0.25">
      <c r="A194" s="267">
        <v>222</v>
      </c>
      <c r="B194" s="116" t="s">
        <v>841</v>
      </c>
      <c r="C194" s="268" t="s">
        <v>842</v>
      </c>
      <c r="D194" s="259">
        <v>21242.874589499996</v>
      </c>
      <c r="E194" s="259">
        <v>21043.3838585751</v>
      </c>
      <c r="F194" s="260">
        <f t="shared" si="8"/>
        <v>-0.93909480133869749</v>
      </c>
      <c r="G194" s="259">
        <v>21043.38387193919</v>
      </c>
      <c r="H194" s="231">
        <f t="shared" si="9"/>
        <v>10927.074805139802</v>
      </c>
      <c r="I194" s="231">
        <f t="shared" si="10"/>
        <v>51.926414870235135</v>
      </c>
      <c r="J194" s="272"/>
      <c r="K194" s="259">
        <v>0</v>
      </c>
      <c r="L194" s="262">
        <v>10927.074805139802</v>
      </c>
      <c r="N194" s="56"/>
    </row>
    <row r="195" spans="1:14" s="55" customFormat="1" ht="17.649999999999999" customHeight="1" x14ac:dyDescent="0.25">
      <c r="A195" s="267">
        <v>223</v>
      </c>
      <c r="B195" s="116" t="s">
        <v>69</v>
      </c>
      <c r="C195" s="268" t="s">
        <v>843</v>
      </c>
      <c r="D195" s="259">
        <v>86.858641455697665</v>
      </c>
      <c r="E195" s="259">
        <v>86.858641922099991</v>
      </c>
      <c r="F195" s="260">
        <f t="shared" si="8"/>
        <v>5.3696709301220835E-7</v>
      </c>
      <c r="G195" s="259">
        <v>86.85864362686182</v>
      </c>
      <c r="H195" s="231">
        <f t="shared" si="9"/>
        <v>25.315186572629319</v>
      </c>
      <c r="I195" s="231">
        <f t="shared" si="10"/>
        <v>29.145270997137494</v>
      </c>
      <c r="J195" s="272"/>
      <c r="K195" s="259">
        <v>0</v>
      </c>
      <c r="L195" s="262">
        <v>25.315186572629319</v>
      </c>
      <c r="N195" s="56"/>
    </row>
    <row r="196" spans="1:14" s="55" customFormat="1" ht="30" customHeight="1" x14ac:dyDescent="0.25">
      <c r="A196" s="267">
        <v>225</v>
      </c>
      <c r="B196" s="116" t="s">
        <v>69</v>
      </c>
      <c r="C196" s="268" t="s">
        <v>844</v>
      </c>
      <c r="D196" s="259">
        <v>24.847734310098836</v>
      </c>
      <c r="E196" s="259">
        <v>24.8477345433</v>
      </c>
      <c r="F196" s="260">
        <f t="shared" si="8"/>
        <v>9.3852084148693393E-7</v>
      </c>
      <c r="G196" s="259">
        <v>24.847737561208838</v>
      </c>
      <c r="H196" s="231">
        <f t="shared" si="9"/>
        <v>7.4543215024386829</v>
      </c>
      <c r="I196" s="231">
        <f t="shared" si="10"/>
        <v>30.000004585724632</v>
      </c>
      <c r="J196" s="272"/>
      <c r="K196" s="259">
        <v>0</v>
      </c>
      <c r="L196" s="262">
        <v>7.4543215024386829</v>
      </c>
      <c r="N196" s="56"/>
    </row>
    <row r="197" spans="1:14" s="55" customFormat="1" ht="17.649999999999999" customHeight="1" x14ac:dyDescent="0.25">
      <c r="A197" s="267">
        <v>226</v>
      </c>
      <c r="B197" s="116" t="s">
        <v>55</v>
      </c>
      <c r="C197" s="268" t="s">
        <v>174</v>
      </c>
      <c r="D197" s="259">
        <v>508.71150883200005</v>
      </c>
      <c r="E197" s="259">
        <v>507.19853699999993</v>
      </c>
      <c r="F197" s="260">
        <f t="shared" si="8"/>
        <v>-0.29741254241994852</v>
      </c>
      <c r="G197" s="259">
        <v>507.19853699999993</v>
      </c>
      <c r="H197" s="231">
        <f t="shared" si="9"/>
        <v>405.75882959999996</v>
      </c>
      <c r="I197" s="231">
        <f t="shared" si="10"/>
        <v>80</v>
      </c>
      <c r="J197" s="272"/>
      <c r="K197" s="259">
        <v>0</v>
      </c>
      <c r="L197" s="262">
        <v>405.75882959999996</v>
      </c>
      <c r="N197" s="56"/>
    </row>
    <row r="198" spans="1:14" s="55" customFormat="1" ht="17.649999999999999" customHeight="1" x14ac:dyDescent="0.25">
      <c r="A198" s="267">
        <v>227</v>
      </c>
      <c r="B198" s="116" t="s">
        <v>91</v>
      </c>
      <c r="C198" s="268" t="s">
        <v>173</v>
      </c>
      <c r="D198" s="259">
        <v>2127.0770310814014</v>
      </c>
      <c r="E198" s="259">
        <v>2127.0770308481997</v>
      </c>
      <c r="F198" s="260">
        <f t="shared" si="8"/>
        <v>-1.0963489671667048E-8</v>
      </c>
      <c r="G198" s="259">
        <v>2127.0770214222066</v>
      </c>
      <c r="H198" s="231">
        <f t="shared" si="9"/>
        <v>1007.5627998095448</v>
      </c>
      <c r="I198" s="231">
        <f t="shared" si="10"/>
        <v>47.368420851583643</v>
      </c>
      <c r="J198" s="272"/>
      <c r="K198" s="259">
        <v>0</v>
      </c>
      <c r="L198" s="262">
        <v>1007.5627998095448</v>
      </c>
      <c r="N198" s="56"/>
    </row>
    <row r="199" spans="1:14" s="55" customFormat="1" ht="17.649999999999999" customHeight="1" x14ac:dyDescent="0.25">
      <c r="A199" s="267">
        <v>228</v>
      </c>
      <c r="B199" s="274" t="s">
        <v>69</v>
      </c>
      <c r="C199" s="268" t="s">
        <v>845</v>
      </c>
      <c r="D199" s="259">
        <v>391.17283028509883</v>
      </c>
      <c r="E199" s="259">
        <v>391.17283051829997</v>
      </c>
      <c r="F199" s="260">
        <f t="shared" si="8"/>
        <v>5.961588556147035E-8</v>
      </c>
      <c r="G199" s="259">
        <v>391.17283414012843</v>
      </c>
      <c r="H199" s="231">
        <f t="shared" si="9"/>
        <v>165.05441089706099</v>
      </c>
      <c r="I199" s="231">
        <f t="shared" si="10"/>
        <v>42.194753321278881</v>
      </c>
      <c r="J199" s="272"/>
      <c r="K199" s="259">
        <v>0</v>
      </c>
      <c r="L199" s="262">
        <v>165.05441089706099</v>
      </c>
      <c r="N199" s="56"/>
    </row>
    <row r="200" spans="1:14" s="55" customFormat="1" ht="17.649999999999999" customHeight="1" x14ac:dyDescent="0.25">
      <c r="A200" s="267">
        <v>229</v>
      </c>
      <c r="B200" s="274" t="s">
        <v>846</v>
      </c>
      <c r="C200" s="268" t="s">
        <v>170</v>
      </c>
      <c r="D200" s="259">
        <v>2083.0604002210989</v>
      </c>
      <c r="E200" s="259">
        <v>2083.0604004542997</v>
      </c>
      <c r="F200" s="260">
        <f t="shared" si="8"/>
        <v>1.1195112392670126E-8</v>
      </c>
      <c r="G200" s="259">
        <v>2083.0604004549036</v>
      </c>
      <c r="H200" s="231">
        <f t="shared" si="9"/>
        <v>1110.0333061372537</v>
      </c>
      <c r="I200" s="231">
        <f t="shared" si="10"/>
        <v>53.288579913245137</v>
      </c>
      <c r="J200" s="272"/>
      <c r="K200" s="259">
        <v>0</v>
      </c>
      <c r="L200" s="262">
        <v>1110.0333061372537</v>
      </c>
      <c r="N200" s="56"/>
    </row>
    <row r="201" spans="1:14" s="55" customFormat="1" ht="17.649999999999999" customHeight="1" x14ac:dyDescent="0.25">
      <c r="A201" s="267">
        <v>231</v>
      </c>
      <c r="B201" s="116" t="s">
        <v>62</v>
      </c>
      <c r="C201" s="268" t="s">
        <v>847</v>
      </c>
      <c r="D201" s="259">
        <v>874.95096867599989</v>
      </c>
      <c r="E201" s="259">
        <v>128.73460970459999</v>
      </c>
      <c r="F201" s="260">
        <f t="shared" si="8"/>
        <v>-85.286648702223303</v>
      </c>
      <c r="G201" s="259">
        <v>128.73460652121901</v>
      </c>
      <c r="H201" s="231">
        <f t="shared" si="9"/>
        <v>32.183651964559765</v>
      </c>
      <c r="I201" s="231">
        <f t="shared" si="10"/>
        <v>24.999999641440454</v>
      </c>
      <c r="J201" s="272"/>
      <c r="K201" s="259">
        <v>0</v>
      </c>
      <c r="L201" s="262">
        <v>32.183651964559765</v>
      </c>
      <c r="N201" s="56"/>
    </row>
    <row r="202" spans="1:14" s="55" customFormat="1" ht="17.649999999999999" customHeight="1" x14ac:dyDescent="0.25">
      <c r="A202" s="267">
        <v>233</v>
      </c>
      <c r="B202" s="116" t="s">
        <v>62</v>
      </c>
      <c r="C202" s="268" t="s">
        <v>168</v>
      </c>
      <c r="D202" s="259">
        <v>172.0037184351977</v>
      </c>
      <c r="E202" s="259">
        <v>172.0037189016</v>
      </c>
      <c r="F202" s="260">
        <f t="shared" si="8"/>
        <v>2.7115827094803535E-7</v>
      </c>
      <c r="G202" s="259">
        <v>172.00371624347687</v>
      </c>
      <c r="H202" s="231">
        <f t="shared" si="9"/>
        <v>43.000929216059049</v>
      </c>
      <c r="I202" s="231">
        <f t="shared" si="10"/>
        <v>24.999999703877943</v>
      </c>
      <c r="J202" s="272"/>
      <c r="K202" s="259">
        <v>0</v>
      </c>
      <c r="L202" s="262">
        <v>43.000929216059049</v>
      </c>
      <c r="N202" s="56"/>
    </row>
    <row r="203" spans="1:14" s="55" customFormat="1" ht="17.649999999999999" customHeight="1" x14ac:dyDescent="0.25">
      <c r="A203" s="267">
        <v>234</v>
      </c>
      <c r="B203" s="116" t="s">
        <v>62</v>
      </c>
      <c r="C203" s="268" t="s">
        <v>848</v>
      </c>
      <c r="D203" s="259">
        <v>829.76798220000001</v>
      </c>
      <c r="E203" s="259">
        <v>829.76798220000001</v>
      </c>
      <c r="F203" s="260">
        <f t="shared" si="8"/>
        <v>0</v>
      </c>
      <c r="G203" s="259">
        <v>718.09302382370845</v>
      </c>
      <c r="H203" s="231">
        <f t="shared" si="9"/>
        <v>712.0510965820522</v>
      </c>
      <c r="I203" s="231">
        <f t="shared" si="10"/>
        <v>85.813276946907507</v>
      </c>
      <c r="J203" s="272"/>
      <c r="K203" s="259">
        <v>0</v>
      </c>
      <c r="L203" s="262">
        <v>712.0510965820522</v>
      </c>
      <c r="N203" s="56"/>
    </row>
    <row r="204" spans="1:14" s="55" customFormat="1" ht="17.649999999999999" customHeight="1" x14ac:dyDescent="0.25">
      <c r="A204" s="267">
        <v>235</v>
      </c>
      <c r="B204" s="116" t="s">
        <v>55</v>
      </c>
      <c r="C204" s="268" t="s">
        <v>849</v>
      </c>
      <c r="D204" s="259">
        <v>1962.6097923906975</v>
      </c>
      <c r="E204" s="259">
        <v>1962.6097928571</v>
      </c>
      <c r="F204" s="260">
        <f t="shared" si="8"/>
        <v>2.3764414436300285E-8</v>
      </c>
      <c r="G204" s="259">
        <v>1962.6098024826949</v>
      </c>
      <c r="H204" s="231">
        <f t="shared" si="9"/>
        <v>1181.8037351802514</v>
      </c>
      <c r="I204" s="231">
        <f t="shared" si="10"/>
        <v>60.215929803337119</v>
      </c>
      <c r="J204" s="272"/>
      <c r="K204" s="259">
        <v>0</v>
      </c>
      <c r="L204" s="262">
        <v>1181.8037351802514</v>
      </c>
      <c r="N204" s="56"/>
    </row>
    <row r="205" spans="1:14" s="55" customFormat="1" ht="17.649999999999999" customHeight="1" x14ac:dyDescent="0.25">
      <c r="A205" s="267">
        <v>236</v>
      </c>
      <c r="B205" s="116" t="s">
        <v>55</v>
      </c>
      <c r="C205" s="268" t="s">
        <v>850</v>
      </c>
      <c r="D205" s="259">
        <v>1843.0714208689012</v>
      </c>
      <c r="E205" s="259">
        <v>1843.0714206356997</v>
      </c>
      <c r="F205" s="260">
        <f t="shared" si="8"/>
        <v>-1.2652876080210262E-8</v>
      </c>
      <c r="G205" s="259">
        <v>1843.071429660585</v>
      </c>
      <c r="H205" s="231">
        <f t="shared" si="9"/>
        <v>829.38214334726297</v>
      </c>
      <c r="I205" s="231">
        <f t="shared" si="10"/>
        <v>45.00000022034947</v>
      </c>
      <c r="J205" s="272"/>
      <c r="K205" s="259">
        <v>0</v>
      </c>
      <c r="L205" s="262">
        <v>829.38214334726297</v>
      </c>
      <c r="N205" s="56"/>
    </row>
    <row r="206" spans="1:14" s="55" customFormat="1" ht="17.649999999999999" customHeight="1" x14ac:dyDescent="0.25">
      <c r="A206" s="267">
        <v>237</v>
      </c>
      <c r="B206" s="116" t="s">
        <v>69</v>
      </c>
      <c r="C206" s="275" t="s">
        <v>851</v>
      </c>
      <c r="D206" s="259">
        <v>274.75761</v>
      </c>
      <c r="E206" s="259">
        <v>231.27332748929999</v>
      </c>
      <c r="F206" s="260">
        <f t="shared" ref="F206:F269" si="11">E206/D206*100-100</f>
        <v>-15.826416058394159</v>
      </c>
      <c r="G206" s="259">
        <v>231.27331225618121</v>
      </c>
      <c r="H206" s="231">
        <f t="shared" ref="H206:H269" si="12">K206+L206</f>
        <v>183.73954198233542</v>
      </c>
      <c r="I206" s="231">
        <f t="shared" ref="I206:I269" si="13">+H206/E206*100</f>
        <v>79.446922815099057</v>
      </c>
      <c r="J206" s="272"/>
      <c r="K206" s="259">
        <v>0</v>
      </c>
      <c r="L206" s="262">
        <v>183.73954198233542</v>
      </c>
      <c r="N206" s="56"/>
    </row>
    <row r="207" spans="1:14" s="55" customFormat="1" ht="17.649999999999999" customHeight="1" x14ac:dyDescent="0.25">
      <c r="A207" s="267">
        <v>242</v>
      </c>
      <c r="B207" s="116" t="s">
        <v>50</v>
      </c>
      <c r="C207" s="268" t="s">
        <v>852</v>
      </c>
      <c r="D207" s="259">
        <v>1071.8478268536978</v>
      </c>
      <c r="E207" s="259">
        <v>900.7035783</v>
      </c>
      <c r="F207" s="260">
        <f t="shared" si="11"/>
        <v>-15.967215146209199</v>
      </c>
      <c r="G207" s="259">
        <v>900.7035783</v>
      </c>
      <c r="H207" s="231">
        <f t="shared" si="12"/>
        <v>691.88777404652046</v>
      </c>
      <c r="I207" s="231">
        <f t="shared" si="13"/>
        <v>76.816367861266713</v>
      </c>
      <c r="J207" s="272"/>
      <c r="K207" s="259">
        <v>611.57400299125948</v>
      </c>
      <c r="L207" s="262">
        <v>80.313771055260943</v>
      </c>
      <c r="N207" s="56"/>
    </row>
    <row r="208" spans="1:14" s="55" customFormat="1" ht="17.649999999999999" customHeight="1" x14ac:dyDescent="0.25">
      <c r="A208" s="267">
        <v>243</v>
      </c>
      <c r="B208" s="116" t="s">
        <v>50</v>
      </c>
      <c r="C208" s="268" t="s">
        <v>853</v>
      </c>
      <c r="D208" s="259">
        <v>2662.5519564794999</v>
      </c>
      <c r="E208" s="259">
        <v>1706.7713902226999</v>
      </c>
      <c r="F208" s="260">
        <f t="shared" si="11"/>
        <v>-35.897161140117603</v>
      </c>
      <c r="G208" s="259">
        <v>1706.7713935360248</v>
      </c>
      <c r="H208" s="231">
        <f t="shared" si="12"/>
        <v>1199.8367795089739</v>
      </c>
      <c r="I208" s="231">
        <f t="shared" si="13"/>
        <v>70.298622673328197</v>
      </c>
      <c r="J208" s="272"/>
      <c r="K208" s="259">
        <v>0</v>
      </c>
      <c r="L208" s="262">
        <v>1199.8367795089739</v>
      </c>
      <c r="N208" s="56"/>
    </row>
    <row r="209" spans="1:14" s="55" customFormat="1" ht="17.649999999999999" customHeight="1" x14ac:dyDescent="0.25">
      <c r="A209" s="267">
        <v>244</v>
      </c>
      <c r="B209" s="116" t="s">
        <v>50</v>
      </c>
      <c r="C209" s="268" t="s">
        <v>854</v>
      </c>
      <c r="D209" s="259">
        <v>1900.6729091241978</v>
      </c>
      <c r="E209" s="259">
        <v>1370.8334630933998</v>
      </c>
      <c r="F209" s="260">
        <f t="shared" si="11"/>
        <v>-27.87641384729055</v>
      </c>
      <c r="G209" s="259">
        <v>1370.8334619432574</v>
      </c>
      <c r="H209" s="231">
        <f t="shared" si="12"/>
        <v>692.97405074386154</v>
      </c>
      <c r="I209" s="231">
        <f t="shared" si="13"/>
        <v>50.551293749432404</v>
      </c>
      <c r="J209" s="272"/>
      <c r="K209" s="259">
        <v>0</v>
      </c>
      <c r="L209" s="262">
        <v>692.97405074386154</v>
      </c>
      <c r="N209" s="56"/>
    </row>
    <row r="210" spans="1:14" s="55" customFormat="1" ht="17.649999999999999" customHeight="1" x14ac:dyDescent="0.25">
      <c r="A210" s="267">
        <v>245</v>
      </c>
      <c r="B210" s="116" t="s">
        <v>50</v>
      </c>
      <c r="C210" s="268" t="s">
        <v>855</v>
      </c>
      <c r="D210" s="259">
        <v>1872.771013809401</v>
      </c>
      <c r="E210" s="259">
        <v>1872.7710135761999</v>
      </c>
      <c r="F210" s="260">
        <f t="shared" si="11"/>
        <v>-1.245219038992218E-8</v>
      </c>
      <c r="G210" s="259">
        <v>1872.7710135761999</v>
      </c>
      <c r="H210" s="231">
        <f t="shared" si="12"/>
        <v>1491.2240262033376</v>
      </c>
      <c r="I210" s="231">
        <f t="shared" si="13"/>
        <v>79.626607598743789</v>
      </c>
      <c r="J210" s="272"/>
      <c r="K210" s="259">
        <v>1069.6838542927339</v>
      </c>
      <c r="L210" s="262">
        <v>421.54017191060365</v>
      </c>
      <c r="N210" s="56"/>
    </row>
    <row r="211" spans="1:14" s="55" customFormat="1" ht="17.649999999999999" customHeight="1" x14ac:dyDescent="0.25">
      <c r="A211" s="267">
        <v>247</v>
      </c>
      <c r="B211" s="116" t="s">
        <v>62</v>
      </c>
      <c r="C211" s="268" t="s">
        <v>856</v>
      </c>
      <c r="D211" s="259">
        <v>379.95339408259889</v>
      </c>
      <c r="E211" s="259">
        <v>379.95339431579998</v>
      </c>
      <c r="F211" s="260">
        <f t="shared" si="11"/>
        <v>6.1376240978461283E-8</v>
      </c>
      <c r="G211" s="259">
        <v>379.95339062028472</v>
      </c>
      <c r="H211" s="231">
        <f t="shared" si="12"/>
        <v>200.49293982535755</v>
      </c>
      <c r="I211" s="231">
        <f t="shared" si="13"/>
        <v>52.767771738529845</v>
      </c>
      <c r="J211" s="272"/>
      <c r="K211" s="259">
        <v>0</v>
      </c>
      <c r="L211" s="262">
        <v>200.49293982535755</v>
      </c>
      <c r="N211" s="56"/>
    </row>
    <row r="212" spans="1:14" s="55" customFormat="1" ht="29.25" customHeight="1" x14ac:dyDescent="0.25">
      <c r="A212" s="267">
        <v>248</v>
      </c>
      <c r="B212" s="116" t="s">
        <v>62</v>
      </c>
      <c r="C212" s="268" t="s">
        <v>160</v>
      </c>
      <c r="D212" s="259">
        <v>1245.7762127856977</v>
      </c>
      <c r="E212" s="259">
        <v>1245.7762132521</v>
      </c>
      <c r="F212" s="260">
        <f t="shared" si="11"/>
        <v>3.7438695699165692E-8</v>
      </c>
      <c r="G212" s="259">
        <v>1245.7762067449414</v>
      </c>
      <c r="H212" s="231">
        <f t="shared" si="12"/>
        <v>542.13806313799785</v>
      </c>
      <c r="I212" s="231">
        <f t="shared" si="13"/>
        <v>43.518093969923051</v>
      </c>
      <c r="J212" s="272"/>
      <c r="K212" s="259">
        <v>0</v>
      </c>
      <c r="L212" s="262">
        <v>542.13806313799785</v>
      </c>
      <c r="N212" s="56"/>
    </row>
    <row r="213" spans="1:14" s="55" customFormat="1" ht="29.25" customHeight="1" x14ac:dyDescent="0.25">
      <c r="A213" s="267">
        <v>249</v>
      </c>
      <c r="B213" s="116" t="s">
        <v>62</v>
      </c>
      <c r="C213" s="268" t="s">
        <v>857</v>
      </c>
      <c r="D213" s="259">
        <v>1150.9568007259011</v>
      </c>
      <c r="E213" s="259">
        <v>1150.9568004927</v>
      </c>
      <c r="F213" s="260">
        <f t="shared" si="11"/>
        <v>-2.0261495592421852E-8</v>
      </c>
      <c r="G213" s="259">
        <v>1150.9568004927</v>
      </c>
      <c r="H213" s="231">
        <f t="shared" si="12"/>
        <v>855.72557689806979</v>
      </c>
      <c r="I213" s="231">
        <f t="shared" si="13"/>
        <v>74.349061279428724</v>
      </c>
      <c r="J213" s="272"/>
      <c r="K213" s="259">
        <v>260.30481165535809</v>
      </c>
      <c r="L213" s="262">
        <v>595.4207652427117</v>
      </c>
      <c r="N213" s="56"/>
    </row>
    <row r="214" spans="1:14" s="55" customFormat="1" ht="33.75" customHeight="1" x14ac:dyDescent="0.25">
      <c r="A214" s="267">
        <v>250</v>
      </c>
      <c r="B214" s="116" t="s">
        <v>62</v>
      </c>
      <c r="C214" s="268" t="s">
        <v>858</v>
      </c>
      <c r="D214" s="259">
        <v>898.70705336290109</v>
      </c>
      <c r="E214" s="259">
        <v>898.70705312970006</v>
      </c>
      <c r="F214" s="260">
        <f t="shared" si="11"/>
        <v>-2.5948494908334396E-8</v>
      </c>
      <c r="G214" s="259">
        <v>898.7070550647951</v>
      </c>
      <c r="H214" s="231">
        <f t="shared" si="12"/>
        <v>293.56077002702824</v>
      </c>
      <c r="I214" s="231">
        <f t="shared" si="13"/>
        <v>32.664789822747949</v>
      </c>
      <c r="J214" s="272"/>
      <c r="K214" s="259">
        <v>0</v>
      </c>
      <c r="L214" s="262">
        <v>293.56077002702824</v>
      </c>
      <c r="N214" s="56"/>
    </row>
    <row r="215" spans="1:14" s="55" customFormat="1" ht="17.649999999999999" customHeight="1" x14ac:dyDescent="0.25">
      <c r="A215" s="267">
        <v>251</v>
      </c>
      <c r="B215" s="116" t="s">
        <v>191</v>
      </c>
      <c r="C215" s="268" t="s">
        <v>859</v>
      </c>
      <c r="D215" s="259">
        <v>920.53391846630234</v>
      </c>
      <c r="E215" s="259">
        <v>514.53649049579997</v>
      </c>
      <c r="F215" s="260">
        <f t="shared" si="11"/>
        <v>-44.104559302598325</v>
      </c>
      <c r="G215" s="259">
        <v>514.53647825513713</v>
      </c>
      <c r="H215" s="231">
        <f t="shared" si="12"/>
        <v>351.44399188326105</v>
      </c>
      <c r="I215" s="231">
        <f t="shared" si="13"/>
        <v>68.30302580573337</v>
      </c>
      <c r="J215" s="272"/>
      <c r="K215" s="259">
        <v>0</v>
      </c>
      <c r="L215" s="262">
        <v>351.44399188326105</v>
      </c>
      <c r="N215" s="56"/>
    </row>
    <row r="216" spans="1:14" s="55" customFormat="1" ht="33" customHeight="1" x14ac:dyDescent="0.25">
      <c r="A216" s="267">
        <v>252</v>
      </c>
      <c r="B216" s="116" t="s">
        <v>50</v>
      </c>
      <c r="C216" s="268" t="s">
        <v>156</v>
      </c>
      <c r="D216" s="259">
        <v>158.79014410949998</v>
      </c>
      <c r="E216" s="259">
        <v>158.79014410949998</v>
      </c>
      <c r="F216" s="260">
        <f t="shared" si="11"/>
        <v>0</v>
      </c>
      <c r="G216" s="259">
        <v>158.79013945640378</v>
      </c>
      <c r="H216" s="231">
        <f t="shared" si="12"/>
        <v>41.78687843992828</v>
      </c>
      <c r="I216" s="231">
        <f t="shared" si="13"/>
        <v>26.315788473063229</v>
      </c>
      <c r="J216" s="272"/>
      <c r="K216" s="259">
        <v>0</v>
      </c>
      <c r="L216" s="262">
        <v>41.78687843992828</v>
      </c>
      <c r="N216" s="56"/>
    </row>
    <row r="217" spans="1:14" s="55" customFormat="1" ht="17.649999999999999" customHeight="1" x14ac:dyDescent="0.25">
      <c r="A217" s="267">
        <v>253</v>
      </c>
      <c r="B217" s="116" t="s">
        <v>50</v>
      </c>
      <c r="C217" s="268" t="s">
        <v>860</v>
      </c>
      <c r="D217" s="259">
        <v>1640.8365635888024</v>
      </c>
      <c r="E217" s="259">
        <v>1640.7763972224</v>
      </c>
      <c r="F217" s="260">
        <f t="shared" si="11"/>
        <v>-3.6668104391139877E-3</v>
      </c>
      <c r="G217" s="259">
        <v>740.7169947871339</v>
      </c>
      <c r="H217" s="231">
        <f t="shared" si="12"/>
        <v>585.21617983155738</v>
      </c>
      <c r="I217" s="231">
        <f t="shared" si="13"/>
        <v>35.667028171678041</v>
      </c>
      <c r="J217" s="272"/>
      <c r="K217" s="259">
        <v>0</v>
      </c>
      <c r="L217" s="262">
        <v>585.21617983155738</v>
      </c>
      <c r="N217" s="56"/>
    </row>
    <row r="218" spans="1:14" s="55" customFormat="1" ht="17.649999999999999" customHeight="1" x14ac:dyDescent="0.25">
      <c r="A218" s="267">
        <v>258</v>
      </c>
      <c r="B218" s="116" t="s">
        <v>213</v>
      </c>
      <c r="C218" s="268" t="s">
        <v>861</v>
      </c>
      <c r="D218" s="259">
        <v>8636.9753873999998</v>
      </c>
      <c r="E218" s="259">
        <v>8636.935276799999</v>
      </c>
      <c r="F218" s="260">
        <f t="shared" si="11"/>
        <v>-4.64405630467013E-4</v>
      </c>
      <c r="G218" s="259">
        <v>7620.9808886996998</v>
      </c>
      <c r="H218" s="231">
        <f t="shared" si="12"/>
        <v>7620.9808886996998</v>
      </c>
      <c r="I218" s="231">
        <f t="shared" si="13"/>
        <v>88.23709619742904</v>
      </c>
      <c r="J218" s="272"/>
      <c r="K218" s="259">
        <v>7620.9808886996998</v>
      </c>
      <c r="L218" s="262">
        <v>0</v>
      </c>
      <c r="N218" s="56"/>
    </row>
    <row r="219" spans="1:14" s="55" customFormat="1" ht="17.649999999999999" customHeight="1" x14ac:dyDescent="0.25">
      <c r="A219" s="267">
        <v>259</v>
      </c>
      <c r="B219" s="116" t="s">
        <v>191</v>
      </c>
      <c r="C219" s="268" t="s">
        <v>862</v>
      </c>
      <c r="D219" s="259">
        <v>1893.4609836</v>
      </c>
      <c r="E219" s="259">
        <v>1726.7613299999998</v>
      </c>
      <c r="F219" s="260">
        <f t="shared" si="11"/>
        <v>-8.8039655975935318</v>
      </c>
      <c r="G219" s="259">
        <v>1726.7613299999998</v>
      </c>
      <c r="H219" s="231">
        <f t="shared" si="12"/>
        <v>1615.5461886216365</v>
      </c>
      <c r="I219" s="231">
        <f t="shared" si="13"/>
        <v>93.559321751873881</v>
      </c>
      <c r="J219" s="272"/>
      <c r="K219" s="259">
        <v>1150.1189778733997</v>
      </c>
      <c r="L219" s="262">
        <v>465.42721074823675</v>
      </c>
      <c r="N219" s="56"/>
    </row>
    <row r="220" spans="1:14" s="55" customFormat="1" ht="17.649999999999999" customHeight="1" x14ac:dyDescent="0.25">
      <c r="A220" s="267">
        <v>260</v>
      </c>
      <c r="B220" s="116" t="s">
        <v>50</v>
      </c>
      <c r="C220" s="268" t="s">
        <v>863</v>
      </c>
      <c r="D220" s="259">
        <v>752.97623850000002</v>
      </c>
      <c r="E220" s="259">
        <v>752.97623850000002</v>
      </c>
      <c r="F220" s="260">
        <f t="shared" si="11"/>
        <v>0</v>
      </c>
      <c r="G220" s="259">
        <v>752.97623850000002</v>
      </c>
      <c r="H220" s="231">
        <f t="shared" si="12"/>
        <v>746.60851876946208</v>
      </c>
      <c r="I220" s="231">
        <f t="shared" si="13"/>
        <v>99.154326603556171</v>
      </c>
      <c r="J220" s="272"/>
      <c r="K220" s="259">
        <v>542.54497144797574</v>
      </c>
      <c r="L220" s="262">
        <v>204.06354732148637</v>
      </c>
      <c r="N220" s="56"/>
    </row>
    <row r="221" spans="1:14" s="55" customFormat="1" ht="17.649999999999999" customHeight="1" x14ac:dyDescent="0.25">
      <c r="A221" s="267">
        <v>261</v>
      </c>
      <c r="B221" s="116" t="s">
        <v>59</v>
      </c>
      <c r="C221" s="268" t="s">
        <v>864</v>
      </c>
      <c r="D221" s="259">
        <v>10133.142643332802</v>
      </c>
      <c r="E221" s="259">
        <v>10133.1426428664</v>
      </c>
      <c r="F221" s="260">
        <f t="shared" si="11"/>
        <v>-4.6027253119973466E-9</v>
      </c>
      <c r="G221" s="259">
        <v>10133.1426428664</v>
      </c>
      <c r="H221" s="231">
        <f t="shared" si="12"/>
        <v>8019.2296757673148</v>
      </c>
      <c r="I221" s="231">
        <f t="shared" si="13"/>
        <v>79.138624199795984</v>
      </c>
      <c r="J221" s="272"/>
      <c r="K221" s="259">
        <v>2573.7375066720406</v>
      </c>
      <c r="L221" s="262">
        <v>5445.4921690952742</v>
      </c>
      <c r="N221" s="56"/>
    </row>
    <row r="222" spans="1:14" s="55" customFormat="1" ht="29.25" customHeight="1" x14ac:dyDescent="0.25">
      <c r="A222" s="267">
        <v>262</v>
      </c>
      <c r="B222" s="116" t="s">
        <v>62</v>
      </c>
      <c r="C222" s="268" t="s">
        <v>152</v>
      </c>
      <c r="D222" s="259">
        <v>754.75139373530237</v>
      </c>
      <c r="E222" s="259">
        <v>754.75139326889996</v>
      </c>
      <c r="F222" s="260">
        <f t="shared" si="11"/>
        <v>-6.1795503825123888E-8</v>
      </c>
      <c r="G222" s="259">
        <v>754.75139689864807</v>
      </c>
      <c r="H222" s="231">
        <f t="shared" si="12"/>
        <v>407.2985465772943</v>
      </c>
      <c r="I222" s="231">
        <f t="shared" si="13"/>
        <v>53.964596847346726</v>
      </c>
      <c r="J222" s="272"/>
      <c r="K222" s="259">
        <v>0</v>
      </c>
      <c r="L222" s="262">
        <v>407.2985465772943</v>
      </c>
      <c r="N222" s="56"/>
    </row>
    <row r="223" spans="1:14" s="55" customFormat="1" ht="17.649999999999999" customHeight="1" x14ac:dyDescent="0.25">
      <c r="A223" s="267">
        <v>264</v>
      </c>
      <c r="B223" s="116" t="s">
        <v>841</v>
      </c>
      <c r="C223" s="268" t="s">
        <v>865</v>
      </c>
      <c r="D223" s="259">
        <v>14762.7294938715</v>
      </c>
      <c r="E223" s="259">
        <v>14762.729493871499</v>
      </c>
      <c r="F223" s="260">
        <f t="shared" si="11"/>
        <v>0</v>
      </c>
      <c r="G223" s="259">
        <v>14762.729493871499</v>
      </c>
      <c r="H223" s="231">
        <f t="shared" si="12"/>
        <v>14033.826566372763</v>
      </c>
      <c r="I223" s="231">
        <f t="shared" si="13"/>
        <v>95.062546341438235</v>
      </c>
      <c r="J223" s="272"/>
      <c r="K223" s="259">
        <v>2873.1213364812843</v>
      </c>
      <c r="L223" s="262">
        <v>11160.705229891479</v>
      </c>
      <c r="N223" s="56"/>
    </row>
    <row r="224" spans="1:14" s="55" customFormat="1" ht="17.649999999999999" customHeight="1" x14ac:dyDescent="0.25">
      <c r="A224" s="267">
        <v>266</v>
      </c>
      <c r="B224" s="116" t="s">
        <v>62</v>
      </c>
      <c r="C224" s="268" t="s">
        <v>63</v>
      </c>
      <c r="D224" s="259">
        <v>3565.3510127999994</v>
      </c>
      <c r="E224" s="259">
        <v>3565.3510127999998</v>
      </c>
      <c r="F224" s="260">
        <f t="shared" si="11"/>
        <v>0</v>
      </c>
      <c r="G224" s="259">
        <v>1829.0033697318001</v>
      </c>
      <c r="H224" s="231">
        <f t="shared" si="12"/>
        <v>1829.0033697318001</v>
      </c>
      <c r="I224" s="231">
        <f t="shared" si="13"/>
        <v>51.299391368913696</v>
      </c>
      <c r="J224" s="272"/>
      <c r="K224" s="259">
        <v>1829.0033697318001</v>
      </c>
      <c r="L224" s="262">
        <v>0</v>
      </c>
      <c r="N224" s="56"/>
    </row>
    <row r="225" spans="1:14" s="55" customFormat="1" ht="17.649999999999999" customHeight="1" x14ac:dyDescent="0.25">
      <c r="A225" s="267">
        <v>267</v>
      </c>
      <c r="B225" s="116" t="s">
        <v>62</v>
      </c>
      <c r="C225" s="268" t="s">
        <v>866</v>
      </c>
      <c r="D225" s="259">
        <v>478.30693245230231</v>
      </c>
      <c r="E225" s="259">
        <v>478.30693198589995</v>
      </c>
      <c r="F225" s="260">
        <f t="shared" si="11"/>
        <v>-9.7511104968361906E-8</v>
      </c>
      <c r="G225" s="259">
        <v>478.30692211140251</v>
      </c>
      <c r="H225" s="231">
        <f t="shared" si="12"/>
        <v>326.72537985346872</v>
      </c>
      <c r="I225" s="231">
        <f t="shared" si="13"/>
        <v>68.308727723624187</v>
      </c>
      <c r="J225" s="272"/>
      <c r="K225" s="259">
        <v>0</v>
      </c>
      <c r="L225" s="262">
        <v>326.72537985346872</v>
      </c>
      <c r="N225" s="56"/>
    </row>
    <row r="226" spans="1:14" s="55" customFormat="1" ht="17.649999999999999" customHeight="1" x14ac:dyDescent="0.25">
      <c r="A226" s="267">
        <v>268</v>
      </c>
      <c r="B226" s="116" t="s">
        <v>867</v>
      </c>
      <c r="C226" s="268" t="s">
        <v>64</v>
      </c>
      <c r="D226" s="259">
        <v>413.82587347200001</v>
      </c>
      <c r="E226" s="259">
        <v>413.82587347199996</v>
      </c>
      <c r="F226" s="260">
        <f t="shared" si="11"/>
        <v>0</v>
      </c>
      <c r="G226" s="259">
        <v>413.76119512949998</v>
      </c>
      <c r="H226" s="231">
        <f t="shared" si="12"/>
        <v>413.82587347199996</v>
      </c>
      <c r="I226" s="231">
        <f t="shared" si="13"/>
        <v>100</v>
      </c>
      <c r="J226" s="272"/>
      <c r="K226" s="259">
        <v>413.82587347199996</v>
      </c>
      <c r="L226" s="262">
        <v>0</v>
      </c>
      <c r="N226" s="56"/>
    </row>
    <row r="227" spans="1:14" s="55" customFormat="1" ht="32.25" customHeight="1" x14ac:dyDescent="0.25">
      <c r="A227" s="267">
        <v>269</v>
      </c>
      <c r="B227" s="116" t="s">
        <v>69</v>
      </c>
      <c r="C227" s="268" t="s">
        <v>868</v>
      </c>
      <c r="D227" s="259">
        <v>57.817785831802325</v>
      </c>
      <c r="E227" s="259">
        <v>57.817785365399999</v>
      </c>
      <c r="F227" s="260">
        <f t="shared" si="11"/>
        <v>-8.0667621205066098E-7</v>
      </c>
      <c r="G227" s="259">
        <v>57.817784130541298</v>
      </c>
      <c r="H227" s="231">
        <f t="shared" si="12"/>
        <v>39.559536510370357</v>
      </c>
      <c r="I227" s="231">
        <f t="shared" si="13"/>
        <v>68.421051170258139</v>
      </c>
      <c r="J227" s="272"/>
      <c r="K227" s="259">
        <v>0</v>
      </c>
      <c r="L227" s="262">
        <v>39.559536510370357</v>
      </c>
      <c r="N227" s="56"/>
    </row>
    <row r="228" spans="1:14" s="55" customFormat="1" ht="17.649999999999999" customHeight="1" x14ac:dyDescent="0.25">
      <c r="A228" s="267">
        <v>273</v>
      </c>
      <c r="B228" s="116" t="s">
        <v>50</v>
      </c>
      <c r="C228" s="268" t="s">
        <v>869</v>
      </c>
      <c r="D228" s="259">
        <v>2090.0956187301977</v>
      </c>
      <c r="E228" s="259">
        <v>2069.70696</v>
      </c>
      <c r="F228" s="260">
        <f t="shared" si="11"/>
        <v>-0.97548928132697199</v>
      </c>
      <c r="G228" s="259">
        <v>2069.7069599999995</v>
      </c>
      <c r="H228" s="231">
        <f t="shared" si="12"/>
        <v>1976.5574397535861</v>
      </c>
      <c r="I228" s="231">
        <f t="shared" si="13"/>
        <v>95.499386046108967</v>
      </c>
      <c r="J228" s="272"/>
      <c r="K228" s="259">
        <v>1475.9805170688824</v>
      </c>
      <c r="L228" s="262">
        <v>500.57692268470373</v>
      </c>
      <c r="N228" s="56"/>
    </row>
    <row r="229" spans="1:14" s="55" customFormat="1" ht="17.649999999999999" customHeight="1" x14ac:dyDescent="0.25">
      <c r="A229" s="267">
        <v>274</v>
      </c>
      <c r="B229" s="116" t="s">
        <v>50</v>
      </c>
      <c r="C229" s="268" t="s">
        <v>870</v>
      </c>
      <c r="D229" s="259">
        <v>6662.8712006438018</v>
      </c>
      <c r="E229" s="259">
        <v>5826.0646499999993</v>
      </c>
      <c r="F229" s="260">
        <f t="shared" si="11"/>
        <v>-12.559248489794399</v>
      </c>
      <c r="G229" s="259">
        <v>5826.0646499999993</v>
      </c>
      <c r="H229" s="231">
        <f t="shared" si="12"/>
        <v>5360.2156551446624</v>
      </c>
      <c r="I229" s="231">
        <f t="shared" si="13"/>
        <v>92.004053802332294</v>
      </c>
      <c r="J229" s="272"/>
      <c r="K229" s="259">
        <v>4248.53553375106</v>
      </c>
      <c r="L229" s="262">
        <v>1111.6801213936023</v>
      </c>
      <c r="N229" s="56"/>
    </row>
    <row r="230" spans="1:14" s="55" customFormat="1" ht="17.649999999999999" customHeight="1" x14ac:dyDescent="0.25">
      <c r="A230" s="267">
        <v>275</v>
      </c>
      <c r="B230" s="116" t="s">
        <v>91</v>
      </c>
      <c r="C230" s="268" t="s">
        <v>148</v>
      </c>
      <c r="D230" s="259">
        <v>1399.8599399999998</v>
      </c>
      <c r="E230" s="259">
        <v>1399.8599399999998</v>
      </c>
      <c r="F230" s="260">
        <f t="shared" si="11"/>
        <v>0</v>
      </c>
      <c r="G230" s="259">
        <v>1399.8599399999998</v>
      </c>
      <c r="H230" s="231">
        <f t="shared" si="12"/>
        <v>957.79890634441108</v>
      </c>
      <c r="I230" s="231">
        <f t="shared" si="13"/>
        <v>68.42105263362356</v>
      </c>
      <c r="J230" s="272"/>
      <c r="K230" s="259">
        <v>0</v>
      </c>
      <c r="L230" s="262">
        <v>957.79890634441108</v>
      </c>
      <c r="N230" s="56"/>
    </row>
    <row r="231" spans="1:14" s="55" customFormat="1" ht="17.649999999999999" customHeight="1" x14ac:dyDescent="0.25">
      <c r="A231" s="267">
        <v>278</v>
      </c>
      <c r="B231" s="116" t="s">
        <v>57</v>
      </c>
      <c r="C231" s="268" t="s">
        <v>871</v>
      </c>
      <c r="D231" s="259">
        <v>4863.2096970000002</v>
      </c>
      <c r="E231" s="259">
        <v>4863.1695863999994</v>
      </c>
      <c r="F231" s="260">
        <f t="shared" si="11"/>
        <v>-8.2477627944399501E-4</v>
      </c>
      <c r="G231" s="259">
        <v>4863.1695863999994</v>
      </c>
      <c r="H231" s="231">
        <f t="shared" si="12"/>
        <v>4863.1695864000003</v>
      </c>
      <c r="I231" s="231">
        <f t="shared" si="13"/>
        <v>100.00000000000003</v>
      </c>
      <c r="J231" s="272"/>
      <c r="K231" s="259">
        <v>3790.2110364</v>
      </c>
      <c r="L231" s="262">
        <v>1072.9585500000001</v>
      </c>
      <c r="N231" s="56"/>
    </row>
    <row r="232" spans="1:14" s="55" customFormat="1" ht="17.649999999999999" customHeight="1" x14ac:dyDescent="0.25">
      <c r="A232" s="267">
        <v>280</v>
      </c>
      <c r="B232" s="116" t="s">
        <v>62</v>
      </c>
      <c r="C232" s="268" t="s">
        <v>872</v>
      </c>
      <c r="D232" s="259">
        <v>2323.5321910986972</v>
      </c>
      <c r="E232" s="259">
        <v>2037.6184799999999</v>
      </c>
      <c r="F232" s="260">
        <f t="shared" si="11"/>
        <v>-12.305132340925368</v>
      </c>
      <c r="G232" s="259">
        <v>2037.6184799999999</v>
      </c>
      <c r="H232" s="231">
        <f t="shared" si="12"/>
        <v>1987.1743977813053</v>
      </c>
      <c r="I232" s="231">
        <f t="shared" si="13"/>
        <v>97.524360781283519</v>
      </c>
      <c r="J232" s="272"/>
      <c r="K232" s="259">
        <v>1647.6269979828894</v>
      </c>
      <c r="L232" s="262">
        <v>339.54739979841577</v>
      </c>
      <c r="N232" s="56"/>
    </row>
    <row r="233" spans="1:14" s="55" customFormat="1" ht="17.649999999999999" customHeight="1" x14ac:dyDescent="0.25">
      <c r="A233" s="267">
        <v>281</v>
      </c>
      <c r="B233" s="116" t="s">
        <v>69</v>
      </c>
      <c r="C233" s="268" t="s">
        <v>873</v>
      </c>
      <c r="D233" s="259">
        <v>1736.1873209999999</v>
      </c>
      <c r="E233" s="259">
        <v>1736.1873209999999</v>
      </c>
      <c r="F233" s="260">
        <f t="shared" si="11"/>
        <v>0</v>
      </c>
      <c r="G233" s="259">
        <v>1736.1873209999999</v>
      </c>
      <c r="H233" s="231">
        <f t="shared" si="12"/>
        <v>1734.8944598627261</v>
      </c>
      <c r="I233" s="231">
        <f t="shared" si="13"/>
        <v>99.925534467298775</v>
      </c>
      <c r="J233" s="272"/>
      <c r="K233" s="259">
        <v>944.29181370635683</v>
      </c>
      <c r="L233" s="262">
        <v>790.60264615636925</v>
      </c>
      <c r="N233" s="56"/>
    </row>
    <row r="234" spans="1:14" s="55" customFormat="1" ht="17.649999999999999" customHeight="1" x14ac:dyDescent="0.25">
      <c r="A234" s="267">
        <v>282</v>
      </c>
      <c r="B234" s="116" t="s">
        <v>62</v>
      </c>
      <c r="C234" s="268" t="s">
        <v>874</v>
      </c>
      <c r="D234" s="259">
        <v>933.45388319999984</v>
      </c>
      <c r="E234" s="259">
        <v>1203.318</v>
      </c>
      <c r="F234" s="260">
        <f t="shared" si="11"/>
        <v>28.91027844620146</v>
      </c>
      <c r="G234" s="259">
        <v>235.41011416499998</v>
      </c>
      <c r="H234" s="231">
        <f t="shared" si="12"/>
        <v>235.41011416499998</v>
      </c>
      <c r="I234" s="231">
        <f t="shared" si="13"/>
        <v>19.563416666666665</v>
      </c>
      <c r="J234" s="272"/>
      <c r="K234" s="259">
        <v>235.41011416499998</v>
      </c>
      <c r="L234" s="262">
        <v>0</v>
      </c>
      <c r="N234" s="56"/>
    </row>
    <row r="235" spans="1:14" s="55" customFormat="1" ht="17.649999999999999" customHeight="1" x14ac:dyDescent="0.25">
      <c r="A235" s="267">
        <v>283</v>
      </c>
      <c r="B235" s="116" t="s">
        <v>69</v>
      </c>
      <c r="C235" s="268" t="s">
        <v>875</v>
      </c>
      <c r="D235" s="259">
        <v>499.11037443069768</v>
      </c>
      <c r="E235" s="259">
        <v>499.11037489709997</v>
      </c>
      <c r="F235" s="260">
        <f t="shared" si="11"/>
        <v>9.3446715254685842E-8</v>
      </c>
      <c r="G235" s="259">
        <v>347.92728629880003</v>
      </c>
      <c r="H235" s="231">
        <f t="shared" si="12"/>
        <v>347.92728629880003</v>
      </c>
      <c r="I235" s="231">
        <f t="shared" si="13"/>
        <v>69.709487880417456</v>
      </c>
      <c r="J235" s="272"/>
      <c r="K235" s="259">
        <v>347.92728629880003</v>
      </c>
      <c r="L235" s="262">
        <v>0</v>
      </c>
      <c r="N235" s="56"/>
    </row>
    <row r="236" spans="1:14" s="55" customFormat="1" ht="17.649999999999999" customHeight="1" x14ac:dyDescent="0.25">
      <c r="A236" s="267">
        <v>284</v>
      </c>
      <c r="B236" s="116" t="s">
        <v>191</v>
      </c>
      <c r="C236" s="268" t="s">
        <v>876</v>
      </c>
      <c r="D236" s="259">
        <v>2605.4824945229998</v>
      </c>
      <c r="E236" s="259">
        <v>2605.4824945229998</v>
      </c>
      <c r="F236" s="260">
        <f t="shared" si="11"/>
        <v>0</v>
      </c>
      <c r="G236" s="259">
        <v>2605.4824945229998</v>
      </c>
      <c r="H236" s="231">
        <f t="shared" si="12"/>
        <v>2514.7269842702517</v>
      </c>
      <c r="I236" s="231">
        <f t="shared" si="13"/>
        <v>96.516748416328809</v>
      </c>
      <c r="J236" s="272"/>
      <c r="K236" s="259">
        <v>1743.3051475229995</v>
      </c>
      <c r="L236" s="262">
        <v>771.42183674725197</v>
      </c>
      <c r="N236" s="56"/>
    </row>
    <row r="237" spans="1:14" s="55" customFormat="1" ht="17.649999999999999" customHeight="1" x14ac:dyDescent="0.25">
      <c r="A237" s="267">
        <v>286</v>
      </c>
      <c r="B237" s="116" t="s">
        <v>55</v>
      </c>
      <c r="C237" s="268" t="s">
        <v>145</v>
      </c>
      <c r="D237" s="259">
        <v>2248.2522567229012</v>
      </c>
      <c r="E237" s="259">
        <v>2143.9391660928</v>
      </c>
      <c r="F237" s="260">
        <f t="shared" si="11"/>
        <v>-4.6397413954851459</v>
      </c>
      <c r="G237" s="259">
        <v>2143.9391660890801</v>
      </c>
      <c r="H237" s="231">
        <f t="shared" si="12"/>
        <v>1715.151332877464</v>
      </c>
      <c r="I237" s="231">
        <f t="shared" si="13"/>
        <v>80.000000000150379</v>
      </c>
      <c r="J237" s="272"/>
      <c r="K237" s="259">
        <v>0</v>
      </c>
      <c r="L237" s="262">
        <v>1715.151332877464</v>
      </c>
      <c r="N237" s="56"/>
    </row>
    <row r="238" spans="1:14" s="55" customFormat="1" ht="17.649999999999999" customHeight="1" x14ac:dyDescent="0.25">
      <c r="A238" s="267">
        <v>288</v>
      </c>
      <c r="B238" s="116" t="s">
        <v>62</v>
      </c>
      <c r="C238" s="268" t="s">
        <v>877</v>
      </c>
      <c r="D238" s="259">
        <v>1032.1084714448023</v>
      </c>
      <c r="E238" s="259">
        <v>930.56591999999989</v>
      </c>
      <c r="F238" s="260">
        <f t="shared" si="11"/>
        <v>-9.838360429563906</v>
      </c>
      <c r="G238" s="259">
        <v>930.56591999999989</v>
      </c>
      <c r="H238" s="231">
        <f t="shared" si="12"/>
        <v>887.39174378079429</v>
      </c>
      <c r="I238" s="231">
        <f t="shared" si="13"/>
        <v>95.360438708178179</v>
      </c>
      <c r="J238" s="272"/>
      <c r="K238" s="259">
        <v>572.98859040785567</v>
      </c>
      <c r="L238" s="262">
        <v>314.40315337293856</v>
      </c>
      <c r="N238" s="56"/>
    </row>
    <row r="239" spans="1:14" s="55" customFormat="1" ht="17.649999999999999" customHeight="1" x14ac:dyDescent="0.25">
      <c r="A239" s="267">
        <v>289</v>
      </c>
      <c r="B239" s="116" t="s">
        <v>74</v>
      </c>
      <c r="C239" s="268" t="s">
        <v>878</v>
      </c>
      <c r="D239" s="259">
        <v>8021.9087174145006</v>
      </c>
      <c r="E239" s="259">
        <v>8933.0453836592987</v>
      </c>
      <c r="F239" s="260">
        <f t="shared" si="11"/>
        <v>11.358103144041536</v>
      </c>
      <c r="G239" s="259">
        <v>7749.7826836592994</v>
      </c>
      <c r="H239" s="231">
        <f t="shared" si="12"/>
        <v>7749.7826836592994</v>
      </c>
      <c r="I239" s="231">
        <f t="shared" si="13"/>
        <v>86.754095057386891</v>
      </c>
      <c r="J239" s="272"/>
      <c r="K239" s="259">
        <v>7749.7826836592994</v>
      </c>
      <c r="L239" s="262">
        <v>0</v>
      </c>
      <c r="N239" s="56"/>
    </row>
    <row r="240" spans="1:14" s="55" customFormat="1" ht="17.649999999999999" customHeight="1" x14ac:dyDescent="0.25">
      <c r="A240" s="267">
        <v>292</v>
      </c>
      <c r="B240" s="116" t="s">
        <v>50</v>
      </c>
      <c r="C240" s="268" t="s">
        <v>879</v>
      </c>
      <c r="D240" s="259">
        <v>1749.0227129999998</v>
      </c>
      <c r="E240" s="259">
        <v>1229.8721397438001</v>
      </c>
      <c r="F240" s="260">
        <f t="shared" si="11"/>
        <v>-29.682323128081634</v>
      </c>
      <c r="G240" s="259">
        <v>1229.8721356527492</v>
      </c>
      <c r="H240" s="231">
        <f t="shared" si="12"/>
        <v>1144.3221968357157</v>
      </c>
      <c r="I240" s="231">
        <f t="shared" si="13"/>
        <v>93.043997002330201</v>
      </c>
      <c r="J240" s="272"/>
      <c r="K240" s="259">
        <v>0</v>
      </c>
      <c r="L240" s="262">
        <v>1144.3221968357157</v>
      </c>
      <c r="N240" s="56"/>
    </row>
    <row r="241" spans="1:14" s="55" customFormat="1" ht="17.649999999999999" customHeight="1" x14ac:dyDescent="0.25">
      <c r="A241" s="267">
        <v>293</v>
      </c>
      <c r="B241" s="116" t="s">
        <v>62</v>
      </c>
      <c r="C241" s="268" t="s">
        <v>880</v>
      </c>
      <c r="D241" s="259">
        <v>1406.9938504071977</v>
      </c>
      <c r="E241" s="259">
        <v>1406.9938508735997</v>
      </c>
      <c r="F241" s="260">
        <f t="shared" si="11"/>
        <v>3.3148836564578232E-8</v>
      </c>
      <c r="G241" s="259">
        <v>1406.9938495289427</v>
      </c>
      <c r="H241" s="231">
        <f t="shared" si="12"/>
        <v>962.68000209949878</v>
      </c>
      <c r="I241" s="231">
        <f t="shared" si="13"/>
        <v>68.421052551279644</v>
      </c>
      <c r="J241" s="272"/>
      <c r="K241" s="259">
        <v>0</v>
      </c>
      <c r="L241" s="262">
        <v>962.68000209949878</v>
      </c>
      <c r="N241" s="56"/>
    </row>
    <row r="242" spans="1:14" s="55" customFormat="1" ht="26.25" customHeight="1" x14ac:dyDescent="0.25">
      <c r="A242" s="267">
        <v>294</v>
      </c>
      <c r="B242" s="116" t="s">
        <v>196</v>
      </c>
      <c r="C242" s="268" t="s">
        <v>881</v>
      </c>
      <c r="D242" s="259">
        <v>1048.2679081551976</v>
      </c>
      <c r="E242" s="259">
        <v>1048.2679086215999</v>
      </c>
      <c r="F242" s="260">
        <f t="shared" si="11"/>
        <v>4.4492651340988232E-8</v>
      </c>
      <c r="G242" s="259">
        <v>1048.2679102550082</v>
      </c>
      <c r="H242" s="231">
        <f t="shared" si="12"/>
        <v>677.99474605030866</v>
      </c>
      <c r="I242" s="231">
        <f t="shared" si="13"/>
        <v>64.677621099917587</v>
      </c>
      <c r="J242" s="272"/>
      <c r="K242" s="259">
        <v>0</v>
      </c>
      <c r="L242" s="262">
        <v>677.99474605030866</v>
      </c>
      <c r="N242" s="56"/>
    </row>
    <row r="243" spans="1:14" s="55" customFormat="1" ht="29.25" customHeight="1" x14ac:dyDescent="0.25">
      <c r="A243" s="267">
        <v>295</v>
      </c>
      <c r="B243" s="116" t="s">
        <v>62</v>
      </c>
      <c r="C243" s="268" t="s">
        <v>882</v>
      </c>
      <c r="D243" s="259">
        <v>402.27620693290118</v>
      </c>
      <c r="E243" s="259">
        <v>402.27620669969997</v>
      </c>
      <c r="F243" s="260">
        <f t="shared" si="11"/>
        <v>-5.797041069399711E-8</v>
      </c>
      <c r="G243" s="259">
        <v>402.27620989849072</v>
      </c>
      <c r="H243" s="231">
        <f t="shared" si="12"/>
        <v>268.62151765168085</v>
      </c>
      <c r="I243" s="231">
        <f t="shared" si="13"/>
        <v>66.775392921065148</v>
      </c>
      <c r="J243" s="272"/>
      <c r="K243" s="259">
        <v>0</v>
      </c>
      <c r="L243" s="262">
        <v>268.62151765168085</v>
      </c>
      <c r="N243" s="56"/>
    </row>
    <row r="244" spans="1:14" s="55" customFormat="1" ht="17.649999999999999" customHeight="1" x14ac:dyDescent="0.25">
      <c r="A244" s="267">
        <v>296</v>
      </c>
      <c r="B244" s="116" t="s">
        <v>48</v>
      </c>
      <c r="C244" s="268" t="s">
        <v>883</v>
      </c>
      <c r="D244" s="259">
        <v>14806.3065522</v>
      </c>
      <c r="E244" s="259">
        <v>14806.3065522</v>
      </c>
      <c r="F244" s="260">
        <f t="shared" si="11"/>
        <v>0</v>
      </c>
      <c r="G244" s="259">
        <v>9563.2568736056983</v>
      </c>
      <c r="H244" s="231">
        <f t="shared" si="12"/>
        <v>9563.2568736056983</v>
      </c>
      <c r="I244" s="231">
        <f t="shared" si="13"/>
        <v>64.589077903325858</v>
      </c>
      <c r="J244" s="272"/>
      <c r="K244" s="259">
        <v>9563.2568736056983</v>
      </c>
      <c r="L244" s="262">
        <v>0</v>
      </c>
      <c r="N244" s="56"/>
    </row>
    <row r="245" spans="1:14" s="55" customFormat="1" ht="17.649999999999999" customHeight="1" x14ac:dyDescent="0.25">
      <c r="A245" s="267">
        <v>297</v>
      </c>
      <c r="B245" s="116" t="s">
        <v>69</v>
      </c>
      <c r="C245" s="268" t="s">
        <v>884</v>
      </c>
      <c r="D245" s="259">
        <v>2885.3418720135005</v>
      </c>
      <c r="E245" s="259">
        <v>2885.3418720134996</v>
      </c>
      <c r="F245" s="260">
        <f t="shared" si="11"/>
        <v>0</v>
      </c>
      <c r="G245" s="259">
        <v>2885.3418720134996</v>
      </c>
      <c r="H245" s="231">
        <f t="shared" si="12"/>
        <v>2877.7942242308982</v>
      </c>
      <c r="I245" s="231">
        <f t="shared" si="13"/>
        <v>99.738414090343667</v>
      </c>
      <c r="J245" s="272"/>
      <c r="K245" s="259">
        <v>1163.9502841063543</v>
      </c>
      <c r="L245" s="262">
        <v>1713.8439401245441</v>
      </c>
      <c r="N245" s="56"/>
    </row>
    <row r="246" spans="1:14" s="55" customFormat="1" ht="17.649999999999999" customHeight="1" x14ac:dyDescent="0.25">
      <c r="A246" s="267">
        <v>298</v>
      </c>
      <c r="B246" s="116" t="s">
        <v>48</v>
      </c>
      <c r="C246" s="268" t="s">
        <v>885</v>
      </c>
      <c r="D246" s="259">
        <v>14013.731324402999</v>
      </c>
      <c r="E246" s="259">
        <v>14013.731324402999</v>
      </c>
      <c r="F246" s="260">
        <f t="shared" si="11"/>
        <v>0</v>
      </c>
      <c r="G246" s="259">
        <v>8529.7655295263994</v>
      </c>
      <c r="H246" s="231">
        <f t="shared" si="12"/>
        <v>8529.7655295263994</v>
      </c>
      <c r="I246" s="231">
        <f t="shared" si="13"/>
        <v>60.867197551254449</v>
      </c>
      <c r="J246" s="272"/>
      <c r="K246" s="259">
        <v>8529.7655295263994</v>
      </c>
      <c r="L246" s="262">
        <v>0</v>
      </c>
      <c r="N246" s="56"/>
    </row>
    <row r="247" spans="1:14" s="55" customFormat="1" ht="17.649999999999999" customHeight="1" x14ac:dyDescent="0.25">
      <c r="A247" s="267">
        <v>304</v>
      </c>
      <c r="B247" s="116" t="s">
        <v>69</v>
      </c>
      <c r="C247" s="268" t="s">
        <v>886</v>
      </c>
      <c r="D247" s="259">
        <v>5047.9190099999996</v>
      </c>
      <c r="E247" s="259">
        <v>5047.9190099999996</v>
      </c>
      <c r="F247" s="260">
        <f t="shared" si="11"/>
        <v>0</v>
      </c>
      <c r="G247" s="259">
        <v>2543.6084244560998</v>
      </c>
      <c r="H247" s="231">
        <f t="shared" si="12"/>
        <v>2543.6084244560998</v>
      </c>
      <c r="I247" s="231">
        <f t="shared" si="13"/>
        <v>50.389247914183557</v>
      </c>
      <c r="J247" s="272"/>
      <c r="K247" s="259">
        <v>2543.6084244560998</v>
      </c>
      <c r="L247" s="262">
        <v>0</v>
      </c>
      <c r="N247" s="56"/>
    </row>
    <row r="248" spans="1:14" s="55" customFormat="1" ht="17.649999999999999" customHeight="1" x14ac:dyDescent="0.25">
      <c r="A248" s="267">
        <v>305</v>
      </c>
      <c r="B248" s="116" t="s">
        <v>191</v>
      </c>
      <c r="C248" s="268" t="s">
        <v>887</v>
      </c>
      <c r="D248" s="259">
        <v>161.79079827340118</v>
      </c>
      <c r="E248" s="259">
        <v>161.79079804019997</v>
      </c>
      <c r="F248" s="260">
        <f t="shared" si="11"/>
        <v>-1.4413748772312829E-7</v>
      </c>
      <c r="G248" s="259">
        <v>161.79080927135334</v>
      </c>
      <c r="H248" s="231">
        <f t="shared" si="12"/>
        <v>108.46023696625942</v>
      </c>
      <c r="I248" s="231">
        <f t="shared" si="13"/>
        <v>67.037333569063946</v>
      </c>
      <c r="J248" s="272"/>
      <c r="K248" s="259">
        <v>0</v>
      </c>
      <c r="L248" s="262">
        <v>108.46023696625942</v>
      </c>
      <c r="N248" s="56"/>
    </row>
    <row r="249" spans="1:14" s="55" customFormat="1" ht="17.649999999999999" customHeight="1" x14ac:dyDescent="0.25">
      <c r="A249" s="267">
        <v>306</v>
      </c>
      <c r="B249" s="116" t="s">
        <v>191</v>
      </c>
      <c r="C249" s="268" t="s">
        <v>888</v>
      </c>
      <c r="D249" s="259">
        <v>1557.265786849099</v>
      </c>
      <c r="E249" s="259">
        <v>1419.6532977267</v>
      </c>
      <c r="F249" s="260">
        <f t="shared" si="11"/>
        <v>-8.8368016740955824</v>
      </c>
      <c r="G249" s="259">
        <v>1419.6533053514495</v>
      </c>
      <c r="H249" s="231">
        <f t="shared" si="12"/>
        <v>1241.4112500633069</v>
      </c>
      <c r="I249" s="231">
        <f t="shared" si="13"/>
        <v>87.444677658354095</v>
      </c>
      <c r="J249" s="272"/>
      <c r="K249" s="259">
        <v>0</v>
      </c>
      <c r="L249" s="262">
        <v>1241.4112500633069</v>
      </c>
      <c r="N249" s="56"/>
    </row>
    <row r="250" spans="1:14" s="55" customFormat="1" ht="29.25" customHeight="1" x14ac:dyDescent="0.25">
      <c r="A250" s="267">
        <v>307</v>
      </c>
      <c r="B250" s="116" t="s">
        <v>62</v>
      </c>
      <c r="C250" s="268" t="s">
        <v>889</v>
      </c>
      <c r="D250" s="259">
        <v>2159.5373165213023</v>
      </c>
      <c r="E250" s="259">
        <v>2159.5373160548997</v>
      </c>
      <c r="F250" s="260">
        <f t="shared" si="11"/>
        <v>-2.1597330146505556E-8</v>
      </c>
      <c r="G250" s="259">
        <v>1590.2128720728656</v>
      </c>
      <c r="H250" s="231">
        <f t="shared" si="12"/>
        <v>1459.8945751282308</v>
      </c>
      <c r="I250" s="231">
        <f t="shared" si="13"/>
        <v>67.60219257499125</v>
      </c>
      <c r="J250" s="272"/>
      <c r="K250" s="259">
        <v>0</v>
      </c>
      <c r="L250" s="262">
        <v>1459.8945751282308</v>
      </c>
      <c r="N250" s="56"/>
    </row>
    <row r="251" spans="1:14" s="55" customFormat="1" ht="31.5" customHeight="1" x14ac:dyDescent="0.25">
      <c r="A251" s="267">
        <v>308</v>
      </c>
      <c r="B251" s="116" t="s">
        <v>62</v>
      </c>
      <c r="C251" s="268" t="s">
        <v>890</v>
      </c>
      <c r="D251" s="259">
        <v>1277.3621676</v>
      </c>
      <c r="E251" s="259">
        <v>1039.9172627522998</v>
      </c>
      <c r="F251" s="260">
        <f t="shared" si="11"/>
        <v>-18.588690887395614</v>
      </c>
      <c r="G251" s="259">
        <v>1039.9172545121883</v>
      </c>
      <c r="H251" s="231">
        <f t="shared" si="12"/>
        <v>829.2408022318574</v>
      </c>
      <c r="I251" s="231">
        <f t="shared" si="13"/>
        <v>79.7410363240961</v>
      </c>
      <c r="J251" s="272"/>
      <c r="K251" s="259">
        <v>0</v>
      </c>
      <c r="L251" s="262">
        <v>829.2408022318574</v>
      </c>
      <c r="N251" s="56"/>
    </row>
    <row r="252" spans="1:14" s="55" customFormat="1" ht="17.649999999999999" customHeight="1" x14ac:dyDescent="0.25">
      <c r="A252" s="267">
        <v>309</v>
      </c>
      <c r="B252" s="116" t="s">
        <v>62</v>
      </c>
      <c r="C252" s="268" t="s">
        <v>891</v>
      </c>
      <c r="D252" s="259">
        <v>1925.9104589999999</v>
      </c>
      <c r="E252" s="259">
        <v>1925.9104589999999</v>
      </c>
      <c r="F252" s="260">
        <f t="shared" si="11"/>
        <v>0</v>
      </c>
      <c r="G252" s="259">
        <v>1301.7293570999998</v>
      </c>
      <c r="H252" s="231">
        <f t="shared" si="12"/>
        <v>1302.514925210716</v>
      </c>
      <c r="I252" s="231">
        <f t="shared" si="13"/>
        <v>67.631125794240049</v>
      </c>
      <c r="J252" s="272"/>
      <c r="K252" s="259">
        <v>1097.1652970999999</v>
      </c>
      <c r="L252" s="262">
        <v>205.34962811071605</v>
      </c>
      <c r="N252" s="56"/>
    </row>
    <row r="253" spans="1:14" s="55" customFormat="1" ht="17.649999999999999" customHeight="1" x14ac:dyDescent="0.25">
      <c r="A253" s="267">
        <v>310</v>
      </c>
      <c r="B253" s="116" t="s">
        <v>62</v>
      </c>
      <c r="C253" s="268" t="s">
        <v>892</v>
      </c>
      <c r="D253" s="259">
        <v>2346.9514272000001</v>
      </c>
      <c r="E253" s="259">
        <v>2346.9514272000001</v>
      </c>
      <c r="F253" s="260">
        <f t="shared" si="11"/>
        <v>0</v>
      </c>
      <c r="G253" s="259">
        <v>323.692542</v>
      </c>
      <c r="H253" s="231">
        <f t="shared" si="12"/>
        <v>323.34531109171292</v>
      </c>
      <c r="I253" s="231">
        <f t="shared" si="13"/>
        <v>13.777247681579667</v>
      </c>
      <c r="J253" s="272"/>
      <c r="K253" s="259">
        <v>117.122952</v>
      </c>
      <c r="L253" s="262">
        <v>206.22235909171292</v>
      </c>
      <c r="N253" s="56"/>
    </row>
    <row r="254" spans="1:14" s="55" customFormat="1" ht="17.649999999999999" customHeight="1" x14ac:dyDescent="0.25">
      <c r="A254" s="267">
        <v>311</v>
      </c>
      <c r="B254" s="116" t="s">
        <v>57</v>
      </c>
      <c r="C254" s="268" t="s">
        <v>893</v>
      </c>
      <c r="D254" s="259">
        <v>6588.5671559999992</v>
      </c>
      <c r="E254" s="259">
        <v>6588.5671559999992</v>
      </c>
      <c r="F254" s="260">
        <f t="shared" si="11"/>
        <v>0</v>
      </c>
      <c r="G254" s="259">
        <v>6479.4232251602998</v>
      </c>
      <c r="H254" s="231">
        <f t="shared" si="12"/>
        <v>6479.4232251602998</v>
      </c>
      <c r="I254" s="231">
        <f t="shared" si="13"/>
        <v>98.343434494094737</v>
      </c>
      <c r="J254" s="272"/>
      <c r="K254" s="259">
        <v>6479.4232251602998</v>
      </c>
      <c r="L254" s="262">
        <v>0</v>
      </c>
      <c r="N254" s="56"/>
    </row>
    <row r="255" spans="1:14" s="55" customFormat="1" ht="17.649999999999999" customHeight="1" x14ac:dyDescent="0.25">
      <c r="A255" s="267">
        <v>312</v>
      </c>
      <c r="B255" s="116" t="s">
        <v>57</v>
      </c>
      <c r="C255" s="275" t="s">
        <v>894</v>
      </c>
      <c r="D255" s="259">
        <v>531.38522880000005</v>
      </c>
      <c r="E255" s="259">
        <v>531.32506289999992</v>
      </c>
      <c r="F255" s="260">
        <f t="shared" si="11"/>
        <v>-1.1322463768138391E-2</v>
      </c>
      <c r="G255" s="259">
        <v>531.32506289999992</v>
      </c>
      <c r="H255" s="231">
        <f t="shared" si="12"/>
        <v>524.3401805851629</v>
      </c>
      <c r="I255" s="231">
        <f t="shared" si="13"/>
        <v>98.685384371534596</v>
      </c>
      <c r="J255" s="272"/>
      <c r="K255" s="259">
        <v>265.89953495802632</v>
      </c>
      <c r="L255" s="262">
        <v>258.44064562713652</v>
      </c>
      <c r="N255" s="56"/>
    </row>
    <row r="256" spans="1:14" s="55" customFormat="1" ht="17.649999999999999" customHeight="1" x14ac:dyDescent="0.25">
      <c r="A256" s="267">
        <v>313</v>
      </c>
      <c r="B256" s="116" t="s">
        <v>48</v>
      </c>
      <c r="C256" s="275" t="s">
        <v>895</v>
      </c>
      <c r="D256" s="259">
        <v>14545.467320399999</v>
      </c>
      <c r="E256" s="259">
        <v>14545.467320399999</v>
      </c>
      <c r="F256" s="260">
        <f t="shared" si="11"/>
        <v>0</v>
      </c>
      <c r="G256" s="259">
        <v>7961.9129866349995</v>
      </c>
      <c r="H256" s="231">
        <f t="shared" si="12"/>
        <v>7961.9129866349995</v>
      </c>
      <c r="I256" s="231">
        <f t="shared" si="13"/>
        <v>54.738103707870742</v>
      </c>
      <c r="J256" s="272"/>
      <c r="K256" s="259">
        <v>7961.9129866349995</v>
      </c>
      <c r="L256" s="262">
        <v>0</v>
      </c>
      <c r="N256" s="56"/>
    </row>
    <row r="257" spans="1:14" s="55" customFormat="1" ht="17.649999999999999" customHeight="1" x14ac:dyDescent="0.25">
      <c r="A257" s="267">
        <v>314</v>
      </c>
      <c r="B257" s="116" t="s">
        <v>69</v>
      </c>
      <c r="C257" s="275" t="s">
        <v>896</v>
      </c>
      <c r="D257" s="259">
        <v>2850.6796149100987</v>
      </c>
      <c r="E257" s="259">
        <v>2850.6796151433</v>
      </c>
      <c r="F257" s="260">
        <f t="shared" si="11"/>
        <v>8.1805495710796094E-9</v>
      </c>
      <c r="G257" s="259">
        <v>2850.6796151433</v>
      </c>
      <c r="H257" s="231">
        <f t="shared" si="12"/>
        <v>2845.420702905385</v>
      </c>
      <c r="I257" s="231">
        <f t="shared" si="13"/>
        <v>99.815520754770944</v>
      </c>
      <c r="J257" s="272"/>
      <c r="K257" s="259">
        <v>941.9007393708913</v>
      </c>
      <c r="L257" s="262">
        <v>1903.5199635344939</v>
      </c>
      <c r="N257" s="56"/>
    </row>
    <row r="258" spans="1:14" s="55" customFormat="1" ht="17.649999999999999" customHeight="1" x14ac:dyDescent="0.25">
      <c r="A258" s="267">
        <v>316</v>
      </c>
      <c r="B258" s="116" t="s">
        <v>50</v>
      </c>
      <c r="C258" s="275" t="s">
        <v>897</v>
      </c>
      <c r="D258" s="259">
        <v>396.31394697380227</v>
      </c>
      <c r="E258" s="259">
        <v>358.27130865629994</v>
      </c>
      <c r="F258" s="260">
        <f t="shared" si="11"/>
        <v>-9.5991167123919325</v>
      </c>
      <c r="G258" s="259">
        <v>358.27130102911951</v>
      </c>
      <c r="H258" s="231">
        <f t="shared" si="12"/>
        <v>339.56554836072547</v>
      </c>
      <c r="I258" s="231">
        <f t="shared" si="13"/>
        <v>94.778884090459101</v>
      </c>
      <c r="J258" s="272"/>
      <c r="K258" s="259">
        <v>0</v>
      </c>
      <c r="L258" s="262">
        <v>339.56554836072547</v>
      </c>
      <c r="N258" s="56"/>
    </row>
    <row r="259" spans="1:14" s="55" customFormat="1" ht="17.649999999999999" customHeight="1" x14ac:dyDescent="0.25">
      <c r="A259" s="267">
        <v>317</v>
      </c>
      <c r="B259" s="116" t="s">
        <v>62</v>
      </c>
      <c r="C259" s="275" t="s">
        <v>898</v>
      </c>
      <c r="D259" s="259">
        <v>1728.5778784416977</v>
      </c>
      <c r="E259" s="259">
        <v>1346.2542289065</v>
      </c>
      <c r="F259" s="260">
        <f t="shared" si="11"/>
        <v>-22.117814551685697</v>
      </c>
      <c r="G259" s="259">
        <v>1346.2542294640837</v>
      </c>
      <c r="H259" s="231">
        <f t="shared" si="12"/>
        <v>1199.7742489372852</v>
      </c>
      <c r="I259" s="231">
        <f t="shared" si="13"/>
        <v>89.119441423170585</v>
      </c>
      <c r="J259" s="272"/>
      <c r="K259" s="259">
        <v>0</v>
      </c>
      <c r="L259" s="262">
        <v>1199.7742489372852</v>
      </c>
      <c r="N259" s="56"/>
    </row>
    <row r="260" spans="1:14" s="55" customFormat="1" ht="17.649999999999999" customHeight="1" x14ac:dyDescent="0.25">
      <c r="A260" s="267">
        <v>318</v>
      </c>
      <c r="B260" s="116" t="s">
        <v>50</v>
      </c>
      <c r="C260" s="275" t="s">
        <v>128</v>
      </c>
      <c r="D260" s="259">
        <v>301.738807302</v>
      </c>
      <c r="E260" s="259">
        <v>301.738807302</v>
      </c>
      <c r="F260" s="260">
        <f t="shared" si="11"/>
        <v>0</v>
      </c>
      <c r="G260" s="259">
        <v>301.73880001718925</v>
      </c>
      <c r="H260" s="231">
        <f t="shared" si="12"/>
        <v>239.2602968394919</v>
      </c>
      <c r="I260" s="231">
        <f t="shared" si="13"/>
        <v>79.293843234431733</v>
      </c>
      <c r="J260" s="272"/>
      <c r="K260" s="259">
        <v>0</v>
      </c>
      <c r="L260" s="262">
        <v>239.2602968394919</v>
      </c>
      <c r="N260" s="56"/>
    </row>
    <row r="261" spans="1:14" s="55" customFormat="1" ht="17.649999999999999" customHeight="1" x14ac:dyDescent="0.25">
      <c r="A261" s="267">
        <v>319</v>
      </c>
      <c r="B261" s="116" t="s">
        <v>62</v>
      </c>
      <c r="C261" s="275" t="s">
        <v>899</v>
      </c>
      <c r="D261" s="259">
        <v>1093.1341817999999</v>
      </c>
      <c r="E261" s="259">
        <v>903.55604361899998</v>
      </c>
      <c r="F261" s="260">
        <f t="shared" si="11"/>
        <v>-17.34262283051406</v>
      </c>
      <c r="G261" s="259">
        <v>903.55605295322107</v>
      </c>
      <c r="H261" s="231">
        <f t="shared" si="12"/>
        <v>813.20044765683713</v>
      </c>
      <c r="I261" s="231">
        <f t="shared" si="13"/>
        <v>90.000000929631014</v>
      </c>
      <c r="J261" s="272"/>
      <c r="K261" s="259">
        <v>0</v>
      </c>
      <c r="L261" s="262">
        <v>813.20044765683713</v>
      </c>
      <c r="N261" s="56"/>
    </row>
    <row r="262" spans="1:14" s="55" customFormat="1" ht="17.649999999999999" customHeight="1" x14ac:dyDescent="0.25">
      <c r="A262" s="267">
        <v>320</v>
      </c>
      <c r="B262" s="116" t="s">
        <v>69</v>
      </c>
      <c r="C262" s="275" t="s">
        <v>900</v>
      </c>
      <c r="D262" s="259">
        <v>1664.0283516000002</v>
      </c>
      <c r="E262" s="259">
        <v>1214.5734956319</v>
      </c>
      <c r="F262" s="260">
        <f t="shared" si="11"/>
        <v>-27.010047967989209</v>
      </c>
      <c r="G262" s="259">
        <v>1214.5734929296427</v>
      </c>
      <c r="H262" s="231">
        <f t="shared" si="12"/>
        <v>1125.6994818996702</v>
      </c>
      <c r="I262" s="231">
        <f t="shared" si="13"/>
        <v>92.682697749304026</v>
      </c>
      <c r="J262" s="272"/>
      <c r="K262" s="259">
        <v>0</v>
      </c>
      <c r="L262" s="262">
        <v>1125.6994818996702</v>
      </c>
      <c r="N262" s="56"/>
    </row>
    <row r="263" spans="1:14" s="55" customFormat="1" ht="17.649999999999999" customHeight="1" x14ac:dyDescent="0.25">
      <c r="A263" s="267">
        <v>321</v>
      </c>
      <c r="B263" s="116" t="s">
        <v>62</v>
      </c>
      <c r="C263" s="276" t="s">
        <v>87</v>
      </c>
      <c r="D263" s="259">
        <v>1177.9279902000001</v>
      </c>
      <c r="E263" s="259">
        <v>1177.9279902000001</v>
      </c>
      <c r="F263" s="260">
        <f t="shared" si="11"/>
        <v>0</v>
      </c>
      <c r="G263" s="259">
        <v>1177.9279902000001</v>
      </c>
      <c r="H263" s="231">
        <f t="shared" si="12"/>
        <v>1162.431761812393</v>
      </c>
      <c r="I263" s="231">
        <f t="shared" si="13"/>
        <v>98.684450279089134</v>
      </c>
      <c r="J263" s="272"/>
      <c r="K263" s="259">
        <v>910.39799359777862</v>
      </c>
      <c r="L263" s="262">
        <v>252.03376821461447</v>
      </c>
      <c r="N263" s="56"/>
    </row>
    <row r="264" spans="1:14" s="55" customFormat="1" ht="17.649999999999999" customHeight="1" x14ac:dyDescent="0.25">
      <c r="A264" s="267">
        <v>322</v>
      </c>
      <c r="B264" s="116" t="s">
        <v>62</v>
      </c>
      <c r="C264" s="275" t="s">
        <v>901</v>
      </c>
      <c r="D264" s="259">
        <v>11399.831620470002</v>
      </c>
      <c r="E264" s="259">
        <v>11294.503190399999</v>
      </c>
      <c r="F264" s="260">
        <f t="shared" si="11"/>
        <v>-0.92394724393008687</v>
      </c>
      <c r="G264" s="259">
        <v>11294.503190399999</v>
      </c>
      <c r="H264" s="231">
        <f t="shared" si="12"/>
        <v>10885.954461535872</v>
      </c>
      <c r="I264" s="231">
        <f t="shared" si="13"/>
        <v>96.382764943469297</v>
      </c>
      <c r="J264" s="272"/>
      <c r="K264" s="259">
        <v>4472.8681085447488</v>
      </c>
      <c r="L264" s="262">
        <v>6413.086352991123</v>
      </c>
      <c r="N264" s="56"/>
    </row>
    <row r="265" spans="1:14" s="55" customFormat="1" ht="17.649999999999999" customHeight="1" x14ac:dyDescent="0.25">
      <c r="A265" s="267">
        <v>327</v>
      </c>
      <c r="B265" s="116" t="s">
        <v>91</v>
      </c>
      <c r="C265" s="275" t="s">
        <v>92</v>
      </c>
      <c r="D265" s="259">
        <v>1264.6471074000001</v>
      </c>
      <c r="E265" s="259">
        <v>1264.6471073999999</v>
      </c>
      <c r="F265" s="260">
        <f t="shared" si="11"/>
        <v>0</v>
      </c>
      <c r="G265" s="259">
        <v>1028.5360604999998</v>
      </c>
      <c r="H265" s="231">
        <f t="shared" si="12"/>
        <v>1028.5360604999998</v>
      </c>
      <c r="I265" s="231">
        <f t="shared" si="13"/>
        <v>81.329886770909326</v>
      </c>
      <c r="J265" s="272"/>
      <c r="K265" s="259">
        <v>1028.5360604999998</v>
      </c>
      <c r="L265" s="262">
        <v>0</v>
      </c>
      <c r="N265" s="56"/>
    </row>
    <row r="266" spans="1:14" s="55" customFormat="1" ht="17.649999999999999" customHeight="1" x14ac:dyDescent="0.25">
      <c r="A266" s="267">
        <v>328</v>
      </c>
      <c r="B266" s="116" t="s">
        <v>69</v>
      </c>
      <c r="C266" s="275" t="s">
        <v>902</v>
      </c>
      <c r="D266" s="259">
        <v>103.0441314</v>
      </c>
      <c r="E266" s="259">
        <v>103.0441314</v>
      </c>
      <c r="F266" s="260">
        <f t="shared" si="11"/>
        <v>0</v>
      </c>
      <c r="G266" s="259">
        <v>180.49769999999998</v>
      </c>
      <c r="H266" s="231">
        <f t="shared" si="12"/>
        <v>181.14788722216582</v>
      </c>
      <c r="I266" s="231">
        <f t="shared" si="13"/>
        <v>175.79641340172995</v>
      </c>
      <c r="J266" s="272"/>
      <c r="K266" s="259">
        <v>90.24884999999999</v>
      </c>
      <c r="L266" s="262">
        <v>90.899037222165845</v>
      </c>
      <c r="N266" s="56"/>
    </row>
    <row r="267" spans="1:14" s="55" customFormat="1" ht="17.649999999999999" customHeight="1" x14ac:dyDescent="0.25">
      <c r="A267" s="267">
        <v>336</v>
      </c>
      <c r="B267" s="116" t="s">
        <v>62</v>
      </c>
      <c r="C267" s="275" t="s">
        <v>903</v>
      </c>
      <c r="D267" s="259">
        <v>2615.0506776000002</v>
      </c>
      <c r="E267" s="259">
        <v>2615.0506775999997</v>
      </c>
      <c r="F267" s="260">
        <f t="shared" si="11"/>
        <v>0</v>
      </c>
      <c r="G267" s="259">
        <v>2615.0506775999997</v>
      </c>
      <c r="H267" s="231">
        <f t="shared" si="12"/>
        <v>2613.0260337170776</v>
      </c>
      <c r="I267" s="231">
        <f t="shared" si="13"/>
        <v>99.922577260155421</v>
      </c>
      <c r="J267" s="272"/>
      <c r="K267" s="259">
        <v>2133.2462365824586</v>
      </c>
      <c r="L267" s="262">
        <v>479.77979713461883</v>
      </c>
      <c r="N267" s="56"/>
    </row>
    <row r="268" spans="1:14" s="55" customFormat="1" ht="17.649999999999999" customHeight="1" x14ac:dyDescent="0.25">
      <c r="A268" s="267">
        <v>338</v>
      </c>
      <c r="B268" s="116" t="s">
        <v>62</v>
      </c>
      <c r="C268" s="275" t="s">
        <v>904</v>
      </c>
      <c r="D268" s="259">
        <v>3341.0124270000001</v>
      </c>
      <c r="E268" s="259">
        <v>3341.0124270000001</v>
      </c>
      <c r="F268" s="260">
        <f t="shared" si="11"/>
        <v>0</v>
      </c>
      <c r="G268" s="259">
        <v>199.6304562</v>
      </c>
      <c r="H268" s="231">
        <f t="shared" si="12"/>
        <v>199.6304562</v>
      </c>
      <c r="I268" s="231">
        <f t="shared" si="13"/>
        <v>5.9751485683414369</v>
      </c>
      <c r="J268" s="272"/>
      <c r="K268" s="259">
        <v>199.6304562</v>
      </c>
      <c r="L268" s="262">
        <v>0</v>
      </c>
      <c r="N268" s="56"/>
    </row>
    <row r="269" spans="1:14" s="55" customFormat="1" ht="17.649999999999999" customHeight="1" x14ac:dyDescent="0.25">
      <c r="A269" s="267">
        <v>339</v>
      </c>
      <c r="B269" s="116" t="s">
        <v>62</v>
      </c>
      <c r="C269" s="276" t="s">
        <v>905</v>
      </c>
      <c r="D269" s="259">
        <v>16944.000979199998</v>
      </c>
      <c r="E269" s="259">
        <v>16944.000979199998</v>
      </c>
      <c r="F269" s="260">
        <f t="shared" si="11"/>
        <v>0</v>
      </c>
      <c r="G269" s="259">
        <v>16944.000979199998</v>
      </c>
      <c r="H269" s="231">
        <f t="shared" si="12"/>
        <v>16866.091475308247</v>
      </c>
      <c r="I269" s="231">
        <f t="shared" si="13"/>
        <v>99.540194172631416</v>
      </c>
      <c r="J269" s="272"/>
      <c r="K269" s="259">
        <v>9144.1179600690393</v>
      </c>
      <c r="L269" s="262">
        <v>7721.9735152392059</v>
      </c>
      <c r="N269" s="56"/>
    </row>
    <row r="270" spans="1:14" s="55" customFormat="1" ht="17.649999999999999" customHeight="1" x14ac:dyDescent="0.25">
      <c r="A270" s="267">
        <v>350</v>
      </c>
      <c r="B270" s="116" t="s">
        <v>62</v>
      </c>
      <c r="C270" s="276" t="s">
        <v>123</v>
      </c>
      <c r="D270" s="259">
        <v>2631.6965765999998</v>
      </c>
      <c r="E270" s="259">
        <v>2631.6965765999998</v>
      </c>
      <c r="F270" s="260">
        <f t="shared" ref="F270:F305" si="14">E270/D270*100-100</f>
        <v>0</v>
      </c>
      <c r="G270" s="259">
        <v>2631.6965765999998</v>
      </c>
      <c r="H270" s="231">
        <f t="shared" ref="H270" si="15">K270+L270</f>
        <v>2631.6965765999998</v>
      </c>
      <c r="I270" s="231">
        <f t="shared" ref="I270" si="16">+H270/E270*100</f>
        <v>100</v>
      </c>
      <c r="J270" s="272"/>
      <c r="K270" s="259">
        <v>2631.6965765999998</v>
      </c>
      <c r="L270" s="262">
        <v>0</v>
      </c>
      <c r="N270" s="56"/>
    </row>
    <row r="271" spans="1:14" s="55" customFormat="1" ht="17.649999999999999" customHeight="1" x14ac:dyDescent="0.25">
      <c r="A271" s="395" t="s">
        <v>906</v>
      </c>
      <c r="B271" s="395"/>
      <c r="C271" s="395"/>
      <c r="D271" s="253">
        <f>SUM(D272:D305)</f>
        <v>270274.18723925855</v>
      </c>
      <c r="E271" s="253">
        <f>SUM(E272:E305)</f>
        <v>270274.18723925855</v>
      </c>
      <c r="F271" s="277">
        <f t="shared" si="14"/>
        <v>0</v>
      </c>
      <c r="G271" s="253">
        <f t="shared" ref="G271" si="17">SUM(G272:G305)</f>
        <v>270276.19276925857</v>
      </c>
      <c r="H271" s="253">
        <f>SUM(H272:H305)</f>
        <v>227966.64624779281</v>
      </c>
      <c r="I271" s="255">
        <f>+H271/E271*100</f>
        <v>84.346436696889128</v>
      </c>
      <c r="J271" s="253"/>
      <c r="K271" s="253">
        <f t="shared" ref="K271:L271" si="18">SUM(K272:K305)</f>
        <v>41788.360958022495</v>
      </c>
      <c r="L271" s="253">
        <f t="shared" si="18"/>
        <v>186178.28528977031</v>
      </c>
    </row>
    <row r="272" spans="1:14" s="55" customFormat="1" ht="17.649999999999999" customHeight="1" x14ac:dyDescent="0.25">
      <c r="A272" s="257">
        <v>1</v>
      </c>
      <c r="B272" s="117" t="s">
        <v>907</v>
      </c>
      <c r="C272" s="278" t="s">
        <v>908</v>
      </c>
      <c r="D272" s="259">
        <v>7230.3367560000006</v>
      </c>
      <c r="E272" s="259">
        <v>7230.3367559999997</v>
      </c>
      <c r="F272" s="231">
        <f>E272/D272*100-100</f>
        <v>0</v>
      </c>
      <c r="G272" s="259">
        <v>7230.3367559999997</v>
      </c>
      <c r="H272" s="259">
        <v>7230.3367559999997</v>
      </c>
      <c r="I272" s="231">
        <f>+H272/E272*100</f>
        <v>100</v>
      </c>
      <c r="J272" s="261"/>
      <c r="K272" s="259">
        <v>0</v>
      </c>
      <c r="L272" s="259">
        <v>7230.3367559999997</v>
      </c>
    </row>
    <row r="273" spans="1:12" s="55" customFormat="1" ht="17.649999999999999" customHeight="1" x14ac:dyDescent="0.25">
      <c r="A273" s="257">
        <v>2</v>
      </c>
      <c r="B273" s="117" t="s">
        <v>48</v>
      </c>
      <c r="C273" s="278" t="s">
        <v>909</v>
      </c>
      <c r="D273" s="259">
        <v>5171.0585520000004</v>
      </c>
      <c r="E273" s="259">
        <v>5171.0585519999995</v>
      </c>
      <c r="F273" s="231">
        <f t="shared" si="14"/>
        <v>0</v>
      </c>
      <c r="G273" s="259">
        <v>5171.0585519999995</v>
      </c>
      <c r="H273" s="259">
        <v>5171.0585519999995</v>
      </c>
      <c r="I273" s="231">
        <f t="shared" ref="I273:I301" si="19">+H273/E273*100</f>
        <v>100</v>
      </c>
      <c r="J273" s="261"/>
      <c r="K273" s="259">
        <v>0</v>
      </c>
      <c r="L273" s="259">
        <v>5171.0585519999995</v>
      </c>
    </row>
    <row r="274" spans="1:12" s="55" customFormat="1" ht="17.649999999999999" customHeight="1" x14ac:dyDescent="0.25">
      <c r="A274" s="257">
        <v>3</v>
      </c>
      <c r="B274" s="117" t="s">
        <v>48</v>
      </c>
      <c r="C274" s="278" t="s">
        <v>910</v>
      </c>
      <c r="D274" s="259">
        <v>7364.1056069999995</v>
      </c>
      <c r="E274" s="259">
        <v>7364.1056069999995</v>
      </c>
      <c r="F274" s="231">
        <f t="shared" si="14"/>
        <v>0</v>
      </c>
      <c r="G274" s="259">
        <v>7364.1056069999995</v>
      </c>
      <c r="H274" s="259">
        <v>7364.3061599999992</v>
      </c>
      <c r="I274" s="231">
        <f t="shared" si="19"/>
        <v>100.00272338571313</v>
      </c>
      <c r="J274" s="261"/>
      <c r="K274" s="259">
        <v>0</v>
      </c>
      <c r="L274" s="259">
        <v>7364.3061599999992</v>
      </c>
    </row>
    <row r="275" spans="1:12" s="55" customFormat="1" ht="17.649999999999999" customHeight="1" x14ac:dyDescent="0.25">
      <c r="A275" s="257">
        <v>4</v>
      </c>
      <c r="B275" s="117" t="s">
        <v>48</v>
      </c>
      <c r="C275" s="278" t="s">
        <v>911</v>
      </c>
      <c r="D275" s="259">
        <v>3002.6817022609016</v>
      </c>
      <c r="E275" s="259">
        <v>3002.6817022609016</v>
      </c>
      <c r="F275" s="231">
        <f t="shared" si="14"/>
        <v>0</v>
      </c>
      <c r="G275" s="259">
        <v>3002.6817022609016</v>
      </c>
      <c r="H275" s="259">
        <v>3002.6817024209408</v>
      </c>
      <c r="I275" s="231">
        <f t="shared" si="19"/>
        <v>100.00000000532987</v>
      </c>
      <c r="J275" s="261"/>
      <c r="K275" s="259">
        <v>0</v>
      </c>
      <c r="L275" s="259">
        <v>3002.6817024209408</v>
      </c>
    </row>
    <row r="276" spans="1:12" s="55" customFormat="1" ht="17.649999999999999" customHeight="1" x14ac:dyDescent="0.25">
      <c r="A276" s="257">
        <v>5</v>
      </c>
      <c r="B276" s="117" t="s">
        <v>48</v>
      </c>
      <c r="C276" s="278" t="s">
        <v>912</v>
      </c>
      <c r="D276" s="259">
        <v>3513.5277561381977</v>
      </c>
      <c r="E276" s="259">
        <v>3513.5277561381977</v>
      </c>
      <c r="F276" s="231">
        <f t="shared" si="14"/>
        <v>0</v>
      </c>
      <c r="G276" s="259">
        <v>3513.5277561381977</v>
      </c>
      <c r="H276" s="259">
        <v>3513.6885599999996</v>
      </c>
      <c r="I276" s="231">
        <f t="shared" si="19"/>
        <v>100.00457670674498</v>
      </c>
      <c r="J276" s="261"/>
      <c r="K276" s="259">
        <v>0</v>
      </c>
      <c r="L276" s="259">
        <v>3513.6885599999996</v>
      </c>
    </row>
    <row r="277" spans="1:12" s="55" customFormat="1" ht="17.649999999999999" customHeight="1" x14ac:dyDescent="0.25">
      <c r="A277" s="257">
        <v>6</v>
      </c>
      <c r="B277" s="117" t="s">
        <v>171</v>
      </c>
      <c r="C277" s="278" t="s">
        <v>913</v>
      </c>
      <c r="D277" s="259">
        <v>4095.7936425000003</v>
      </c>
      <c r="E277" s="259">
        <v>4095.7936425000003</v>
      </c>
      <c r="F277" s="231">
        <f t="shared" si="14"/>
        <v>0</v>
      </c>
      <c r="G277" s="259">
        <v>4095.7936425000003</v>
      </c>
      <c r="H277" s="259">
        <v>4095.7936424999998</v>
      </c>
      <c r="I277" s="231">
        <f t="shared" si="19"/>
        <v>99.999999999999986</v>
      </c>
      <c r="J277" s="261"/>
      <c r="K277" s="259">
        <v>0</v>
      </c>
      <c r="L277" s="259">
        <v>4095.7936424999998</v>
      </c>
    </row>
    <row r="278" spans="1:12" s="55" customFormat="1" ht="17.649999999999999" customHeight="1" x14ac:dyDescent="0.25">
      <c r="A278" s="257">
        <v>7</v>
      </c>
      <c r="B278" s="117" t="s">
        <v>48</v>
      </c>
      <c r="C278" s="278" t="s">
        <v>914</v>
      </c>
      <c r="D278" s="259">
        <v>5189.5094279999994</v>
      </c>
      <c r="E278" s="259">
        <v>5189.5094279999994</v>
      </c>
      <c r="F278" s="231">
        <f t="shared" si="14"/>
        <v>0</v>
      </c>
      <c r="G278" s="259">
        <v>5189.5094279999994</v>
      </c>
      <c r="H278" s="259">
        <v>5190.3116399999999</v>
      </c>
      <c r="I278" s="231">
        <f t="shared" si="19"/>
        <v>100.01545833977433</v>
      </c>
      <c r="J278" s="261"/>
      <c r="K278" s="259">
        <v>0</v>
      </c>
      <c r="L278" s="259">
        <v>5190.3116399999999</v>
      </c>
    </row>
    <row r="279" spans="1:12" s="55" customFormat="1" ht="17.649999999999999" customHeight="1" x14ac:dyDescent="0.25">
      <c r="A279" s="257">
        <v>8</v>
      </c>
      <c r="B279" s="117" t="s">
        <v>48</v>
      </c>
      <c r="C279" s="278" t="s">
        <v>915</v>
      </c>
      <c r="D279" s="259">
        <v>3239.3320559999993</v>
      </c>
      <c r="E279" s="259">
        <v>3239.3320559999993</v>
      </c>
      <c r="F279" s="231">
        <f t="shared" si="14"/>
        <v>0</v>
      </c>
      <c r="G279" s="259">
        <v>3239.3320559999993</v>
      </c>
      <c r="H279" s="259">
        <v>3239.3320560000002</v>
      </c>
      <c r="I279" s="231">
        <f t="shared" si="19"/>
        <v>100.00000000000003</v>
      </c>
      <c r="J279" s="261"/>
      <c r="K279" s="259">
        <v>0</v>
      </c>
      <c r="L279" s="259">
        <v>3239.3320560000002</v>
      </c>
    </row>
    <row r="280" spans="1:12" s="55" customFormat="1" ht="17.649999999999999" customHeight="1" x14ac:dyDescent="0.25">
      <c r="A280" s="257">
        <v>9</v>
      </c>
      <c r="B280" s="117" t="s">
        <v>48</v>
      </c>
      <c r="C280" s="278" t="s">
        <v>916</v>
      </c>
      <c r="D280" s="259">
        <v>4772.1586349999998</v>
      </c>
      <c r="E280" s="259">
        <v>4772.1586349999998</v>
      </c>
      <c r="F280" s="231">
        <f t="shared" si="14"/>
        <v>0</v>
      </c>
      <c r="G280" s="259">
        <v>4773.1614</v>
      </c>
      <c r="H280" s="259">
        <v>4773.1614</v>
      </c>
      <c r="I280" s="231">
        <f t="shared" si="19"/>
        <v>100.02101281781887</v>
      </c>
      <c r="J280" s="261"/>
      <c r="K280" s="259">
        <v>0</v>
      </c>
      <c r="L280" s="259">
        <v>4773.1614</v>
      </c>
    </row>
    <row r="281" spans="1:12" s="55" customFormat="1" ht="17.649999999999999" customHeight="1" x14ac:dyDescent="0.25">
      <c r="A281" s="257">
        <v>10</v>
      </c>
      <c r="B281" s="117" t="s">
        <v>48</v>
      </c>
      <c r="C281" s="278" t="s">
        <v>917</v>
      </c>
      <c r="D281" s="259">
        <v>7122.639795</v>
      </c>
      <c r="E281" s="259">
        <v>7122.639795</v>
      </c>
      <c r="F281" s="231">
        <f t="shared" si="14"/>
        <v>0</v>
      </c>
      <c r="G281" s="259">
        <v>7122.639795</v>
      </c>
      <c r="H281" s="259">
        <v>7123.6425599999993</v>
      </c>
      <c r="I281" s="231">
        <f t="shared" si="19"/>
        <v>100.01407855835562</v>
      </c>
      <c r="J281" s="261"/>
      <c r="K281" s="259">
        <v>0</v>
      </c>
      <c r="L281" s="259">
        <v>7123.6425599999993</v>
      </c>
    </row>
    <row r="282" spans="1:12" s="55" customFormat="1" ht="17.649999999999999" customHeight="1" x14ac:dyDescent="0.25">
      <c r="A282" s="257">
        <v>11</v>
      </c>
      <c r="B282" s="117" t="s">
        <v>48</v>
      </c>
      <c r="C282" s="278" t="s">
        <v>918</v>
      </c>
      <c r="D282" s="259">
        <v>3430.6596179999997</v>
      </c>
      <c r="E282" s="259">
        <v>3430.6596179999997</v>
      </c>
      <c r="F282" s="231">
        <f t="shared" si="14"/>
        <v>0</v>
      </c>
      <c r="G282" s="259">
        <v>3430.6596179999997</v>
      </c>
      <c r="H282" s="259">
        <v>3431.4618299999997</v>
      </c>
      <c r="I282" s="231">
        <f t="shared" si="19"/>
        <v>100.02338360809074</v>
      </c>
      <c r="J282" s="261"/>
      <c r="K282" s="259">
        <v>0</v>
      </c>
      <c r="L282" s="259">
        <v>3431.4618299999997</v>
      </c>
    </row>
    <row r="283" spans="1:12" s="55" customFormat="1" ht="17.649999999999999" customHeight="1" x14ac:dyDescent="0.25">
      <c r="A283" s="257">
        <v>12</v>
      </c>
      <c r="B283" s="117" t="s">
        <v>48</v>
      </c>
      <c r="C283" s="278" t="s">
        <v>919</v>
      </c>
      <c r="D283" s="259">
        <v>6091.7973750000001</v>
      </c>
      <c r="E283" s="259">
        <v>6091.7973750000001</v>
      </c>
      <c r="F283" s="231">
        <f t="shared" si="14"/>
        <v>0</v>
      </c>
      <c r="G283" s="259">
        <v>6092.8001400000003</v>
      </c>
      <c r="H283" s="259">
        <v>6092.8001400000003</v>
      </c>
      <c r="I283" s="231">
        <f t="shared" si="19"/>
        <v>100.01646090534979</v>
      </c>
      <c r="J283" s="261"/>
      <c r="K283" s="259">
        <v>0</v>
      </c>
      <c r="L283" s="259">
        <v>6092.8001400000003</v>
      </c>
    </row>
    <row r="284" spans="1:12" s="55" customFormat="1" ht="17.649999999999999" customHeight="1" x14ac:dyDescent="0.25">
      <c r="A284" s="257">
        <v>13</v>
      </c>
      <c r="B284" s="117" t="s">
        <v>907</v>
      </c>
      <c r="C284" s="278" t="s">
        <v>920</v>
      </c>
      <c r="D284" s="259">
        <v>6077.8188308999997</v>
      </c>
      <c r="E284" s="259">
        <v>6077.8188308999997</v>
      </c>
      <c r="F284" s="231">
        <f t="shared" si="14"/>
        <v>0</v>
      </c>
      <c r="G284" s="259">
        <v>6077.8188308999997</v>
      </c>
      <c r="H284" s="259">
        <v>6078.7614300000005</v>
      </c>
      <c r="I284" s="231">
        <f t="shared" si="19"/>
        <v>100.01550883838802</v>
      </c>
      <c r="J284" s="261"/>
      <c r="K284" s="259">
        <v>0</v>
      </c>
      <c r="L284" s="259">
        <v>6078.7614300000005</v>
      </c>
    </row>
    <row r="285" spans="1:12" s="55" customFormat="1" ht="17.649999999999999" customHeight="1" x14ac:dyDescent="0.25">
      <c r="A285" s="257">
        <v>15</v>
      </c>
      <c r="B285" s="117" t="s">
        <v>48</v>
      </c>
      <c r="C285" s="278" t="s">
        <v>921</v>
      </c>
      <c r="D285" s="259">
        <v>10818.688710809598</v>
      </c>
      <c r="E285" s="259">
        <v>10818.688710809598</v>
      </c>
      <c r="F285" s="231">
        <f t="shared" si="14"/>
        <v>0</v>
      </c>
      <c r="G285" s="259">
        <v>10818.688710809598</v>
      </c>
      <c r="H285" s="259">
        <v>10818.68871130496</v>
      </c>
      <c r="I285" s="231">
        <f t="shared" si="19"/>
        <v>100.00000000457877</v>
      </c>
      <c r="J285" s="261"/>
      <c r="K285" s="259">
        <v>0</v>
      </c>
      <c r="L285" s="259">
        <v>10818.68871130496</v>
      </c>
    </row>
    <row r="286" spans="1:12" s="55" customFormat="1" ht="17.649999999999999" customHeight="1" x14ac:dyDescent="0.25">
      <c r="A286" s="257">
        <v>16</v>
      </c>
      <c r="B286" s="117" t="s">
        <v>48</v>
      </c>
      <c r="C286" s="278" t="s">
        <v>922</v>
      </c>
      <c r="D286" s="259">
        <v>3408.0409300084007</v>
      </c>
      <c r="E286" s="259">
        <v>3408.0409300084007</v>
      </c>
      <c r="F286" s="231">
        <f t="shared" si="14"/>
        <v>0</v>
      </c>
      <c r="G286" s="259">
        <v>3408.0409300084007</v>
      </c>
      <c r="H286" s="259">
        <v>3408.0409295130389</v>
      </c>
      <c r="I286" s="231">
        <f t="shared" si="19"/>
        <v>99.99999998546491</v>
      </c>
      <c r="J286" s="261"/>
      <c r="K286" s="259">
        <v>0</v>
      </c>
      <c r="L286" s="259">
        <v>3408.0409295130389</v>
      </c>
    </row>
    <row r="287" spans="1:12" s="55" customFormat="1" ht="17.649999999999999" customHeight="1" x14ac:dyDescent="0.25">
      <c r="A287" s="257">
        <v>17</v>
      </c>
      <c r="B287" s="117" t="s">
        <v>48</v>
      </c>
      <c r="C287" s="278" t="s">
        <v>923</v>
      </c>
      <c r="D287" s="259">
        <v>6805.8615986824016</v>
      </c>
      <c r="E287" s="259">
        <v>6805.8615986824016</v>
      </c>
      <c r="F287" s="231">
        <f t="shared" si="14"/>
        <v>0</v>
      </c>
      <c r="G287" s="259">
        <v>6805.8615986824016</v>
      </c>
      <c r="H287" s="259">
        <v>6806.7688199999993</v>
      </c>
      <c r="I287" s="231">
        <f t="shared" si="19"/>
        <v>100.01332999950768</v>
      </c>
      <c r="J287" s="118"/>
      <c r="K287" s="259">
        <v>0</v>
      </c>
      <c r="L287" s="259">
        <v>6806.7688199999993</v>
      </c>
    </row>
    <row r="288" spans="1:12" s="55" customFormat="1" ht="17.649999999999999" customHeight="1" x14ac:dyDescent="0.25">
      <c r="A288" s="257">
        <v>18</v>
      </c>
      <c r="B288" s="117" t="s">
        <v>48</v>
      </c>
      <c r="C288" s="278" t="s">
        <v>924</v>
      </c>
      <c r="D288" s="259">
        <v>5352.8735447363024</v>
      </c>
      <c r="E288" s="259">
        <v>5352.8735447363024</v>
      </c>
      <c r="F288" s="231">
        <f t="shared" si="14"/>
        <v>0</v>
      </c>
      <c r="G288" s="259">
        <v>5352.8735447363024</v>
      </c>
      <c r="H288" s="259">
        <v>5352.8735444009799</v>
      </c>
      <c r="I288" s="231">
        <f t="shared" si="19"/>
        <v>99.999999993735656</v>
      </c>
      <c r="J288" s="118"/>
      <c r="K288" s="259">
        <v>0</v>
      </c>
      <c r="L288" s="259">
        <v>5352.8735444009799</v>
      </c>
    </row>
    <row r="289" spans="1:12" s="55" customFormat="1" ht="17.649999999999999" customHeight="1" x14ac:dyDescent="0.25">
      <c r="A289" s="257">
        <v>19</v>
      </c>
      <c r="B289" s="117" t="s">
        <v>48</v>
      </c>
      <c r="C289" s="278" t="s">
        <v>925</v>
      </c>
      <c r="D289" s="259">
        <v>11640.2526516165</v>
      </c>
      <c r="E289" s="259">
        <v>11640.2526516165</v>
      </c>
      <c r="F289" s="231">
        <f t="shared" si="14"/>
        <v>0</v>
      </c>
      <c r="G289" s="259">
        <v>11640.2526516165</v>
      </c>
      <c r="H289" s="259">
        <v>11640.096119999998</v>
      </c>
      <c r="I289" s="231">
        <f t="shared" si="19"/>
        <v>99.99865525585065</v>
      </c>
      <c r="J289" s="279"/>
      <c r="K289" s="259">
        <v>0</v>
      </c>
      <c r="L289" s="259">
        <v>11640.096119999998</v>
      </c>
    </row>
    <row r="290" spans="1:12" s="55" customFormat="1" ht="17.649999999999999" customHeight="1" x14ac:dyDescent="0.25">
      <c r="A290" s="257">
        <v>20</v>
      </c>
      <c r="B290" s="117" t="s">
        <v>48</v>
      </c>
      <c r="C290" s="278" t="s">
        <v>926</v>
      </c>
      <c r="D290" s="259">
        <v>11462.4742497435</v>
      </c>
      <c r="E290" s="259">
        <v>11462.4742497435</v>
      </c>
      <c r="F290" s="231">
        <f t="shared" si="14"/>
        <v>0</v>
      </c>
      <c r="G290" s="259">
        <v>11462.4742497435</v>
      </c>
      <c r="H290" s="259">
        <v>11462.4742503989</v>
      </c>
      <c r="I290" s="231">
        <f t="shared" si="19"/>
        <v>100.00000000571778</v>
      </c>
      <c r="J290" s="279"/>
      <c r="K290" s="259">
        <v>0</v>
      </c>
      <c r="L290" s="259">
        <v>11462.4742503989</v>
      </c>
    </row>
    <row r="291" spans="1:12" s="55" customFormat="1" ht="17.649999999999999" customHeight="1" x14ac:dyDescent="0.25">
      <c r="A291" s="257">
        <v>21</v>
      </c>
      <c r="B291" s="117" t="s">
        <v>48</v>
      </c>
      <c r="C291" s="278" t="s">
        <v>927</v>
      </c>
      <c r="D291" s="259">
        <v>9687.4800235200019</v>
      </c>
      <c r="E291" s="259">
        <v>9687.4800235200019</v>
      </c>
      <c r="F291" s="231">
        <f t="shared" si="14"/>
        <v>0</v>
      </c>
      <c r="G291" s="259">
        <v>9687.4800235200019</v>
      </c>
      <c r="H291" s="259">
        <v>9686.7098999999998</v>
      </c>
      <c r="I291" s="231">
        <f t="shared" si="19"/>
        <v>99.992050321465115</v>
      </c>
      <c r="J291" s="279"/>
      <c r="K291" s="259">
        <v>0</v>
      </c>
      <c r="L291" s="259">
        <v>9686.7098999999998</v>
      </c>
    </row>
    <row r="292" spans="1:12" s="55" customFormat="1" ht="17.649999999999999" customHeight="1" x14ac:dyDescent="0.25">
      <c r="A292" s="257">
        <v>24</v>
      </c>
      <c r="B292" s="117" t="s">
        <v>48</v>
      </c>
      <c r="C292" s="278" t="s">
        <v>928</v>
      </c>
      <c r="D292" s="259">
        <v>5361.9445965705008</v>
      </c>
      <c r="E292" s="259">
        <v>5361.9445965705008</v>
      </c>
      <c r="F292" s="231">
        <f t="shared" si="14"/>
        <v>0</v>
      </c>
      <c r="G292" s="259">
        <v>5361.9445965705008</v>
      </c>
      <c r="H292" s="259">
        <v>5362.7872199999993</v>
      </c>
      <c r="I292" s="231">
        <f t="shared" si="19"/>
        <v>100.01571488504446</v>
      </c>
      <c r="J292" s="279"/>
      <c r="K292" s="259">
        <v>0</v>
      </c>
      <c r="L292" s="259">
        <v>5362.7872199999993</v>
      </c>
    </row>
    <row r="293" spans="1:12" s="55" customFormat="1" ht="17.649999999999999" customHeight="1" x14ac:dyDescent="0.25">
      <c r="A293" s="257">
        <v>25</v>
      </c>
      <c r="B293" s="117" t="s">
        <v>48</v>
      </c>
      <c r="C293" s="278" t="s">
        <v>929</v>
      </c>
      <c r="D293" s="259">
        <v>5915.4199757526976</v>
      </c>
      <c r="E293" s="259">
        <v>5915.4199757526976</v>
      </c>
      <c r="F293" s="231">
        <f t="shared" si="14"/>
        <v>0</v>
      </c>
      <c r="G293" s="259">
        <v>5915.4199757526976</v>
      </c>
      <c r="H293" s="259">
        <v>5916.3134999999993</v>
      </c>
      <c r="I293" s="231">
        <f t="shared" si="19"/>
        <v>100.01510500101369</v>
      </c>
      <c r="J293" s="279"/>
      <c r="K293" s="259">
        <v>0</v>
      </c>
      <c r="L293" s="259">
        <v>5916.3134999999993</v>
      </c>
    </row>
    <row r="294" spans="1:12" s="55" customFormat="1" ht="17.649999999999999" customHeight="1" x14ac:dyDescent="0.25">
      <c r="A294" s="257">
        <v>26</v>
      </c>
      <c r="B294" s="117" t="s">
        <v>48</v>
      </c>
      <c r="C294" s="278" t="s">
        <v>930</v>
      </c>
      <c r="D294" s="259">
        <v>5329.487539800698</v>
      </c>
      <c r="E294" s="259">
        <v>5329.487539800698</v>
      </c>
      <c r="F294" s="231">
        <f t="shared" si="14"/>
        <v>0</v>
      </c>
      <c r="G294" s="259">
        <v>5329.487539800698</v>
      </c>
      <c r="H294" s="259">
        <v>5329.4875401360196</v>
      </c>
      <c r="I294" s="231">
        <f t="shared" si="19"/>
        <v>100.00000000629181</v>
      </c>
      <c r="J294" s="279"/>
      <c r="K294" s="259">
        <v>0</v>
      </c>
      <c r="L294" s="259">
        <v>5329.4875401360196</v>
      </c>
    </row>
    <row r="295" spans="1:12" s="55" customFormat="1" ht="17.649999999999999" customHeight="1" x14ac:dyDescent="0.25">
      <c r="A295" s="257">
        <v>28</v>
      </c>
      <c r="B295" s="117" t="s">
        <v>59</v>
      </c>
      <c r="C295" s="278" t="s">
        <v>931</v>
      </c>
      <c r="D295" s="259">
        <v>9434.7030024979013</v>
      </c>
      <c r="E295" s="259">
        <v>9434.7030024979013</v>
      </c>
      <c r="F295" s="231">
        <f t="shared" si="14"/>
        <v>0</v>
      </c>
      <c r="G295" s="259">
        <v>9434.7030024979013</v>
      </c>
      <c r="H295" s="259">
        <v>9434.0131199999996</v>
      </c>
      <c r="I295" s="231">
        <f t="shared" si="19"/>
        <v>99.992687819661953</v>
      </c>
      <c r="J295" s="279"/>
      <c r="K295" s="259">
        <v>0</v>
      </c>
      <c r="L295" s="259">
        <v>9434.0131199999996</v>
      </c>
    </row>
    <row r="296" spans="1:12" s="55" customFormat="1" ht="17.649999999999999" customHeight="1" x14ac:dyDescent="0.25">
      <c r="A296" s="257">
        <v>29</v>
      </c>
      <c r="B296" s="117" t="s">
        <v>48</v>
      </c>
      <c r="C296" s="278" t="s">
        <v>272</v>
      </c>
      <c r="D296" s="259">
        <v>9658.3517058000016</v>
      </c>
      <c r="E296" s="259">
        <v>9658.3517058000016</v>
      </c>
      <c r="F296" s="231">
        <f t="shared" si="14"/>
        <v>0</v>
      </c>
      <c r="G296" s="259">
        <v>9658.3517058000016</v>
      </c>
      <c r="H296" s="259">
        <v>9658.6324800000002</v>
      </c>
      <c r="I296" s="231">
        <f t="shared" si="19"/>
        <v>100.00290706125176</v>
      </c>
      <c r="J296" s="279"/>
      <c r="K296" s="259">
        <v>0</v>
      </c>
      <c r="L296" s="259">
        <v>9658.6324800000002</v>
      </c>
    </row>
    <row r="297" spans="1:12" s="55" customFormat="1" ht="17.649999999999999" customHeight="1" x14ac:dyDescent="0.25">
      <c r="A297" s="257">
        <v>31</v>
      </c>
      <c r="B297" s="117" t="s">
        <v>96</v>
      </c>
      <c r="C297" s="278" t="s">
        <v>932</v>
      </c>
      <c r="D297" s="259">
        <v>3211.1203657664996</v>
      </c>
      <c r="E297" s="259">
        <v>3211.1203657664996</v>
      </c>
      <c r="F297" s="231">
        <f t="shared" si="14"/>
        <v>0</v>
      </c>
      <c r="G297" s="259">
        <v>3211.1203657664996</v>
      </c>
      <c r="H297" s="259">
        <v>3210.8535299999999</v>
      </c>
      <c r="I297" s="231">
        <f t="shared" si="19"/>
        <v>99.991690259594606</v>
      </c>
      <c r="J297" s="279"/>
      <c r="K297" s="259">
        <v>0</v>
      </c>
      <c r="L297" s="259">
        <v>3210.8535299999999</v>
      </c>
    </row>
    <row r="298" spans="1:12" s="55" customFormat="1" ht="17.649999999999999" customHeight="1" x14ac:dyDescent="0.25">
      <c r="A298" s="257">
        <v>33</v>
      </c>
      <c r="B298" s="117" t="s">
        <v>96</v>
      </c>
      <c r="C298" s="278" t="s">
        <v>933</v>
      </c>
      <c r="D298" s="259">
        <v>3242.1118208564999</v>
      </c>
      <c r="E298" s="259">
        <v>3242.1118208564999</v>
      </c>
      <c r="F298" s="231">
        <f t="shared" si="14"/>
        <v>0</v>
      </c>
      <c r="G298" s="259">
        <v>3242.1118208564999</v>
      </c>
      <c r="H298" s="259">
        <v>3242.9420099999998</v>
      </c>
      <c r="I298" s="231">
        <f t="shared" si="19"/>
        <v>100.02560643152896</v>
      </c>
      <c r="J298" s="279"/>
      <c r="K298" s="259">
        <v>0</v>
      </c>
      <c r="L298" s="259">
        <v>3242.9420099999998</v>
      </c>
    </row>
    <row r="299" spans="1:12" s="55" customFormat="1" ht="17.649999999999999" customHeight="1" x14ac:dyDescent="0.25">
      <c r="A299" s="257">
        <v>34</v>
      </c>
      <c r="B299" s="117" t="s">
        <v>96</v>
      </c>
      <c r="C299" s="278" t="s">
        <v>934</v>
      </c>
      <c r="D299" s="259">
        <v>10093.852083561696</v>
      </c>
      <c r="E299" s="259">
        <v>10093.852083561696</v>
      </c>
      <c r="F299" s="231">
        <f t="shared" si="14"/>
        <v>0</v>
      </c>
      <c r="G299" s="259">
        <v>10093.852083561696</v>
      </c>
      <c r="H299" s="259">
        <v>10093.832489999999</v>
      </c>
      <c r="I299" s="231">
        <f t="shared" si="19"/>
        <v>99.999805886181662</v>
      </c>
      <c r="J299" s="279"/>
      <c r="K299" s="259">
        <v>0</v>
      </c>
      <c r="L299" s="259">
        <v>10093.832489999999</v>
      </c>
    </row>
    <row r="300" spans="1:12" s="55" customFormat="1" ht="17.649999999999999" customHeight="1" x14ac:dyDescent="0.25">
      <c r="A300" s="257">
        <v>36</v>
      </c>
      <c r="B300" s="117" t="s">
        <v>48</v>
      </c>
      <c r="C300" s="278" t="s">
        <v>935</v>
      </c>
      <c r="D300" s="259">
        <v>5287.1298647003014</v>
      </c>
      <c r="E300" s="259">
        <v>5287.1298647003014</v>
      </c>
      <c r="F300" s="231">
        <f t="shared" si="14"/>
        <v>0</v>
      </c>
      <c r="G300" s="259">
        <v>5287.1298647003014</v>
      </c>
      <c r="H300" s="259">
        <v>5286.57708</v>
      </c>
      <c r="I300" s="231">
        <f t="shared" si="19"/>
        <v>99.989544711129724</v>
      </c>
      <c r="J300" s="279"/>
      <c r="K300" s="259">
        <v>0</v>
      </c>
      <c r="L300" s="259">
        <v>5286.57708</v>
      </c>
    </row>
    <row r="301" spans="1:12" s="55" customFormat="1" ht="17.649999999999999" customHeight="1" x14ac:dyDescent="0.25">
      <c r="A301" s="257">
        <v>38</v>
      </c>
      <c r="B301" s="117" t="s">
        <v>48</v>
      </c>
      <c r="C301" s="278" t="s">
        <v>936</v>
      </c>
      <c r="D301" s="259">
        <v>20633.464577511801</v>
      </c>
      <c r="E301" s="259">
        <v>20633.464577511801</v>
      </c>
      <c r="F301" s="231">
        <f t="shared" si="14"/>
        <v>0</v>
      </c>
      <c r="G301" s="259">
        <v>20633.464577511801</v>
      </c>
      <c r="H301" s="259">
        <v>20633.464577511801</v>
      </c>
      <c r="I301" s="231">
        <f t="shared" si="19"/>
        <v>100</v>
      </c>
      <c r="J301" s="279"/>
      <c r="K301" s="259">
        <v>20633.464577511801</v>
      </c>
      <c r="L301" s="259">
        <v>0</v>
      </c>
    </row>
    <row r="302" spans="1:12" s="55" customFormat="1" ht="17.649999999999999" customHeight="1" x14ac:dyDescent="0.25">
      <c r="A302" s="257">
        <v>40</v>
      </c>
      <c r="B302" s="117" t="s">
        <v>96</v>
      </c>
      <c r="C302" s="278" t="s">
        <v>937</v>
      </c>
      <c r="D302" s="259">
        <v>11288.222472099</v>
      </c>
      <c r="E302" s="259">
        <v>11288.222472099</v>
      </c>
      <c r="F302" s="231">
        <f t="shared" si="14"/>
        <v>0</v>
      </c>
      <c r="G302" s="259">
        <v>11288.222472099</v>
      </c>
      <c r="H302" s="259">
        <v>3159.8576150954996</v>
      </c>
      <c r="I302" s="231">
        <f>+H302/E302*100</f>
        <v>27.992517182450044</v>
      </c>
      <c r="J302" s="279"/>
      <c r="K302" s="259">
        <v>0</v>
      </c>
      <c r="L302" s="259">
        <v>3159.8576150954996</v>
      </c>
    </row>
    <row r="303" spans="1:12" s="55" customFormat="1" ht="17.649999999999999" customHeight="1" x14ac:dyDescent="0.25">
      <c r="A303" s="257">
        <v>42</v>
      </c>
      <c r="B303" s="117" t="s">
        <v>48</v>
      </c>
      <c r="C303" s="278" t="s">
        <v>111</v>
      </c>
      <c r="D303" s="259">
        <v>13148.583446999286</v>
      </c>
      <c r="E303" s="259">
        <v>13148.583446999286</v>
      </c>
      <c r="F303" s="231">
        <f t="shared" si="14"/>
        <v>0</v>
      </c>
      <c r="G303" s="259">
        <v>13148.583446999286</v>
      </c>
      <c r="H303" s="259">
        <v>6708.3671696652</v>
      </c>
      <c r="I303" s="231">
        <f t="shared" ref="I303:I305" si="20">+H303/E303*100</f>
        <v>51.01969498620138</v>
      </c>
      <c r="J303" s="279"/>
      <c r="K303" s="259">
        <v>6708.3671696652</v>
      </c>
      <c r="L303" s="259">
        <v>0</v>
      </c>
    </row>
    <row r="304" spans="1:12" s="55" customFormat="1" ht="17.649999999999999" customHeight="1" x14ac:dyDescent="0.25">
      <c r="A304" s="257">
        <v>43</v>
      </c>
      <c r="B304" s="117" t="s">
        <v>48</v>
      </c>
      <c r="C304" s="278" t="s">
        <v>112</v>
      </c>
      <c r="D304" s="259">
        <v>29540.346939421499</v>
      </c>
      <c r="E304" s="259">
        <v>29540.346939421499</v>
      </c>
      <c r="F304" s="231">
        <f t="shared" si="14"/>
        <v>0</v>
      </c>
      <c r="G304" s="259">
        <v>29540.346939421499</v>
      </c>
      <c r="H304" s="259">
        <v>6928.2579913076997</v>
      </c>
      <c r="I304" s="231">
        <f t="shared" si="20"/>
        <v>23.453543066083498</v>
      </c>
      <c r="J304" s="279"/>
      <c r="K304" s="259">
        <v>6928.2579913076997</v>
      </c>
      <c r="L304" s="259">
        <v>0</v>
      </c>
    </row>
    <row r="305" spans="1:12" s="55" customFormat="1" ht="17.649999999999999" customHeight="1" x14ac:dyDescent="0.25">
      <c r="A305" s="280">
        <v>45</v>
      </c>
      <c r="B305" s="281" t="s">
        <v>48</v>
      </c>
      <c r="C305" s="282" t="s">
        <v>113</v>
      </c>
      <c r="D305" s="283">
        <v>12652.357385004383</v>
      </c>
      <c r="E305" s="283">
        <v>12652.357385004383</v>
      </c>
      <c r="F305" s="239">
        <f t="shared" si="14"/>
        <v>0</v>
      </c>
      <c r="G305" s="283">
        <v>12652.357385004383</v>
      </c>
      <c r="H305" s="283">
        <v>7518.2712195377999</v>
      </c>
      <c r="I305" s="239">
        <f t="shared" si="20"/>
        <v>59.421900526209292</v>
      </c>
      <c r="J305" s="284"/>
      <c r="K305" s="283">
        <v>7518.2712195377999</v>
      </c>
      <c r="L305" s="283">
        <v>0</v>
      </c>
    </row>
    <row r="306" spans="1:12" ht="15" customHeight="1" x14ac:dyDescent="0.25">
      <c r="A306" s="221" t="s">
        <v>1056</v>
      </c>
      <c r="B306" s="221"/>
      <c r="C306" s="221"/>
      <c r="D306" s="221"/>
      <c r="E306" s="221"/>
      <c r="F306" s="221"/>
      <c r="G306" s="221"/>
      <c r="H306" s="221"/>
      <c r="I306" s="221"/>
      <c r="J306" s="221"/>
      <c r="K306" s="221"/>
      <c r="L306" s="221"/>
    </row>
    <row r="307" spans="1:12" s="44" customFormat="1" ht="15" customHeight="1" x14ac:dyDescent="0.25">
      <c r="A307" s="219" t="s">
        <v>938</v>
      </c>
      <c r="B307" s="219"/>
      <c r="C307" s="219"/>
      <c r="D307" s="219"/>
      <c r="E307" s="219"/>
      <c r="F307" s="219"/>
      <c r="G307" s="219"/>
      <c r="H307" s="219"/>
      <c r="I307" s="219"/>
      <c r="J307" s="219"/>
      <c r="K307" s="219"/>
      <c r="L307" s="219"/>
    </row>
    <row r="308" spans="1:12" ht="15" customHeight="1" x14ac:dyDescent="0.25">
      <c r="A308" s="221" t="s">
        <v>1058</v>
      </c>
      <c r="B308" s="221"/>
      <c r="C308" s="221"/>
      <c r="D308" s="221"/>
      <c r="E308" s="221"/>
      <c r="F308" s="221"/>
      <c r="G308" s="221"/>
      <c r="H308" s="221"/>
      <c r="I308" s="221"/>
      <c r="J308" s="221"/>
      <c r="K308" s="221"/>
      <c r="L308" s="221"/>
    </row>
    <row r="309" spans="1:12" ht="15" customHeight="1" x14ac:dyDescent="0.25">
      <c r="A309" s="248" t="s">
        <v>121</v>
      </c>
      <c r="B309" s="248"/>
      <c r="C309" s="248"/>
      <c r="D309" s="248"/>
      <c r="E309" s="248"/>
      <c r="F309" s="248"/>
      <c r="G309" s="248"/>
      <c r="H309" s="248"/>
      <c r="I309" s="248"/>
      <c r="J309" s="248"/>
      <c r="K309" s="248"/>
      <c r="L309" s="248"/>
    </row>
    <row r="310" spans="1:12" s="59" customFormat="1" ht="15" x14ac:dyDescent="0.25">
      <c r="B310" s="60"/>
      <c r="C310" s="61"/>
    </row>
    <row r="311" spans="1:12" s="59" customFormat="1" ht="15" x14ac:dyDescent="0.25">
      <c r="B311" s="60"/>
      <c r="C311" s="61"/>
      <c r="D311" s="62"/>
      <c r="E311" s="62"/>
      <c r="F311" s="62"/>
      <c r="G311" s="62"/>
      <c r="H311" s="62"/>
      <c r="I311" s="62"/>
      <c r="J311" s="62"/>
      <c r="K311" s="62"/>
      <c r="L311" s="62"/>
    </row>
    <row r="312" spans="1:12" s="59" customFormat="1" ht="15" x14ac:dyDescent="0.25">
      <c r="B312" s="60"/>
      <c r="C312" s="61"/>
      <c r="D312" s="62"/>
      <c r="E312" s="62"/>
      <c r="F312" s="62"/>
      <c r="G312" s="62"/>
      <c r="H312" s="62"/>
      <c r="I312" s="62"/>
      <c r="J312" s="62"/>
      <c r="K312" s="62"/>
      <c r="L312" s="62"/>
    </row>
    <row r="313" spans="1:12" s="59" customFormat="1" ht="15" x14ac:dyDescent="0.25">
      <c r="B313" s="60"/>
      <c r="C313" s="61"/>
      <c r="D313" s="62"/>
      <c r="E313" s="62"/>
      <c r="F313" s="62"/>
      <c r="G313" s="62"/>
      <c r="H313" s="62"/>
      <c r="I313" s="62"/>
      <c r="J313" s="62"/>
      <c r="K313" s="62"/>
      <c r="L313" s="62"/>
    </row>
    <row r="314" spans="1:12" s="59" customFormat="1" ht="15" x14ac:dyDescent="0.25">
      <c r="B314" s="60"/>
      <c r="C314" s="61"/>
      <c r="D314" s="63"/>
      <c r="E314" s="63"/>
      <c r="G314" s="63"/>
      <c r="H314" s="63"/>
      <c r="K314" s="63"/>
      <c r="L314" s="63"/>
    </row>
    <row r="315" spans="1:12" x14ac:dyDescent="0.25">
      <c r="A315" s="50"/>
      <c r="B315" s="64"/>
      <c r="C315" s="65"/>
      <c r="D315" s="66"/>
      <c r="E315" s="66"/>
      <c r="F315" s="66"/>
      <c r="G315" s="66"/>
      <c r="H315" s="66"/>
      <c r="I315" s="66"/>
      <c r="J315" s="66"/>
      <c r="K315" s="66"/>
      <c r="L315" s="66"/>
    </row>
    <row r="316" spans="1:12" x14ac:dyDescent="0.25">
      <c r="A316" s="50"/>
      <c r="B316" s="64"/>
      <c r="C316" s="65"/>
      <c r="D316" s="67"/>
      <c r="E316" s="67"/>
      <c r="F316" s="67"/>
      <c r="G316" s="67"/>
      <c r="H316" s="67"/>
      <c r="I316" s="67"/>
      <c r="J316" s="67"/>
      <c r="K316" s="67"/>
      <c r="L316" s="67"/>
    </row>
    <row r="317" spans="1:12" x14ac:dyDescent="0.25">
      <c r="A317" s="50"/>
      <c r="B317" s="64"/>
      <c r="C317" s="65"/>
      <c r="D317" s="50"/>
      <c r="E317" s="50"/>
      <c r="F317" s="50"/>
      <c r="G317" s="50"/>
      <c r="H317" s="50"/>
      <c r="I317" s="50"/>
      <c r="J317" s="50"/>
      <c r="K317" s="50"/>
      <c r="L317" s="50"/>
    </row>
    <row r="318" spans="1:12" x14ac:dyDescent="0.25">
      <c r="A318" s="50"/>
      <c r="B318" s="64"/>
      <c r="C318" s="65"/>
      <c r="D318" s="50"/>
      <c r="E318" s="50"/>
      <c r="F318" s="50"/>
      <c r="G318" s="50"/>
      <c r="H318" s="50"/>
      <c r="I318" s="50"/>
      <c r="J318" s="50"/>
      <c r="K318" s="50"/>
      <c r="L318" s="50"/>
    </row>
    <row r="319" spans="1:12" x14ac:dyDescent="0.25">
      <c r="A319" s="50"/>
      <c r="B319" s="64"/>
      <c r="C319" s="65"/>
      <c r="D319" s="50"/>
      <c r="E319" s="50"/>
      <c r="F319" s="50"/>
      <c r="G319" s="50"/>
      <c r="H319" s="50"/>
      <c r="I319" s="50"/>
      <c r="J319" s="50"/>
      <c r="K319" s="50"/>
      <c r="L319" s="50"/>
    </row>
    <row r="320" spans="1:12" x14ac:dyDescent="0.25">
      <c r="A320" s="50"/>
      <c r="B320" s="64"/>
      <c r="C320" s="65"/>
      <c r="D320" s="50"/>
      <c r="E320" s="50"/>
      <c r="F320" s="50"/>
      <c r="G320" s="50"/>
      <c r="H320" s="50"/>
      <c r="I320" s="50"/>
      <c r="J320" s="50"/>
      <c r="K320" s="50"/>
      <c r="L320" s="50"/>
    </row>
    <row r="321" spans="1:14" x14ac:dyDescent="0.25">
      <c r="A321" s="50"/>
      <c r="B321" s="64"/>
      <c r="C321" s="65"/>
      <c r="D321" s="50"/>
      <c r="E321" s="50"/>
      <c r="F321" s="50"/>
      <c r="G321" s="50"/>
      <c r="H321" s="50"/>
      <c r="I321" s="50"/>
      <c r="J321" s="50"/>
      <c r="K321" s="50"/>
      <c r="L321" s="50"/>
    </row>
    <row r="322" spans="1:14" s="57" customFormat="1" x14ac:dyDescent="0.25">
      <c r="A322" s="50"/>
      <c r="B322" s="64"/>
      <c r="C322" s="65"/>
      <c r="D322" s="50"/>
      <c r="E322" s="50"/>
      <c r="F322" s="50"/>
      <c r="G322" s="50"/>
      <c r="H322" s="50"/>
      <c r="I322" s="50"/>
      <c r="J322" s="50"/>
      <c r="K322" s="50"/>
      <c r="L322" s="50"/>
      <c r="M322" s="50"/>
      <c r="N322" s="50"/>
    </row>
    <row r="323" spans="1:14" s="57" customFormat="1" x14ac:dyDescent="0.25">
      <c r="A323" s="50"/>
      <c r="B323" s="64"/>
      <c r="C323" s="65"/>
      <c r="D323" s="50"/>
      <c r="E323" s="50"/>
      <c r="F323" s="50"/>
      <c r="G323" s="50"/>
      <c r="H323" s="50"/>
      <c r="I323" s="50"/>
      <c r="J323" s="50"/>
      <c r="K323" s="50"/>
      <c r="L323" s="50"/>
      <c r="M323" s="50"/>
      <c r="N323" s="50"/>
    </row>
    <row r="324" spans="1:14" s="57" customFormat="1" x14ac:dyDescent="0.25">
      <c r="A324" s="50"/>
      <c r="B324" s="64"/>
      <c r="C324" s="65"/>
      <c r="D324" s="50"/>
      <c r="E324" s="50"/>
      <c r="F324" s="50"/>
      <c r="G324" s="50"/>
      <c r="H324" s="50"/>
      <c r="I324" s="50"/>
      <c r="J324" s="50"/>
      <c r="K324" s="50"/>
      <c r="L324" s="50"/>
      <c r="M324" s="50"/>
      <c r="N324" s="50"/>
    </row>
    <row r="325" spans="1:14" s="57" customFormat="1" x14ac:dyDescent="0.25">
      <c r="A325" s="50"/>
      <c r="B325" s="64"/>
      <c r="C325" s="65"/>
      <c r="D325" s="50"/>
      <c r="E325" s="50"/>
      <c r="F325" s="50"/>
      <c r="G325" s="50"/>
      <c r="H325" s="50"/>
      <c r="I325" s="50"/>
      <c r="J325" s="50"/>
      <c r="K325" s="50"/>
      <c r="L325" s="50"/>
      <c r="M325" s="50"/>
      <c r="N325" s="50"/>
    </row>
    <row r="326" spans="1:14" s="57" customFormat="1" x14ac:dyDescent="0.25">
      <c r="A326" s="50"/>
      <c r="B326" s="64"/>
      <c r="C326" s="65"/>
      <c r="D326" s="50"/>
      <c r="E326" s="50"/>
      <c r="F326" s="50"/>
      <c r="G326" s="50"/>
      <c r="H326" s="50"/>
      <c r="I326" s="50"/>
      <c r="J326" s="50"/>
      <c r="K326" s="50"/>
      <c r="L326" s="50"/>
      <c r="M326" s="50"/>
      <c r="N326" s="50"/>
    </row>
    <row r="327" spans="1:14" s="57" customFormat="1" x14ac:dyDescent="0.25">
      <c r="A327" s="50"/>
      <c r="B327" s="64"/>
      <c r="C327" s="65"/>
      <c r="D327" s="50"/>
      <c r="E327" s="50"/>
      <c r="F327" s="50"/>
      <c r="G327" s="50"/>
      <c r="H327" s="50"/>
      <c r="I327" s="50"/>
      <c r="J327" s="50"/>
      <c r="K327" s="50"/>
      <c r="L327" s="50"/>
      <c r="M327" s="50"/>
      <c r="N327" s="50"/>
    </row>
    <row r="328" spans="1:14" s="57" customFormat="1" x14ac:dyDescent="0.25">
      <c r="A328" s="50"/>
      <c r="B328" s="64"/>
      <c r="C328" s="65"/>
      <c r="D328" s="50"/>
      <c r="E328" s="50"/>
      <c r="F328" s="50"/>
      <c r="G328" s="50"/>
      <c r="H328" s="50"/>
      <c r="I328" s="50"/>
      <c r="J328" s="50"/>
      <c r="K328" s="50"/>
      <c r="L328" s="50"/>
      <c r="M328" s="50"/>
      <c r="N328" s="50"/>
    </row>
    <row r="329" spans="1:14" s="57" customFormat="1" x14ac:dyDescent="0.25">
      <c r="A329" s="50"/>
      <c r="B329" s="64"/>
      <c r="C329" s="65"/>
      <c r="D329" s="50"/>
      <c r="E329" s="50"/>
      <c r="F329" s="50"/>
      <c r="G329" s="50"/>
      <c r="H329" s="50"/>
      <c r="I329" s="50"/>
      <c r="J329" s="50"/>
      <c r="K329" s="50"/>
      <c r="L329" s="50"/>
      <c r="M329" s="50"/>
      <c r="N329" s="50"/>
    </row>
    <row r="330" spans="1:14" s="57" customFormat="1" x14ac:dyDescent="0.25">
      <c r="A330" s="50"/>
      <c r="B330" s="64"/>
      <c r="C330" s="65"/>
      <c r="D330" s="50"/>
      <c r="E330" s="50"/>
      <c r="F330" s="50"/>
      <c r="G330" s="50"/>
      <c r="H330" s="50"/>
      <c r="I330" s="50"/>
      <c r="J330" s="50"/>
      <c r="K330" s="50"/>
      <c r="L330" s="50"/>
      <c r="M330" s="50"/>
      <c r="N330" s="50"/>
    </row>
    <row r="331" spans="1:14" s="57" customFormat="1" x14ac:dyDescent="0.25">
      <c r="A331" s="50"/>
      <c r="B331" s="64"/>
      <c r="C331" s="65"/>
      <c r="D331" s="50"/>
      <c r="E331" s="50"/>
      <c r="F331" s="50"/>
      <c r="G331" s="50"/>
      <c r="H331" s="50"/>
      <c r="I331" s="50"/>
      <c r="J331" s="50"/>
      <c r="K331" s="50"/>
      <c r="L331" s="50"/>
      <c r="M331" s="50"/>
      <c r="N331" s="50"/>
    </row>
    <row r="332" spans="1:14" s="57" customFormat="1" x14ac:dyDescent="0.25">
      <c r="A332" s="50"/>
      <c r="B332" s="64"/>
      <c r="C332" s="65"/>
      <c r="D332" s="50"/>
      <c r="E332" s="50"/>
      <c r="F332" s="50"/>
      <c r="G332" s="50"/>
      <c r="H332" s="50"/>
      <c r="I332" s="50"/>
      <c r="J332" s="50"/>
      <c r="K332" s="50"/>
      <c r="L332" s="50"/>
      <c r="M332" s="50"/>
      <c r="N332" s="50"/>
    </row>
    <row r="333" spans="1:14" s="57" customFormat="1" x14ac:dyDescent="0.25">
      <c r="A333" s="50"/>
      <c r="B333" s="64"/>
      <c r="C333" s="65"/>
      <c r="D333" s="50"/>
      <c r="E333" s="50"/>
      <c r="F333" s="50"/>
      <c r="G333" s="50"/>
      <c r="H333" s="50"/>
      <c r="I333" s="50"/>
      <c r="J333" s="50"/>
      <c r="K333" s="50"/>
      <c r="L333" s="50"/>
      <c r="M333" s="50"/>
      <c r="N333" s="50"/>
    </row>
    <row r="334" spans="1:14" s="57" customFormat="1" x14ac:dyDescent="0.25">
      <c r="A334" s="50"/>
      <c r="B334" s="64"/>
      <c r="C334" s="65"/>
      <c r="D334" s="50"/>
      <c r="E334" s="50"/>
      <c r="F334" s="50"/>
      <c r="G334" s="50"/>
      <c r="H334" s="50"/>
      <c r="I334" s="50"/>
      <c r="J334" s="50"/>
      <c r="K334" s="50"/>
      <c r="L334" s="50"/>
      <c r="M334" s="50"/>
      <c r="N334" s="50"/>
    </row>
    <row r="335" spans="1:14" s="57" customFormat="1" x14ac:dyDescent="0.25">
      <c r="A335" s="50"/>
      <c r="B335" s="64"/>
      <c r="C335" s="65"/>
      <c r="D335" s="50"/>
      <c r="E335" s="50"/>
      <c r="F335" s="50"/>
      <c r="G335" s="50"/>
      <c r="H335" s="50"/>
      <c r="I335" s="50"/>
      <c r="J335" s="50"/>
      <c r="K335" s="50"/>
      <c r="L335" s="50"/>
      <c r="M335" s="50"/>
      <c r="N335" s="50"/>
    </row>
    <row r="336" spans="1:14" s="57" customFormat="1" x14ac:dyDescent="0.25">
      <c r="A336" s="50"/>
      <c r="B336" s="64"/>
      <c r="C336" s="65"/>
      <c r="D336" s="50"/>
      <c r="E336" s="50"/>
      <c r="F336" s="50"/>
      <c r="G336" s="50"/>
      <c r="H336" s="50"/>
      <c r="I336" s="50"/>
      <c r="J336" s="50"/>
      <c r="K336" s="50"/>
      <c r="L336" s="50"/>
      <c r="M336" s="50"/>
      <c r="N336" s="50"/>
    </row>
    <row r="337" spans="1:14" s="57" customFormat="1" x14ac:dyDescent="0.25">
      <c r="A337" s="50"/>
      <c r="B337" s="64"/>
      <c r="C337" s="65"/>
      <c r="D337" s="50"/>
      <c r="E337" s="50"/>
      <c r="F337" s="50"/>
      <c r="G337" s="50"/>
      <c r="H337" s="50"/>
      <c r="I337" s="50"/>
      <c r="J337" s="50"/>
      <c r="K337" s="50"/>
      <c r="L337" s="50"/>
      <c r="M337" s="50"/>
      <c r="N337" s="50"/>
    </row>
    <row r="338" spans="1:14" s="57" customFormat="1" x14ac:dyDescent="0.25">
      <c r="A338" s="50"/>
      <c r="B338" s="64"/>
      <c r="C338" s="65"/>
      <c r="D338" s="50"/>
      <c r="E338" s="50"/>
      <c r="F338" s="50"/>
      <c r="G338" s="50"/>
      <c r="H338" s="50"/>
      <c r="I338" s="50"/>
      <c r="J338" s="50"/>
      <c r="K338" s="50"/>
      <c r="L338" s="50"/>
      <c r="M338" s="50"/>
      <c r="N338" s="50"/>
    </row>
    <row r="339" spans="1:14" s="57" customFormat="1" x14ac:dyDescent="0.25">
      <c r="A339" s="50"/>
      <c r="B339" s="64"/>
      <c r="C339" s="65"/>
      <c r="D339" s="50"/>
      <c r="E339" s="50"/>
      <c r="F339" s="50"/>
      <c r="G339" s="50"/>
      <c r="H339" s="50"/>
      <c r="I339" s="50"/>
      <c r="J339" s="50"/>
      <c r="K339" s="50"/>
      <c r="L339" s="50"/>
      <c r="M339" s="50"/>
      <c r="N339" s="50"/>
    </row>
    <row r="340" spans="1:14" s="57" customFormat="1" x14ac:dyDescent="0.25">
      <c r="A340" s="50"/>
      <c r="B340" s="64"/>
      <c r="C340" s="65"/>
      <c r="D340" s="50"/>
      <c r="E340" s="50"/>
      <c r="F340" s="50"/>
      <c r="G340" s="50"/>
      <c r="H340" s="50"/>
      <c r="I340" s="50"/>
      <c r="J340" s="50"/>
      <c r="K340" s="50"/>
      <c r="L340" s="50"/>
      <c r="M340" s="50"/>
      <c r="N340" s="50"/>
    </row>
    <row r="341" spans="1:14" s="57" customFormat="1" x14ac:dyDescent="0.25">
      <c r="A341" s="50"/>
      <c r="B341" s="64"/>
      <c r="C341" s="65"/>
      <c r="D341" s="50"/>
      <c r="E341" s="50"/>
      <c r="F341" s="50"/>
      <c r="G341" s="50"/>
      <c r="H341" s="50"/>
      <c r="I341" s="50"/>
      <c r="J341" s="50"/>
      <c r="K341" s="50"/>
      <c r="L341" s="50"/>
      <c r="M341" s="50"/>
      <c r="N341" s="50"/>
    </row>
  </sheetData>
  <mergeCells count="13">
    <mergeCell ref="A11:C11"/>
    <mergeCell ref="A12:C12"/>
    <mergeCell ref="A271:C271"/>
    <mergeCell ref="A1:D1"/>
    <mergeCell ref="E1:L1"/>
    <mergeCell ref="A2:L2"/>
    <mergeCell ref="A3:L3"/>
    <mergeCell ref="A8:A10"/>
    <mergeCell ref="B8:C10"/>
    <mergeCell ref="D8:F8"/>
    <mergeCell ref="G8:G9"/>
    <mergeCell ref="H8:I8"/>
    <mergeCell ref="K8:L8"/>
  </mergeCells>
  <printOptions horizontalCentered="1"/>
  <pageMargins left="0" right="0" top="0" bottom="0" header="0" footer="0"/>
  <pageSetup scale="65" fitToWidth="0" fitToHeight="7" orientation="landscape" r:id="rId1"/>
  <headerFooter alignWithMargins="0"/>
  <ignoredErrors>
    <ignoredError sqref="D10:N10 D11:E11 G11:N11" numberStoredAsText="1"/>
    <ignoredError sqref="F11" numberStoredAsText="1" formula="1"/>
    <ignoredError sqref="F12:F30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0"/>
  <sheetViews>
    <sheetView showGridLines="0" zoomScaleNormal="100" zoomScaleSheetLayoutView="100" workbookViewId="0">
      <selection sqref="A1:D1"/>
    </sheetView>
  </sheetViews>
  <sheetFormatPr baseColWidth="10" defaultColWidth="11.42578125" defaultRowHeight="12.75" x14ac:dyDescent="0.25"/>
  <cols>
    <col min="1" max="2" width="5" style="71" customWidth="1"/>
    <col min="3" max="3" width="37.85546875" style="71" customWidth="1"/>
    <col min="4" max="6" width="18.7109375" style="71" customWidth="1"/>
    <col min="7" max="9" width="13.7109375" style="71" customWidth="1"/>
    <col min="10" max="11" width="9.28515625" style="71" customWidth="1"/>
    <col min="12" max="16384" width="11.42578125" style="71"/>
  </cols>
  <sheetData>
    <row r="1" spans="1:13" ht="64.5" customHeight="1" x14ac:dyDescent="0.25">
      <c r="A1" s="362" t="s">
        <v>1041</v>
      </c>
      <c r="B1" s="362"/>
      <c r="C1" s="362"/>
      <c r="D1" s="362"/>
      <c r="E1" s="390" t="s">
        <v>1042</v>
      </c>
      <c r="F1" s="390"/>
      <c r="G1" s="390"/>
      <c r="H1" s="390"/>
      <c r="I1" s="390"/>
      <c r="J1" s="390"/>
      <c r="K1" s="390"/>
    </row>
    <row r="2" spans="1:13" ht="34.5" customHeight="1" x14ac:dyDescent="0.3">
      <c r="A2" s="360" t="s">
        <v>1043</v>
      </c>
      <c r="B2" s="360"/>
      <c r="C2" s="360"/>
      <c r="D2" s="360"/>
      <c r="E2" s="360"/>
      <c r="F2" s="360"/>
      <c r="G2" s="360"/>
      <c r="H2" s="360"/>
      <c r="I2" s="360"/>
      <c r="J2" s="360"/>
      <c r="K2" s="360"/>
    </row>
    <row r="3" spans="1:13" s="51" customFormat="1" ht="16.899999999999999" customHeight="1" x14ac:dyDescent="0.25">
      <c r="A3" s="218" t="s">
        <v>1020</v>
      </c>
      <c r="B3" s="218"/>
      <c r="C3" s="218"/>
      <c r="D3" s="218"/>
      <c r="E3" s="218"/>
      <c r="F3" s="218"/>
      <c r="G3" s="218"/>
      <c r="H3" s="218"/>
      <c r="I3" s="218"/>
      <c r="J3" s="218"/>
      <c r="K3" s="218"/>
      <c r="L3" s="53"/>
      <c r="M3" s="53"/>
    </row>
    <row r="4" spans="1:13" s="51" customFormat="1" ht="16.899999999999999" customHeight="1" x14ac:dyDescent="0.25">
      <c r="A4" s="218" t="s">
        <v>1051</v>
      </c>
      <c r="B4" s="285"/>
      <c r="C4" s="286"/>
      <c r="D4" s="285"/>
      <c r="E4" s="285"/>
      <c r="F4" s="285"/>
      <c r="G4" s="285"/>
      <c r="H4" s="285"/>
      <c r="I4" s="285"/>
      <c r="J4" s="285"/>
      <c r="K4" s="285"/>
      <c r="L4" s="53"/>
      <c r="M4" s="53"/>
    </row>
    <row r="5" spans="1:13" s="51" customFormat="1" ht="16.899999999999999" customHeight="1" x14ac:dyDescent="0.25">
      <c r="A5" s="217" t="s">
        <v>1</v>
      </c>
      <c r="B5" s="217"/>
      <c r="C5" s="217"/>
      <c r="D5" s="217"/>
      <c r="E5" s="217"/>
      <c r="F5" s="217"/>
      <c r="G5" s="217"/>
      <c r="H5" s="217"/>
      <c r="I5" s="217"/>
      <c r="J5" s="217"/>
      <c r="K5" s="217"/>
      <c r="L5" s="400"/>
      <c r="M5" s="400"/>
    </row>
    <row r="6" spans="1:13" s="51" customFormat="1" ht="16.899999999999999" customHeight="1" x14ac:dyDescent="0.25">
      <c r="A6" s="217" t="s">
        <v>45</v>
      </c>
      <c r="B6" s="217"/>
      <c r="C6" s="217"/>
      <c r="D6" s="217"/>
      <c r="E6" s="217"/>
      <c r="F6" s="217"/>
      <c r="G6" s="217"/>
      <c r="H6" s="217"/>
      <c r="I6" s="217"/>
      <c r="J6" s="217"/>
      <c r="K6" s="217"/>
      <c r="L6" s="400"/>
      <c r="M6" s="400"/>
    </row>
    <row r="7" spans="1:13" s="51" customFormat="1" ht="16.899999999999999" customHeight="1" x14ac:dyDescent="0.25">
      <c r="A7" s="401" t="s">
        <v>1050</v>
      </c>
      <c r="B7" s="401"/>
      <c r="C7" s="401"/>
      <c r="D7" s="401"/>
      <c r="E7" s="401"/>
      <c r="F7" s="401"/>
      <c r="G7" s="401"/>
      <c r="H7" s="401"/>
      <c r="I7" s="401"/>
      <c r="J7" s="401"/>
      <c r="K7" s="401"/>
      <c r="L7" s="53"/>
      <c r="M7" s="53"/>
    </row>
    <row r="8" spans="1:13" s="37" customFormat="1" ht="28.5" customHeight="1" x14ac:dyDescent="0.25">
      <c r="A8" s="397" t="s">
        <v>1019</v>
      </c>
      <c r="B8" s="369" t="s">
        <v>1066</v>
      </c>
      <c r="C8" s="369"/>
      <c r="D8" s="398" t="s">
        <v>1018</v>
      </c>
      <c r="E8" s="398"/>
      <c r="F8" s="358" t="s">
        <v>1017</v>
      </c>
      <c r="G8" s="397" t="s">
        <v>1067</v>
      </c>
      <c r="H8" s="397" t="s">
        <v>1016</v>
      </c>
      <c r="I8" s="397" t="s">
        <v>1068</v>
      </c>
      <c r="J8" s="397" t="s">
        <v>1015</v>
      </c>
      <c r="K8" s="397"/>
      <c r="L8" s="39"/>
      <c r="M8" s="39"/>
    </row>
    <row r="9" spans="1:13" s="37" customFormat="1" ht="8.25" customHeight="1" x14ac:dyDescent="0.25">
      <c r="A9" s="397"/>
      <c r="B9" s="369"/>
      <c r="C9" s="369"/>
      <c r="D9" s="397" t="s">
        <v>1014</v>
      </c>
      <c r="E9" s="397" t="s">
        <v>1013</v>
      </c>
      <c r="F9" s="397" t="s">
        <v>1013</v>
      </c>
      <c r="G9" s="397"/>
      <c r="H9" s="397"/>
      <c r="I9" s="397"/>
      <c r="J9" s="398"/>
      <c r="K9" s="398"/>
    </row>
    <row r="10" spans="1:13" s="37" customFormat="1" ht="46.5" customHeight="1" x14ac:dyDescent="0.25">
      <c r="A10" s="398"/>
      <c r="B10" s="393"/>
      <c r="C10" s="393"/>
      <c r="D10" s="398"/>
      <c r="E10" s="398"/>
      <c r="F10" s="398"/>
      <c r="G10" s="398"/>
      <c r="H10" s="398"/>
      <c r="I10" s="398"/>
      <c r="J10" s="359" t="s">
        <v>1012</v>
      </c>
      <c r="K10" s="359" t="s">
        <v>1011</v>
      </c>
    </row>
    <row r="11" spans="1:13" s="46" customFormat="1" ht="20.100000000000001" customHeight="1" x14ac:dyDescent="0.25">
      <c r="A11" s="219"/>
      <c r="B11" s="288"/>
      <c r="C11" s="289" t="s">
        <v>1010</v>
      </c>
      <c r="D11" s="290">
        <f>D12+D28+D37+D51+D62+D75+D114+D132+D142+D164+D189+D211+D222+D232+D236+D246+D261+D275+D285+D301</f>
        <v>2523262.9214172466</v>
      </c>
      <c r="E11" s="290">
        <f>E12+E28+E37+E51+E62+E75+E114+E132+E142+E164+E189+E211+E222+E232+E236+E246+E261+E275+E285+E301</f>
        <v>2523262.9214172466</v>
      </c>
      <c r="F11" s="290">
        <f>F12+F28+F37+F51+F62+F75+F114+F132+F142+F164+F189+F211+F222+F232+F236+F246+F261+F275+F285+F301</f>
        <v>2523262.9214172466</v>
      </c>
      <c r="G11" s="291"/>
      <c r="H11" s="292"/>
      <c r="I11" s="293"/>
      <c r="J11" s="293"/>
      <c r="K11" s="219"/>
    </row>
    <row r="12" spans="1:13" s="78" customFormat="1" ht="12.95" customHeight="1" x14ac:dyDescent="0.25">
      <c r="A12" s="403" t="s">
        <v>1009</v>
      </c>
      <c r="B12" s="403"/>
      <c r="C12" s="403"/>
      <c r="D12" s="294">
        <f>SUM(D13:D27)</f>
        <v>79600.06497728519</v>
      </c>
      <c r="E12" s="294">
        <f>SUM(E13:E27)</f>
        <v>79600.06497728519</v>
      </c>
      <c r="F12" s="294">
        <f>SUM(F13:F27)</f>
        <v>79600.06497728519</v>
      </c>
      <c r="G12" s="295"/>
      <c r="H12" s="296"/>
      <c r="I12" s="296"/>
      <c r="J12" s="296"/>
      <c r="K12" s="219"/>
    </row>
    <row r="13" spans="1:13" s="78" customFormat="1" ht="12.95" customHeight="1" x14ac:dyDescent="0.25">
      <c r="A13" s="298">
        <v>1</v>
      </c>
      <c r="B13" s="299" t="s">
        <v>91</v>
      </c>
      <c r="C13" s="297" t="s">
        <v>358</v>
      </c>
      <c r="D13" s="300">
        <v>3599.6784664919996</v>
      </c>
      <c r="E13" s="300">
        <v>3599.6784664919996</v>
      </c>
      <c r="F13" s="300">
        <v>3599.6784664919996</v>
      </c>
      <c r="G13" s="301">
        <v>36732</v>
      </c>
      <c r="H13" s="301">
        <v>36732</v>
      </c>
      <c r="I13" s="301">
        <v>42128</v>
      </c>
      <c r="J13" s="117">
        <v>14</v>
      </c>
      <c r="K13" s="117">
        <v>9</v>
      </c>
    </row>
    <row r="14" spans="1:13" s="78" customFormat="1" ht="12.95" customHeight="1" x14ac:dyDescent="0.25">
      <c r="A14" s="298">
        <v>2</v>
      </c>
      <c r="B14" s="299" t="s">
        <v>48</v>
      </c>
      <c r="C14" s="297" t="s">
        <v>747</v>
      </c>
      <c r="D14" s="300">
        <v>15889.014565133699</v>
      </c>
      <c r="E14" s="300">
        <v>15889.014565133699</v>
      </c>
      <c r="F14" s="300">
        <v>15889.014565133699</v>
      </c>
      <c r="G14" s="301">
        <v>37019</v>
      </c>
      <c r="H14" s="301">
        <v>37019</v>
      </c>
      <c r="I14" s="301">
        <v>42460</v>
      </c>
      <c r="J14" s="117">
        <v>14</v>
      </c>
      <c r="K14" s="117">
        <v>3</v>
      </c>
    </row>
    <row r="15" spans="1:13" s="78" customFormat="1" ht="12.95" customHeight="1" x14ac:dyDescent="0.25">
      <c r="A15" s="298">
        <v>3</v>
      </c>
      <c r="B15" s="299" t="s">
        <v>55</v>
      </c>
      <c r="C15" s="297" t="s">
        <v>356</v>
      </c>
      <c r="D15" s="300">
        <v>753.63557654279998</v>
      </c>
      <c r="E15" s="300">
        <v>753.63557654279998</v>
      </c>
      <c r="F15" s="300">
        <v>753.63557654279998</v>
      </c>
      <c r="G15" s="301">
        <v>38080</v>
      </c>
      <c r="H15" s="301">
        <v>38080</v>
      </c>
      <c r="I15" s="301">
        <v>41759</v>
      </c>
      <c r="J15" s="117">
        <v>10</v>
      </c>
      <c r="K15" s="117">
        <v>0</v>
      </c>
    </row>
    <row r="16" spans="1:13" s="78" customFormat="1" ht="12.95" customHeight="1" x14ac:dyDescent="0.25">
      <c r="A16" s="298">
        <v>4</v>
      </c>
      <c r="B16" s="299" t="s">
        <v>48</v>
      </c>
      <c r="C16" s="297" t="s">
        <v>355</v>
      </c>
      <c r="D16" s="300">
        <v>9770.3465376452987</v>
      </c>
      <c r="E16" s="300">
        <v>9770.3465376452987</v>
      </c>
      <c r="F16" s="300">
        <v>9770.3465376452987</v>
      </c>
      <c r="G16" s="301">
        <v>36786</v>
      </c>
      <c r="H16" s="301">
        <v>36786</v>
      </c>
      <c r="I16" s="301">
        <v>41944</v>
      </c>
      <c r="J16" s="117">
        <v>14</v>
      </c>
      <c r="K16" s="117">
        <v>0</v>
      </c>
    </row>
    <row r="17" spans="1:11" s="78" customFormat="1" ht="12.95" customHeight="1" x14ac:dyDescent="0.25">
      <c r="A17" s="298">
        <v>5</v>
      </c>
      <c r="B17" s="299" t="s">
        <v>354</v>
      </c>
      <c r="C17" s="297" t="s">
        <v>353</v>
      </c>
      <c r="D17" s="300">
        <v>1279.2962806766998</v>
      </c>
      <c r="E17" s="300">
        <v>1279.2962806766998</v>
      </c>
      <c r="F17" s="300">
        <v>1279.2962806766998</v>
      </c>
      <c r="G17" s="301">
        <v>37248</v>
      </c>
      <c r="H17" s="301">
        <v>37248</v>
      </c>
      <c r="I17" s="301">
        <v>40816</v>
      </c>
      <c r="J17" s="117">
        <v>9</v>
      </c>
      <c r="K17" s="117">
        <v>2</v>
      </c>
    </row>
    <row r="18" spans="1:11" s="78" customFormat="1" ht="12.95" customHeight="1" x14ac:dyDescent="0.25">
      <c r="A18" s="298">
        <v>6</v>
      </c>
      <c r="B18" s="299" t="s">
        <v>48</v>
      </c>
      <c r="C18" s="297" t="s">
        <v>352</v>
      </c>
      <c r="D18" s="300">
        <v>9543.4146210576</v>
      </c>
      <c r="E18" s="300">
        <v>9543.4146210576</v>
      </c>
      <c r="F18" s="300">
        <v>9543.4146210576</v>
      </c>
      <c r="G18" s="301">
        <v>37076</v>
      </c>
      <c r="H18" s="301">
        <v>37076</v>
      </c>
      <c r="I18" s="301">
        <v>42521</v>
      </c>
      <c r="J18" s="117">
        <v>14</v>
      </c>
      <c r="K18" s="117">
        <v>6</v>
      </c>
    </row>
    <row r="19" spans="1:11" s="78" customFormat="1" ht="12.95" customHeight="1" x14ac:dyDescent="0.25">
      <c r="A19" s="298">
        <v>7</v>
      </c>
      <c r="B19" s="299" t="s">
        <v>171</v>
      </c>
      <c r="C19" s="297" t="s">
        <v>351</v>
      </c>
      <c r="D19" s="300">
        <v>8400.1896802079991</v>
      </c>
      <c r="E19" s="300">
        <v>8400.1896802079991</v>
      </c>
      <c r="F19" s="300">
        <v>8400.1896802079991</v>
      </c>
      <c r="G19" s="301">
        <v>36168</v>
      </c>
      <c r="H19" s="301">
        <v>36168</v>
      </c>
      <c r="I19" s="301">
        <v>43511</v>
      </c>
      <c r="J19" s="117">
        <v>19</v>
      </c>
      <c r="K19" s="117">
        <v>9</v>
      </c>
    </row>
    <row r="20" spans="1:11" s="78" customFormat="1" ht="12.95" customHeight="1" x14ac:dyDescent="0.25">
      <c r="A20" s="298">
        <v>9</v>
      </c>
      <c r="B20" s="299" t="s">
        <v>69</v>
      </c>
      <c r="C20" s="297" t="s">
        <v>350</v>
      </c>
      <c r="D20" s="300">
        <v>5360.4170044247994</v>
      </c>
      <c r="E20" s="300">
        <v>5360.4170044247994</v>
      </c>
      <c r="F20" s="300">
        <v>5360.4170044247994</v>
      </c>
      <c r="G20" s="301">
        <v>36372</v>
      </c>
      <c r="H20" s="301">
        <v>36433</v>
      </c>
      <c r="I20" s="301">
        <v>40101</v>
      </c>
      <c r="J20" s="117">
        <v>10</v>
      </c>
      <c r="K20" s="117">
        <v>0</v>
      </c>
    </row>
    <row r="21" spans="1:11" s="78" customFormat="1" ht="12.95" customHeight="1" x14ac:dyDescent="0.25">
      <c r="A21" s="298">
        <v>10</v>
      </c>
      <c r="B21" s="299" t="s">
        <v>69</v>
      </c>
      <c r="C21" s="297" t="s">
        <v>349</v>
      </c>
      <c r="D21" s="300">
        <v>5681.216589455099</v>
      </c>
      <c r="E21" s="300">
        <v>5681.216589455099</v>
      </c>
      <c r="F21" s="300">
        <v>5681.216589455099</v>
      </c>
      <c r="G21" s="301">
        <v>36483</v>
      </c>
      <c r="H21" s="301">
        <v>36742</v>
      </c>
      <c r="I21" s="301">
        <v>42292</v>
      </c>
      <c r="J21" s="117">
        <v>15</v>
      </c>
      <c r="K21" s="117">
        <v>3</v>
      </c>
    </row>
    <row r="22" spans="1:11" s="78" customFormat="1" ht="12.95" customHeight="1" x14ac:dyDescent="0.25">
      <c r="A22" s="298">
        <v>11</v>
      </c>
      <c r="B22" s="299" t="s">
        <v>69</v>
      </c>
      <c r="C22" s="297" t="s">
        <v>348</v>
      </c>
      <c r="D22" s="300">
        <v>3706.9974051422996</v>
      </c>
      <c r="E22" s="300">
        <v>3706.9974051422996</v>
      </c>
      <c r="F22" s="300">
        <v>3706.9974051422996</v>
      </c>
      <c r="G22" s="301">
        <v>36314</v>
      </c>
      <c r="H22" s="301">
        <v>36692</v>
      </c>
      <c r="I22" s="301">
        <v>40101</v>
      </c>
      <c r="J22" s="117">
        <v>10</v>
      </c>
      <c r="K22" s="117">
        <v>0</v>
      </c>
    </row>
    <row r="23" spans="1:11" s="78" customFormat="1" ht="12.95" customHeight="1" x14ac:dyDescent="0.25">
      <c r="A23" s="298">
        <v>12</v>
      </c>
      <c r="B23" s="299" t="s">
        <v>50</v>
      </c>
      <c r="C23" s="297" t="s">
        <v>347</v>
      </c>
      <c r="D23" s="300">
        <v>3997.3381637399998</v>
      </c>
      <c r="E23" s="300">
        <v>3997.3381637399998</v>
      </c>
      <c r="F23" s="300">
        <v>3997.3381637399998</v>
      </c>
      <c r="G23" s="301">
        <v>36348</v>
      </c>
      <c r="H23" s="301">
        <v>36748</v>
      </c>
      <c r="I23" s="301">
        <v>42004</v>
      </c>
      <c r="J23" s="117">
        <v>15</v>
      </c>
      <c r="K23" s="117">
        <v>2</v>
      </c>
    </row>
    <row r="24" spans="1:11" s="78" customFormat="1" ht="12.95" customHeight="1" x14ac:dyDescent="0.25">
      <c r="A24" s="298">
        <v>13</v>
      </c>
      <c r="B24" s="299" t="s">
        <v>50</v>
      </c>
      <c r="C24" s="297" t="s">
        <v>346</v>
      </c>
      <c r="D24" s="300">
        <v>4007.7941147267998</v>
      </c>
      <c r="E24" s="300">
        <v>4007.7941147267998</v>
      </c>
      <c r="F24" s="300">
        <v>4007.7941147267998</v>
      </c>
      <c r="G24" s="301">
        <v>36341</v>
      </c>
      <c r="H24" s="301">
        <v>36341</v>
      </c>
      <c r="I24" s="301">
        <v>42109</v>
      </c>
      <c r="J24" s="117">
        <v>15</v>
      </c>
      <c r="K24" s="117">
        <v>3</v>
      </c>
    </row>
    <row r="25" spans="1:11" s="78" customFormat="1" ht="12.95" customHeight="1" x14ac:dyDescent="0.25">
      <c r="A25" s="298">
        <v>14</v>
      </c>
      <c r="B25" s="299" t="s">
        <v>50</v>
      </c>
      <c r="C25" s="297" t="s">
        <v>345</v>
      </c>
      <c r="D25" s="300">
        <v>2561.3497038314999</v>
      </c>
      <c r="E25" s="300">
        <v>2561.3497038314999</v>
      </c>
      <c r="F25" s="300">
        <v>2561.3497038314999</v>
      </c>
      <c r="G25" s="301">
        <v>36402</v>
      </c>
      <c r="H25" s="301">
        <v>36402</v>
      </c>
      <c r="I25" s="301">
        <v>40101</v>
      </c>
      <c r="J25" s="117">
        <v>10</v>
      </c>
      <c r="K25" s="117">
        <v>0</v>
      </c>
    </row>
    <row r="26" spans="1:11" s="78" customFormat="1" ht="12.95" customHeight="1" x14ac:dyDescent="0.25">
      <c r="A26" s="298">
        <v>15</v>
      </c>
      <c r="B26" s="299" t="s">
        <v>50</v>
      </c>
      <c r="C26" s="297" t="s">
        <v>344</v>
      </c>
      <c r="D26" s="300">
        <v>2146.2076411311</v>
      </c>
      <c r="E26" s="300">
        <v>2146.2076411311</v>
      </c>
      <c r="F26" s="300">
        <v>2146.2076411311</v>
      </c>
      <c r="G26" s="301">
        <v>36294</v>
      </c>
      <c r="H26" s="301">
        <v>36707</v>
      </c>
      <c r="I26" s="301">
        <v>40101</v>
      </c>
      <c r="J26" s="117">
        <v>10</v>
      </c>
      <c r="K26" s="117">
        <v>0</v>
      </c>
    </row>
    <row r="27" spans="1:11" s="78" customFormat="1" ht="12.95" customHeight="1" x14ac:dyDescent="0.25">
      <c r="A27" s="298">
        <v>16</v>
      </c>
      <c r="B27" s="299" t="s">
        <v>50</v>
      </c>
      <c r="C27" s="297" t="s">
        <v>343</v>
      </c>
      <c r="D27" s="300">
        <v>2903.1686270774999</v>
      </c>
      <c r="E27" s="300">
        <v>2903.1686270774999</v>
      </c>
      <c r="F27" s="300">
        <v>2903.1686270774999</v>
      </c>
      <c r="G27" s="301">
        <v>36433</v>
      </c>
      <c r="H27" s="301">
        <v>36433</v>
      </c>
      <c r="I27" s="301">
        <v>41927</v>
      </c>
      <c r="J27" s="117">
        <v>15</v>
      </c>
      <c r="K27" s="117">
        <v>0</v>
      </c>
    </row>
    <row r="28" spans="1:11" s="78" customFormat="1" ht="12.95" customHeight="1" x14ac:dyDescent="0.25">
      <c r="A28" s="402" t="s">
        <v>1008</v>
      </c>
      <c r="B28" s="402"/>
      <c r="C28" s="402"/>
      <c r="D28" s="294">
        <f>SUM(D29:D36)</f>
        <v>10513.795004497799</v>
      </c>
      <c r="E28" s="294">
        <f>SUM(E29:E36)</f>
        <v>10513.795004497799</v>
      </c>
      <c r="F28" s="294">
        <f>SUM(F29:F36)</f>
        <v>10513.795004497799</v>
      </c>
      <c r="G28" s="117"/>
      <c r="H28" s="117"/>
      <c r="I28" s="117"/>
      <c r="J28" s="117"/>
      <c r="K28" s="117"/>
    </row>
    <row r="29" spans="1:11" s="78" customFormat="1" ht="12.95" customHeight="1" x14ac:dyDescent="0.25">
      <c r="A29" s="298">
        <v>17</v>
      </c>
      <c r="B29" s="299" t="s">
        <v>69</v>
      </c>
      <c r="C29" s="297" t="s">
        <v>342</v>
      </c>
      <c r="D29" s="300">
        <v>1457.2355862216</v>
      </c>
      <c r="E29" s="300">
        <v>1457.2355862216</v>
      </c>
      <c r="F29" s="300">
        <v>1457.2355862216</v>
      </c>
      <c r="G29" s="301">
        <v>37075</v>
      </c>
      <c r="H29" s="301">
        <v>37498</v>
      </c>
      <c r="I29" s="301">
        <v>40907</v>
      </c>
      <c r="J29" s="117">
        <v>10</v>
      </c>
      <c r="K29" s="117">
        <v>2</v>
      </c>
    </row>
    <row r="30" spans="1:11" s="78" customFormat="1" ht="12.95" customHeight="1" x14ac:dyDescent="0.25">
      <c r="A30" s="298">
        <v>18</v>
      </c>
      <c r="B30" s="299" t="s">
        <v>69</v>
      </c>
      <c r="C30" s="297" t="s">
        <v>341</v>
      </c>
      <c r="D30" s="300">
        <v>1349.0189322327001</v>
      </c>
      <c r="E30" s="300">
        <v>1349.0189322327001</v>
      </c>
      <c r="F30" s="300">
        <v>1349.0189322327001</v>
      </c>
      <c r="G30" s="301">
        <v>37106</v>
      </c>
      <c r="H30" s="301">
        <v>37398</v>
      </c>
      <c r="I30" s="301">
        <v>40908</v>
      </c>
      <c r="J30" s="117">
        <v>9</v>
      </c>
      <c r="K30" s="117">
        <v>11</v>
      </c>
    </row>
    <row r="31" spans="1:11" s="78" customFormat="1" ht="12.95" customHeight="1" x14ac:dyDescent="0.25">
      <c r="A31" s="298">
        <v>19</v>
      </c>
      <c r="B31" s="299" t="s">
        <v>69</v>
      </c>
      <c r="C31" s="297" t="s">
        <v>340</v>
      </c>
      <c r="D31" s="300">
        <v>1168.4697502775998</v>
      </c>
      <c r="E31" s="300">
        <v>1168.4697502775998</v>
      </c>
      <c r="F31" s="300">
        <v>1168.4697502775998</v>
      </c>
      <c r="G31" s="301">
        <v>37105</v>
      </c>
      <c r="H31" s="301">
        <v>37188</v>
      </c>
      <c r="I31" s="301">
        <v>40739</v>
      </c>
      <c r="J31" s="117">
        <v>9</v>
      </c>
      <c r="K31" s="117">
        <v>9</v>
      </c>
    </row>
    <row r="32" spans="1:11" s="78" customFormat="1" ht="12.95" customHeight="1" x14ac:dyDescent="0.25">
      <c r="A32" s="298">
        <v>20</v>
      </c>
      <c r="B32" s="299" t="s">
        <v>69</v>
      </c>
      <c r="C32" s="297" t="s">
        <v>339</v>
      </c>
      <c r="D32" s="300">
        <v>1111.1811039474001</v>
      </c>
      <c r="E32" s="300">
        <v>1111.1811039474001</v>
      </c>
      <c r="F32" s="300">
        <v>1111.1811039474001</v>
      </c>
      <c r="G32" s="301">
        <v>37022</v>
      </c>
      <c r="H32" s="301">
        <v>37103</v>
      </c>
      <c r="I32" s="301">
        <v>40725</v>
      </c>
      <c r="J32" s="117">
        <v>10</v>
      </c>
      <c r="K32" s="117">
        <v>2</v>
      </c>
    </row>
    <row r="33" spans="1:11" s="78" customFormat="1" ht="12.95" customHeight="1" x14ac:dyDescent="0.25">
      <c r="A33" s="298">
        <v>21</v>
      </c>
      <c r="B33" s="299" t="s">
        <v>50</v>
      </c>
      <c r="C33" s="297" t="s">
        <v>338</v>
      </c>
      <c r="D33" s="300">
        <v>1671.4491334847999</v>
      </c>
      <c r="E33" s="300">
        <v>1671.4491334847999</v>
      </c>
      <c r="F33" s="300">
        <v>1671.4491334847999</v>
      </c>
      <c r="G33" s="301">
        <v>37075</v>
      </c>
      <c r="H33" s="301">
        <v>37134</v>
      </c>
      <c r="I33" s="301">
        <v>40786</v>
      </c>
      <c r="J33" s="117">
        <v>10</v>
      </c>
      <c r="K33" s="117">
        <v>1</v>
      </c>
    </row>
    <row r="34" spans="1:11" s="78" customFormat="1" ht="12.95" customHeight="1" x14ac:dyDescent="0.25">
      <c r="A34" s="298">
        <v>22</v>
      </c>
      <c r="B34" s="299" t="s">
        <v>50</v>
      </c>
      <c r="C34" s="297" t="s">
        <v>337</v>
      </c>
      <c r="D34" s="300">
        <v>1317.7570314222</v>
      </c>
      <c r="E34" s="300">
        <v>1317.7570314222</v>
      </c>
      <c r="F34" s="300">
        <v>1317.7570314222</v>
      </c>
      <c r="G34" s="301">
        <v>37134</v>
      </c>
      <c r="H34" s="301">
        <v>37200</v>
      </c>
      <c r="I34" s="301">
        <v>40739</v>
      </c>
      <c r="J34" s="117">
        <v>9</v>
      </c>
      <c r="K34" s="117">
        <v>11</v>
      </c>
    </row>
    <row r="35" spans="1:11" s="78" customFormat="1" ht="12.95" customHeight="1" x14ac:dyDescent="0.25">
      <c r="A35" s="298">
        <v>23</v>
      </c>
      <c r="B35" s="299" t="s">
        <v>50</v>
      </c>
      <c r="C35" s="297" t="s">
        <v>336</v>
      </c>
      <c r="D35" s="300">
        <v>882.65162227229996</v>
      </c>
      <c r="E35" s="300">
        <v>882.65162227229996</v>
      </c>
      <c r="F35" s="300">
        <v>882.65162227229996</v>
      </c>
      <c r="G35" s="301">
        <v>36999</v>
      </c>
      <c r="H35" s="301">
        <v>36999</v>
      </c>
      <c r="I35" s="301">
        <v>40816</v>
      </c>
      <c r="J35" s="117">
        <v>9</v>
      </c>
      <c r="K35" s="117">
        <v>11</v>
      </c>
    </row>
    <row r="36" spans="1:11" s="78" customFormat="1" ht="12.95" customHeight="1" x14ac:dyDescent="0.25">
      <c r="A36" s="298">
        <v>24</v>
      </c>
      <c r="B36" s="299" t="s">
        <v>50</v>
      </c>
      <c r="C36" s="297" t="s">
        <v>335</v>
      </c>
      <c r="D36" s="300">
        <v>1556.0318446391998</v>
      </c>
      <c r="E36" s="300">
        <v>1556.0318446391998</v>
      </c>
      <c r="F36" s="300">
        <v>1556.0318446391998</v>
      </c>
      <c r="G36" s="301">
        <v>37022</v>
      </c>
      <c r="H36" s="301">
        <v>37314</v>
      </c>
      <c r="I36" s="301">
        <v>40908</v>
      </c>
      <c r="J36" s="117">
        <v>10</v>
      </c>
      <c r="K36" s="117">
        <v>2</v>
      </c>
    </row>
    <row r="37" spans="1:11" s="78" customFormat="1" ht="12.95" customHeight="1" x14ac:dyDescent="0.25">
      <c r="A37" s="395" t="s">
        <v>1007</v>
      </c>
      <c r="B37" s="395"/>
      <c r="C37" s="395"/>
      <c r="D37" s="294">
        <f>SUM(D38:D50)</f>
        <v>72641.794771020592</v>
      </c>
      <c r="E37" s="294">
        <f>SUM(E38:E50)</f>
        <v>72641.794771020592</v>
      </c>
      <c r="F37" s="294">
        <f>SUM(F38:F50)</f>
        <v>72641.794771020592</v>
      </c>
      <c r="G37" s="117"/>
      <c r="H37" s="117"/>
      <c r="I37" s="117"/>
      <c r="J37" s="117"/>
      <c r="K37" s="117"/>
    </row>
    <row r="38" spans="1:11" s="78" customFormat="1" ht="12.95" customHeight="1" x14ac:dyDescent="0.25">
      <c r="A38" s="298">
        <v>25</v>
      </c>
      <c r="B38" s="299" t="s">
        <v>91</v>
      </c>
      <c r="C38" s="297" t="s">
        <v>334</v>
      </c>
      <c r="D38" s="300">
        <v>6638.9323116641999</v>
      </c>
      <c r="E38" s="300">
        <v>6638.9323116641999</v>
      </c>
      <c r="F38" s="300">
        <v>6638.9323116641999</v>
      </c>
      <c r="G38" s="301">
        <v>37581</v>
      </c>
      <c r="H38" s="301">
        <v>37823</v>
      </c>
      <c r="I38" s="301">
        <v>43290</v>
      </c>
      <c r="J38" s="117">
        <v>15</v>
      </c>
      <c r="K38" s="117">
        <v>6</v>
      </c>
    </row>
    <row r="39" spans="1:11" s="78" customFormat="1" ht="12.95" customHeight="1" x14ac:dyDescent="0.25">
      <c r="A39" s="298">
        <v>26</v>
      </c>
      <c r="B39" s="299" t="s">
        <v>74</v>
      </c>
      <c r="C39" s="297" t="s">
        <v>333</v>
      </c>
      <c r="D39" s="300">
        <v>26130.415797621295</v>
      </c>
      <c r="E39" s="300">
        <v>26130.415797621295</v>
      </c>
      <c r="F39" s="300">
        <v>26130.415797621295</v>
      </c>
      <c r="G39" s="301">
        <v>38380</v>
      </c>
      <c r="H39" s="301">
        <v>38380</v>
      </c>
      <c r="I39" s="301">
        <v>43341</v>
      </c>
      <c r="J39" s="117">
        <v>13</v>
      </c>
      <c r="K39" s="117">
        <v>9</v>
      </c>
    </row>
    <row r="40" spans="1:11" s="78" customFormat="1" ht="12.95" customHeight="1" x14ac:dyDescent="0.25">
      <c r="A40" s="298">
        <v>27</v>
      </c>
      <c r="B40" s="299" t="s">
        <v>69</v>
      </c>
      <c r="C40" s="297" t="s">
        <v>756</v>
      </c>
      <c r="D40" s="300">
        <v>8202.6322802030991</v>
      </c>
      <c r="E40" s="300">
        <v>8202.6322802030991</v>
      </c>
      <c r="F40" s="300">
        <v>8202.6322802030991</v>
      </c>
      <c r="G40" s="301">
        <v>37105</v>
      </c>
      <c r="H40" s="301">
        <v>37863</v>
      </c>
      <c r="I40" s="301">
        <v>43279</v>
      </c>
      <c r="J40" s="117">
        <v>16</v>
      </c>
      <c r="K40" s="117">
        <v>8</v>
      </c>
    </row>
    <row r="41" spans="1:11" s="78" customFormat="1" ht="12.95" customHeight="1" x14ac:dyDescent="0.25">
      <c r="A41" s="298">
        <v>28</v>
      </c>
      <c r="B41" s="299" t="s">
        <v>69</v>
      </c>
      <c r="C41" s="297" t="s">
        <v>331</v>
      </c>
      <c r="D41" s="300">
        <v>11084.9356940454</v>
      </c>
      <c r="E41" s="300">
        <v>11084.9356940454</v>
      </c>
      <c r="F41" s="300">
        <v>11084.9356940454</v>
      </c>
      <c r="G41" s="301">
        <v>37188</v>
      </c>
      <c r="H41" s="301">
        <v>38060</v>
      </c>
      <c r="I41" s="301">
        <v>43290</v>
      </c>
      <c r="J41" s="117">
        <v>16</v>
      </c>
      <c r="K41" s="117">
        <v>3</v>
      </c>
    </row>
    <row r="42" spans="1:11" s="78" customFormat="1" ht="12.95" customHeight="1" x14ac:dyDescent="0.25">
      <c r="A42" s="298">
        <v>29</v>
      </c>
      <c r="B42" s="299" t="s">
        <v>69</v>
      </c>
      <c r="C42" s="297" t="s">
        <v>330</v>
      </c>
      <c r="D42" s="300">
        <v>1709.7345407424</v>
      </c>
      <c r="E42" s="300">
        <v>1709.7345407424</v>
      </c>
      <c r="F42" s="300">
        <v>1709.7345407424</v>
      </c>
      <c r="G42" s="301">
        <v>37550</v>
      </c>
      <c r="H42" s="301">
        <v>37739</v>
      </c>
      <c r="I42" s="301">
        <v>41365</v>
      </c>
      <c r="J42" s="117">
        <v>10</v>
      </c>
      <c r="K42" s="117">
        <v>6</v>
      </c>
    </row>
    <row r="43" spans="1:11" s="78" customFormat="1" ht="12.95" customHeight="1" x14ac:dyDescent="0.25">
      <c r="A43" s="298">
        <v>30</v>
      </c>
      <c r="B43" s="299" t="s">
        <v>69</v>
      </c>
      <c r="C43" s="297" t="s">
        <v>329</v>
      </c>
      <c r="D43" s="300">
        <v>4229.3909805743997</v>
      </c>
      <c r="E43" s="300">
        <v>4229.3909805743997</v>
      </c>
      <c r="F43" s="300">
        <v>4229.3909805743997</v>
      </c>
      <c r="G43" s="301">
        <v>37484</v>
      </c>
      <c r="H43" s="301">
        <v>37977</v>
      </c>
      <c r="I43" s="301">
        <v>43290</v>
      </c>
      <c r="J43" s="117">
        <v>15</v>
      </c>
      <c r="K43" s="117">
        <v>9</v>
      </c>
    </row>
    <row r="44" spans="1:11" s="78" customFormat="1" ht="12.95" customHeight="1" x14ac:dyDescent="0.25">
      <c r="A44" s="298">
        <v>31</v>
      </c>
      <c r="B44" s="299" t="s">
        <v>69</v>
      </c>
      <c r="C44" s="297" t="s">
        <v>1006</v>
      </c>
      <c r="D44" s="300">
        <v>2773.1525639240999</v>
      </c>
      <c r="E44" s="300">
        <v>2773.1525639240999</v>
      </c>
      <c r="F44" s="300">
        <v>2773.1525639240999</v>
      </c>
      <c r="G44" s="301">
        <v>37931</v>
      </c>
      <c r="H44" s="301">
        <v>37931</v>
      </c>
      <c r="I44" s="301">
        <v>43341</v>
      </c>
      <c r="J44" s="117">
        <v>14</v>
      </c>
      <c r="K44" s="117">
        <v>9</v>
      </c>
    </row>
    <row r="45" spans="1:11" s="78" customFormat="1" ht="12.95" customHeight="1" x14ac:dyDescent="0.25">
      <c r="A45" s="298">
        <v>32</v>
      </c>
      <c r="B45" s="299" t="s">
        <v>50</v>
      </c>
      <c r="C45" s="297" t="s">
        <v>327</v>
      </c>
      <c r="D45" s="300">
        <v>1553.3213106782998</v>
      </c>
      <c r="E45" s="300">
        <v>1553.3213106782998</v>
      </c>
      <c r="F45" s="300">
        <v>1553.3213106782998</v>
      </c>
      <c r="G45" s="301">
        <v>37579</v>
      </c>
      <c r="H45" s="301">
        <v>37579</v>
      </c>
      <c r="I45" s="301">
        <v>41262</v>
      </c>
      <c r="J45" s="117">
        <v>10</v>
      </c>
      <c r="K45" s="117">
        <v>0</v>
      </c>
    </row>
    <row r="46" spans="1:11" s="78" customFormat="1" ht="12.95" customHeight="1" x14ac:dyDescent="0.25">
      <c r="A46" s="298">
        <v>33</v>
      </c>
      <c r="B46" s="299" t="s">
        <v>50</v>
      </c>
      <c r="C46" s="297" t="s">
        <v>326</v>
      </c>
      <c r="D46" s="300">
        <v>1980.7773275786999</v>
      </c>
      <c r="E46" s="300">
        <v>1980.7773275786999</v>
      </c>
      <c r="F46" s="300">
        <v>1980.7773275786999</v>
      </c>
      <c r="G46" s="301">
        <v>37603</v>
      </c>
      <c r="H46" s="301">
        <v>38518</v>
      </c>
      <c r="I46" s="301">
        <v>42069</v>
      </c>
      <c r="J46" s="117">
        <v>11</v>
      </c>
      <c r="K46" s="117">
        <v>9</v>
      </c>
    </row>
    <row r="47" spans="1:11" s="78" customFormat="1" ht="12.95" customHeight="1" x14ac:dyDescent="0.25">
      <c r="A47" s="298">
        <v>34</v>
      </c>
      <c r="B47" s="299" t="s">
        <v>50</v>
      </c>
      <c r="C47" s="297" t="s">
        <v>325</v>
      </c>
      <c r="D47" s="300">
        <v>658.20890935469993</v>
      </c>
      <c r="E47" s="300">
        <v>658.20890935469993</v>
      </c>
      <c r="F47" s="300">
        <v>658.20890935469993</v>
      </c>
      <c r="G47" s="301">
        <v>37307</v>
      </c>
      <c r="H47" s="301">
        <v>37572</v>
      </c>
      <c r="I47" s="301">
        <v>41225</v>
      </c>
      <c r="J47" s="117">
        <v>10</v>
      </c>
      <c r="K47" s="117">
        <v>9</v>
      </c>
    </row>
    <row r="48" spans="1:11" s="78" customFormat="1" ht="12.95" customHeight="1" x14ac:dyDescent="0.25">
      <c r="A48" s="298">
        <v>35</v>
      </c>
      <c r="B48" s="299" t="s">
        <v>50</v>
      </c>
      <c r="C48" s="297" t="s">
        <v>324</v>
      </c>
      <c r="D48" s="300">
        <v>1378.4300697932999</v>
      </c>
      <c r="E48" s="300">
        <v>1378.4300697932999</v>
      </c>
      <c r="F48" s="300">
        <v>1378.4300697932999</v>
      </c>
      <c r="G48" s="301">
        <v>37386</v>
      </c>
      <c r="H48" s="301">
        <v>37448</v>
      </c>
      <c r="I48" s="301">
        <v>40725</v>
      </c>
      <c r="J48" s="117">
        <v>9</v>
      </c>
      <c r="K48" s="117">
        <v>2</v>
      </c>
    </row>
    <row r="49" spans="1:11" s="78" customFormat="1" ht="12.95" customHeight="1" x14ac:dyDescent="0.25">
      <c r="A49" s="298">
        <v>36</v>
      </c>
      <c r="B49" s="299" t="s">
        <v>50</v>
      </c>
      <c r="C49" s="297" t="s">
        <v>323</v>
      </c>
      <c r="D49" s="300">
        <v>2035.6861518449998</v>
      </c>
      <c r="E49" s="300">
        <v>2035.6861518449998</v>
      </c>
      <c r="F49" s="300">
        <v>2035.6861518449998</v>
      </c>
      <c r="G49" s="301">
        <v>37732</v>
      </c>
      <c r="H49" s="301">
        <v>37865</v>
      </c>
      <c r="I49" s="301">
        <v>41547</v>
      </c>
      <c r="J49" s="117">
        <v>9</v>
      </c>
      <c r="K49" s="117">
        <v>9</v>
      </c>
    </row>
    <row r="50" spans="1:11" s="78" customFormat="1" ht="12.95" customHeight="1" x14ac:dyDescent="0.25">
      <c r="A50" s="298">
        <v>37</v>
      </c>
      <c r="B50" s="299" t="s">
        <v>50</v>
      </c>
      <c r="C50" s="297" t="s">
        <v>322</v>
      </c>
      <c r="D50" s="300">
        <v>4266.1768329956994</v>
      </c>
      <c r="E50" s="300">
        <v>4266.1768329956994</v>
      </c>
      <c r="F50" s="300">
        <v>4266.1768329956994</v>
      </c>
      <c r="G50" s="301">
        <v>37489</v>
      </c>
      <c r="H50" s="301">
        <v>37603</v>
      </c>
      <c r="I50" s="301">
        <v>41197</v>
      </c>
      <c r="J50" s="117">
        <v>10</v>
      </c>
      <c r="K50" s="117">
        <v>0</v>
      </c>
    </row>
    <row r="51" spans="1:11" s="78" customFormat="1" ht="12.95" customHeight="1" x14ac:dyDescent="0.25">
      <c r="A51" s="395" t="s">
        <v>1005</v>
      </c>
      <c r="B51" s="395"/>
      <c r="C51" s="395"/>
      <c r="D51" s="302">
        <f>SUM(D52:D61)</f>
        <v>46755.005362923584</v>
      </c>
      <c r="E51" s="302">
        <f>SUM(E52:E61)</f>
        <v>46755.005362923584</v>
      </c>
      <c r="F51" s="302">
        <f>SUM(F52:F61)</f>
        <v>46755.005362923584</v>
      </c>
      <c r="G51" s="303"/>
      <c r="H51" s="303"/>
      <c r="I51" s="303"/>
      <c r="J51" s="117"/>
      <c r="K51" s="117"/>
    </row>
    <row r="52" spans="1:11" s="78" customFormat="1" ht="12.95" customHeight="1" x14ac:dyDescent="0.25">
      <c r="A52" s="298">
        <v>38</v>
      </c>
      <c r="B52" s="299" t="s">
        <v>48</v>
      </c>
      <c r="C52" s="297" t="s">
        <v>321</v>
      </c>
      <c r="D52" s="300">
        <v>18018.973642868397</v>
      </c>
      <c r="E52" s="300">
        <v>18018.973642868397</v>
      </c>
      <c r="F52" s="300">
        <v>18018.973642868397</v>
      </c>
      <c r="G52" s="301">
        <v>37955</v>
      </c>
      <c r="H52" s="301">
        <v>37955</v>
      </c>
      <c r="I52" s="301">
        <v>43341</v>
      </c>
      <c r="J52" s="117">
        <v>14</v>
      </c>
      <c r="K52" s="117">
        <v>9</v>
      </c>
    </row>
    <row r="53" spans="1:11" s="78" customFormat="1" ht="12.95" customHeight="1" x14ac:dyDescent="0.25">
      <c r="A53" s="298">
        <v>39</v>
      </c>
      <c r="B53" s="299" t="s">
        <v>69</v>
      </c>
      <c r="C53" s="297" t="s">
        <v>320</v>
      </c>
      <c r="D53" s="300">
        <v>2144.6848020914999</v>
      </c>
      <c r="E53" s="300">
        <v>2144.6848020914999</v>
      </c>
      <c r="F53" s="300">
        <v>2144.6848020914999</v>
      </c>
      <c r="G53" s="301">
        <v>37795</v>
      </c>
      <c r="H53" s="301">
        <v>37851</v>
      </c>
      <c r="I53" s="301">
        <v>43279</v>
      </c>
      <c r="J53" s="117">
        <v>14</v>
      </c>
      <c r="K53" s="117">
        <v>8</v>
      </c>
    </row>
    <row r="54" spans="1:11" s="85" customFormat="1" ht="12.95" customHeight="1" x14ac:dyDescent="0.25">
      <c r="A54" s="304">
        <v>40</v>
      </c>
      <c r="B54" s="299" t="s">
        <v>69</v>
      </c>
      <c r="C54" s="297" t="s">
        <v>1004</v>
      </c>
      <c r="D54" s="300">
        <v>811.7395109286</v>
      </c>
      <c r="E54" s="300">
        <v>811.7395109286</v>
      </c>
      <c r="F54" s="300">
        <v>811.7395109286</v>
      </c>
      <c r="G54" s="301">
        <v>38200</v>
      </c>
      <c r="H54" s="301">
        <v>38366</v>
      </c>
      <c r="I54" s="301">
        <v>42185</v>
      </c>
      <c r="J54" s="117">
        <v>10</v>
      </c>
      <c r="K54" s="117">
        <v>10</v>
      </c>
    </row>
    <row r="55" spans="1:11" s="78" customFormat="1" ht="12.95" customHeight="1" x14ac:dyDescent="0.25">
      <c r="A55" s="298">
        <v>41</v>
      </c>
      <c r="B55" s="299" t="s">
        <v>69</v>
      </c>
      <c r="C55" s="297" t="s">
        <v>1003</v>
      </c>
      <c r="D55" s="300">
        <v>10011.005544981599</v>
      </c>
      <c r="E55" s="300">
        <v>10011.005544981599</v>
      </c>
      <c r="F55" s="300">
        <v>10011.005544981599</v>
      </c>
      <c r="G55" s="301">
        <v>37966</v>
      </c>
      <c r="H55" s="301">
        <v>37966</v>
      </c>
      <c r="I55" s="301">
        <v>43290</v>
      </c>
      <c r="J55" s="117">
        <v>14</v>
      </c>
      <c r="K55" s="117">
        <v>1</v>
      </c>
    </row>
    <row r="56" spans="1:11" s="78" customFormat="1" ht="12.95" customHeight="1" x14ac:dyDescent="0.25">
      <c r="A56" s="298">
        <v>42</v>
      </c>
      <c r="B56" s="299" t="s">
        <v>69</v>
      </c>
      <c r="C56" s="297" t="s">
        <v>317</v>
      </c>
      <c r="D56" s="300">
        <v>5881.1874843725991</v>
      </c>
      <c r="E56" s="300">
        <v>5881.1874843725991</v>
      </c>
      <c r="F56" s="300">
        <v>5881.1874843725991</v>
      </c>
      <c r="G56" s="301">
        <v>38958</v>
      </c>
      <c r="H56" s="301">
        <v>39113</v>
      </c>
      <c r="I56" s="301">
        <v>43341</v>
      </c>
      <c r="J56" s="117">
        <v>11</v>
      </c>
      <c r="K56" s="117">
        <v>6</v>
      </c>
    </row>
    <row r="57" spans="1:11" s="78" customFormat="1" ht="12.95" customHeight="1" x14ac:dyDescent="0.25">
      <c r="A57" s="298">
        <v>43</v>
      </c>
      <c r="B57" s="299" t="s">
        <v>69</v>
      </c>
      <c r="C57" s="297" t="s">
        <v>316</v>
      </c>
      <c r="D57" s="300">
        <v>4206.3437908098003</v>
      </c>
      <c r="E57" s="300">
        <v>4206.3437908098003</v>
      </c>
      <c r="F57" s="300">
        <v>4206.3437908098003</v>
      </c>
      <c r="G57" s="301">
        <v>37904</v>
      </c>
      <c r="H57" s="301">
        <v>38121</v>
      </c>
      <c r="I57" s="301">
        <v>43341</v>
      </c>
      <c r="J57" s="117">
        <v>14</v>
      </c>
      <c r="K57" s="117">
        <v>8</v>
      </c>
    </row>
    <row r="58" spans="1:11" s="78" customFormat="1" ht="12.95" customHeight="1" x14ac:dyDescent="0.25">
      <c r="A58" s="298">
        <v>44</v>
      </c>
      <c r="B58" s="299" t="s">
        <v>50</v>
      </c>
      <c r="C58" s="297" t="s">
        <v>315</v>
      </c>
      <c r="D58" s="300">
        <v>706.70254453350003</v>
      </c>
      <c r="E58" s="300">
        <v>706.70254453350003</v>
      </c>
      <c r="F58" s="300">
        <v>706.70254453350003</v>
      </c>
      <c r="G58" s="301">
        <v>37750</v>
      </c>
      <c r="H58" s="301">
        <v>37750</v>
      </c>
      <c r="I58" s="301">
        <v>41421</v>
      </c>
      <c r="J58" s="117">
        <v>9</v>
      </c>
      <c r="K58" s="117">
        <v>6</v>
      </c>
    </row>
    <row r="59" spans="1:11" s="78" customFormat="1" ht="12.95" customHeight="1" x14ac:dyDescent="0.25">
      <c r="A59" s="298">
        <v>45</v>
      </c>
      <c r="B59" s="299" t="s">
        <v>50</v>
      </c>
      <c r="C59" s="297" t="s">
        <v>314</v>
      </c>
      <c r="D59" s="300">
        <v>2451.1981746644997</v>
      </c>
      <c r="E59" s="300">
        <v>2451.1981746644997</v>
      </c>
      <c r="F59" s="300">
        <v>2451.1981746644997</v>
      </c>
      <c r="G59" s="301">
        <v>37995</v>
      </c>
      <c r="H59" s="301">
        <v>38231</v>
      </c>
      <c r="I59" s="301">
        <v>43341</v>
      </c>
      <c r="J59" s="117">
        <v>13</v>
      </c>
      <c r="K59" s="117">
        <v>8</v>
      </c>
    </row>
    <row r="60" spans="1:11" s="78" customFormat="1" ht="12.95" customHeight="1" x14ac:dyDescent="0.25">
      <c r="A60" s="298">
        <v>46</v>
      </c>
      <c r="B60" s="299" t="s">
        <v>50</v>
      </c>
      <c r="C60" s="297" t="s">
        <v>313</v>
      </c>
      <c r="D60" s="300">
        <v>640.31462809559991</v>
      </c>
      <c r="E60" s="300">
        <v>640.31462809559991</v>
      </c>
      <c r="F60" s="300">
        <v>640.31462809559991</v>
      </c>
      <c r="G60" s="301">
        <v>38082</v>
      </c>
      <c r="H60" s="301">
        <v>37742</v>
      </c>
      <c r="I60" s="301">
        <v>41395</v>
      </c>
      <c r="J60" s="117">
        <v>10</v>
      </c>
      <c r="K60" s="117">
        <v>1</v>
      </c>
    </row>
    <row r="61" spans="1:11" s="78" customFormat="1" ht="12.95" customHeight="1" x14ac:dyDescent="0.25">
      <c r="A61" s="298">
        <v>47</v>
      </c>
      <c r="B61" s="299" t="s">
        <v>50</v>
      </c>
      <c r="C61" s="297" t="s">
        <v>312</v>
      </c>
      <c r="D61" s="300">
        <v>1882.8552395774998</v>
      </c>
      <c r="E61" s="300">
        <v>1882.8552395774998</v>
      </c>
      <c r="F61" s="300">
        <v>1882.8552395774998</v>
      </c>
      <c r="G61" s="301">
        <v>37685</v>
      </c>
      <c r="H61" s="301">
        <v>37895</v>
      </c>
      <c r="I61" s="301">
        <v>41670</v>
      </c>
      <c r="J61" s="117">
        <v>10</v>
      </c>
      <c r="K61" s="117">
        <v>3</v>
      </c>
    </row>
    <row r="62" spans="1:11" s="78" customFormat="1" ht="12.95" customHeight="1" x14ac:dyDescent="0.25">
      <c r="A62" s="395" t="s">
        <v>1002</v>
      </c>
      <c r="B62" s="395"/>
      <c r="C62" s="395"/>
      <c r="D62" s="302">
        <f>SUM(D63:D74)</f>
        <v>23643.746295173998</v>
      </c>
      <c r="E62" s="302">
        <f>SUM(E63:E74)</f>
        <v>23643.746295173998</v>
      </c>
      <c r="F62" s="302">
        <f>SUM(F63:F74)</f>
        <v>23643.746295173998</v>
      </c>
      <c r="G62" s="303"/>
      <c r="H62" s="303"/>
      <c r="I62" s="303"/>
      <c r="J62" s="117"/>
      <c r="K62" s="117"/>
    </row>
    <row r="63" spans="1:11" s="78" customFormat="1" ht="12.95" customHeight="1" x14ac:dyDescent="0.25">
      <c r="A63" s="298">
        <v>48</v>
      </c>
      <c r="B63" s="299" t="s">
        <v>55</v>
      </c>
      <c r="C63" s="297" t="s">
        <v>311</v>
      </c>
      <c r="D63" s="300">
        <v>1575.7590198758999</v>
      </c>
      <c r="E63" s="300">
        <v>1575.7590198758999</v>
      </c>
      <c r="F63" s="300">
        <v>1575.7590198758999</v>
      </c>
      <c r="G63" s="301">
        <v>38562</v>
      </c>
      <c r="H63" s="301">
        <v>38562</v>
      </c>
      <c r="I63" s="301">
        <v>43341</v>
      </c>
      <c r="J63" s="117">
        <v>13</v>
      </c>
      <c r="K63" s="117">
        <v>0</v>
      </c>
    </row>
    <row r="64" spans="1:11" s="78" customFormat="1" ht="12.95" customHeight="1" x14ac:dyDescent="0.25">
      <c r="A64" s="298">
        <v>49</v>
      </c>
      <c r="B64" s="299" t="s">
        <v>69</v>
      </c>
      <c r="C64" s="297" t="s">
        <v>310</v>
      </c>
      <c r="D64" s="300">
        <v>3089.6113798224001</v>
      </c>
      <c r="E64" s="300">
        <v>3089.6113798224001</v>
      </c>
      <c r="F64" s="300">
        <v>3089.6113798224001</v>
      </c>
      <c r="G64" s="301">
        <v>38546</v>
      </c>
      <c r="H64" s="301">
        <v>38546</v>
      </c>
      <c r="I64" s="301">
        <v>43279</v>
      </c>
      <c r="J64" s="117">
        <v>12</v>
      </c>
      <c r="K64" s="117">
        <v>11</v>
      </c>
    </row>
    <row r="65" spans="1:11" s="78" customFormat="1" ht="12.95" customHeight="1" x14ac:dyDescent="0.25">
      <c r="A65" s="298">
        <v>50</v>
      </c>
      <c r="B65" s="299" t="s">
        <v>69</v>
      </c>
      <c r="C65" s="297" t="s">
        <v>309</v>
      </c>
      <c r="D65" s="300">
        <v>2180.978176566</v>
      </c>
      <c r="E65" s="300">
        <v>2180.978176566</v>
      </c>
      <c r="F65" s="300">
        <v>2180.978176566</v>
      </c>
      <c r="G65" s="301">
        <v>38275</v>
      </c>
      <c r="H65" s="301">
        <v>39538</v>
      </c>
      <c r="I65" s="301">
        <v>43341</v>
      </c>
      <c r="J65" s="117">
        <v>13</v>
      </c>
      <c r="K65" s="117">
        <v>8</v>
      </c>
    </row>
    <row r="66" spans="1:11" s="78" customFormat="1" ht="12.95" customHeight="1" x14ac:dyDescent="0.25">
      <c r="A66" s="298">
        <v>51</v>
      </c>
      <c r="B66" s="299" t="s">
        <v>69</v>
      </c>
      <c r="C66" s="297" t="s">
        <v>308</v>
      </c>
      <c r="D66" s="300">
        <v>2352.6578619854999</v>
      </c>
      <c r="E66" s="300">
        <v>2352.6578619854999</v>
      </c>
      <c r="F66" s="300">
        <v>2352.6578619854999</v>
      </c>
      <c r="G66" s="301">
        <v>39854</v>
      </c>
      <c r="H66" s="301">
        <v>39798</v>
      </c>
      <c r="I66" s="301">
        <v>42720</v>
      </c>
      <c r="J66" s="117">
        <v>11</v>
      </c>
      <c r="K66" s="117">
        <v>0</v>
      </c>
    </row>
    <row r="67" spans="1:11" s="78" customFormat="1" ht="12.95" customHeight="1" x14ac:dyDescent="0.25">
      <c r="A67" s="298">
        <v>52</v>
      </c>
      <c r="B67" s="299" t="s">
        <v>69</v>
      </c>
      <c r="C67" s="297" t="s">
        <v>307</v>
      </c>
      <c r="D67" s="300">
        <v>1134.3115232069999</v>
      </c>
      <c r="E67" s="300">
        <v>1134.3115232069999</v>
      </c>
      <c r="F67" s="300">
        <v>1134.3115232069999</v>
      </c>
      <c r="G67" s="301">
        <v>38200</v>
      </c>
      <c r="H67" s="301">
        <v>38327</v>
      </c>
      <c r="I67" s="301">
        <v>43341</v>
      </c>
      <c r="J67" s="117">
        <v>13</v>
      </c>
      <c r="K67" s="117">
        <v>8</v>
      </c>
    </row>
    <row r="68" spans="1:11" s="78" customFormat="1" ht="12.95" customHeight="1" x14ac:dyDescent="0.25">
      <c r="A68" s="298">
        <v>53</v>
      </c>
      <c r="B68" s="299" t="s">
        <v>69</v>
      </c>
      <c r="C68" s="297" t="s">
        <v>306</v>
      </c>
      <c r="D68" s="300">
        <v>625.44857680469988</v>
      </c>
      <c r="E68" s="300">
        <v>625.44857680469988</v>
      </c>
      <c r="F68" s="300">
        <v>625.44857680469988</v>
      </c>
      <c r="G68" s="301">
        <v>38353</v>
      </c>
      <c r="H68" s="301">
        <v>38504</v>
      </c>
      <c r="I68" s="301">
        <v>42674</v>
      </c>
      <c r="J68" s="117">
        <v>11</v>
      </c>
      <c r="K68" s="117">
        <v>7</v>
      </c>
    </row>
    <row r="69" spans="1:11" s="78" customFormat="1" ht="12.95" customHeight="1" x14ac:dyDescent="0.25">
      <c r="A69" s="298">
        <v>54</v>
      </c>
      <c r="B69" s="299" t="s">
        <v>69</v>
      </c>
      <c r="C69" s="297" t="s">
        <v>305</v>
      </c>
      <c r="D69" s="300">
        <v>693.9686724620999</v>
      </c>
      <c r="E69" s="300">
        <v>693.9686724620999</v>
      </c>
      <c r="F69" s="300">
        <v>693.9686724620999</v>
      </c>
      <c r="G69" s="301">
        <v>38279</v>
      </c>
      <c r="H69" s="301">
        <v>38777</v>
      </c>
      <c r="I69" s="301">
        <v>42479</v>
      </c>
      <c r="J69" s="117">
        <v>11</v>
      </c>
      <c r="K69" s="117">
        <v>6</v>
      </c>
    </row>
    <row r="70" spans="1:11" s="78" customFormat="1" ht="12.95" customHeight="1" x14ac:dyDescent="0.25">
      <c r="A70" s="298">
        <v>55</v>
      </c>
      <c r="B70" s="299" t="s">
        <v>69</v>
      </c>
      <c r="C70" s="297" t="s">
        <v>304</v>
      </c>
      <c r="D70" s="300">
        <v>186.1678146372</v>
      </c>
      <c r="E70" s="300">
        <v>186.1678146372</v>
      </c>
      <c r="F70" s="300">
        <v>186.1678146372</v>
      </c>
      <c r="G70" s="301">
        <v>38026</v>
      </c>
      <c r="H70" s="301">
        <v>38026</v>
      </c>
      <c r="I70" s="301">
        <v>41679</v>
      </c>
      <c r="J70" s="117">
        <v>10</v>
      </c>
      <c r="K70" s="117">
        <v>0</v>
      </c>
    </row>
    <row r="71" spans="1:11" s="86" customFormat="1" ht="12.95" customHeight="1" x14ac:dyDescent="0.25">
      <c r="A71" s="117">
        <v>57</v>
      </c>
      <c r="B71" s="299" t="s">
        <v>69</v>
      </c>
      <c r="C71" s="297" t="s">
        <v>303</v>
      </c>
      <c r="D71" s="300">
        <v>468.64063838129999</v>
      </c>
      <c r="E71" s="300">
        <v>468.64063838129999</v>
      </c>
      <c r="F71" s="300">
        <v>468.64063838129999</v>
      </c>
      <c r="G71" s="301">
        <v>39692</v>
      </c>
      <c r="H71" s="301">
        <v>39677</v>
      </c>
      <c r="I71" s="301">
        <v>43111</v>
      </c>
      <c r="J71" s="117">
        <v>9</v>
      </c>
      <c r="K71" s="117">
        <v>0</v>
      </c>
    </row>
    <row r="72" spans="1:11" s="86" customFormat="1" ht="12.95" customHeight="1" x14ac:dyDescent="0.25">
      <c r="A72" s="117">
        <v>58</v>
      </c>
      <c r="B72" s="299" t="s">
        <v>50</v>
      </c>
      <c r="C72" s="297" t="s">
        <v>1001</v>
      </c>
      <c r="D72" s="300">
        <v>3750.3733088118001</v>
      </c>
      <c r="E72" s="300">
        <v>3750.3733088118001</v>
      </c>
      <c r="F72" s="300">
        <v>3750.3733088118001</v>
      </c>
      <c r="G72" s="301">
        <v>38037</v>
      </c>
      <c r="H72" s="301">
        <v>38037</v>
      </c>
      <c r="I72" s="301">
        <v>43341</v>
      </c>
      <c r="J72" s="117">
        <v>14</v>
      </c>
      <c r="K72" s="117">
        <v>6</v>
      </c>
    </row>
    <row r="73" spans="1:11" s="86" customFormat="1" ht="12.95" customHeight="1" x14ac:dyDescent="0.25">
      <c r="A73" s="117">
        <v>59</v>
      </c>
      <c r="B73" s="299" t="s">
        <v>50</v>
      </c>
      <c r="C73" s="297" t="s">
        <v>302</v>
      </c>
      <c r="D73" s="300">
        <v>1041.1471540247999</v>
      </c>
      <c r="E73" s="300">
        <v>1041.1471540247999</v>
      </c>
      <c r="F73" s="300">
        <v>1041.1471540247999</v>
      </c>
      <c r="G73" s="301">
        <v>38650</v>
      </c>
      <c r="H73" s="301">
        <v>39188</v>
      </c>
      <c r="I73" s="301">
        <v>42626</v>
      </c>
      <c r="J73" s="117">
        <v>10</v>
      </c>
      <c r="K73" s="117">
        <v>6</v>
      </c>
    </row>
    <row r="74" spans="1:11" s="86" customFormat="1" ht="12.95" customHeight="1" x14ac:dyDescent="0.25">
      <c r="A74" s="117">
        <v>60</v>
      </c>
      <c r="B74" s="299" t="s">
        <v>193</v>
      </c>
      <c r="C74" s="297" t="s">
        <v>301</v>
      </c>
      <c r="D74" s="300">
        <v>6544.6821685952991</v>
      </c>
      <c r="E74" s="300">
        <v>6544.6821685952991</v>
      </c>
      <c r="F74" s="300">
        <v>6544.6821685952991</v>
      </c>
      <c r="G74" s="301">
        <v>38163</v>
      </c>
      <c r="H74" s="301">
        <v>39783</v>
      </c>
      <c r="I74" s="301">
        <v>42625</v>
      </c>
      <c r="J74" s="117">
        <v>10</v>
      </c>
      <c r="K74" s="117">
        <v>9</v>
      </c>
    </row>
    <row r="75" spans="1:11" s="86" customFormat="1" ht="12.95" customHeight="1" x14ac:dyDescent="0.25">
      <c r="A75" s="395" t="s">
        <v>1000</v>
      </c>
      <c r="B75" s="395"/>
      <c r="C75" s="395"/>
      <c r="D75" s="302">
        <f>SUM(D76:D113)</f>
        <v>114697.73666980347</v>
      </c>
      <c r="E75" s="302">
        <f>SUM(E76:E113)</f>
        <v>114697.73666980347</v>
      </c>
      <c r="F75" s="302">
        <f>SUM(F76:F113)</f>
        <v>114697.73666980347</v>
      </c>
      <c r="G75" s="303"/>
      <c r="H75" s="303"/>
      <c r="I75" s="303"/>
      <c r="J75" s="117"/>
      <c r="K75" s="117"/>
    </row>
    <row r="76" spans="1:11" s="86" customFormat="1" ht="12.95" customHeight="1" x14ac:dyDescent="0.25">
      <c r="A76" s="117">
        <v>61</v>
      </c>
      <c r="B76" s="299" t="s">
        <v>48</v>
      </c>
      <c r="C76" s="297" t="s">
        <v>300</v>
      </c>
      <c r="D76" s="300">
        <v>8861.3457608504996</v>
      </c>
      <c r="E76" s="300">
        <v>8861.3457608504996</v>
      </c>
      <c r="F76" s="300">
        <v>8861.3457608504996</v>
      </c>
      <c r="G76" s="301">
        <v>38598</v>
      </c>
      <c r="H76" s="301">
        <v>38598</v>
      </c>
      <c r="I76" s="301">
        <v>43279</v>
      </c>
      <c r="J76" s="117">
        <v>12</v>
      </c>
      <c r="K76" s="117">
        <v>9</v>
      </c>
    </row>
    <row r="77" spans="1:11" s="86" customFormat="1" ht="12.95" customHeight="1" x14ac:dyDescent="0.25">
      <c r="A77" s="117">
        <v>62</v>
      </c>
      <c r="B77" s="299" t="s">
        <v>59</v>
      </c>
      <c r="C77" s="297" t="s">
        <v>999</v>
      </c>
      <c r="D77" s="300">
        <v>27313.247027897101</v>
      </c>
      <c r="E77" s="300">
        <v>27313.247027897101</v>
      </c>
      <c r="F77" s="300">
        <v>27313.247027897101</v>
      </c>
      <c r="G77" s="301">
        <v>40258</v>
      </c>
      <c r="H77" s="301">
        <v>40258</v>
      </c>
      <c r="I77" s="301">
        <v>44727</v>
      </c>
      <c r="J77" s="117">
        <v>11</v>
      </c>
      <c r="K77" s="117">
        <v>10</v>
      </c>
    </row>
    <row r="78" spans="1:11" s="86" customFormat="1" ht="12.95" customHeight="1" x14ac:dyDescent="0.25">
      <c r="A78" s="117">
        <v>63</v>
      </c>
      <c r="B78" s="299" t="s">
        <v>74</v>
      </c>
      <c r="C78" s="297" t="s">
        <v>998</v>
      </c>
      <c r="D78" s="300">
        <v>7472.5105802559001</v>
      </c>
      <c r="E78" s="300">
        <v>7472.5105802559001</v>
      </c>
      <c r="F78" s="300">
        <v>7472.5105802559001</v>
      </c>
      <c r="G78" s="301">
        <v>39141</v>
      </c>
      <c r="H78" s="301">
        <v>39325</v>
      </c>
      <c r="I78" s="301">
        <v>50020</v>
      </c>
      <c r="J78" s="117">
        <v>29</v>
      </c>
      <c r="K78" s="117">
        <v>4</v>
      </c>
    </row>
    <row r="79" spans="1:11" s="86" customFormat="1" ht="12.95" customHeight="1" x14ac:dyDescent="0.25">
      <c r="A79" s="117">
        <v>64</v>
      </c>
      <c r="B79" s="299" t="s">
        <v>69</v>
      </c>
      <c r="C79" s="297" t="s">
        <v>997</v>
      </c>
      <c r="D79" s="300">
        <v>211.1910531108</v>
      </c>
      <c r="E79" s="300">
        <v>211.1910531108</v>
      </c>
      <c r="F79" s="300">
        <v>211.1910531108</v>
      </c>
      <c r="G79" s="301">
        <v>38922</v>
      </c>
      <c r="H79" s="301">
        <v>38901</v>
      </c>
      <c r="I79" s="301">
        <v>42715</v>
      </c>
      <c r="J79" s="117">
        <v>10</v>
      </c>
      <c r="K79" s="117">
        <v>5</v>
      </c>
    </row>
    <row r="80" spans="1:11" s="86" customFormat="1" ht="12.95" customHeight="1" x14ac:dyDescent="0.25">
      <c r="A80" s="117">
        <v>65</v>
      </c>
      <c r="B80" s="299" t="s">
        <v>69</v>
      </c>
      <c r="C80" s="297" t="s">
        <v>297</v>
      </c>
      <c r="D80" s="300">
        <v>1010.7662424326999</v>
      </c>
      <c r="E80" s="300">
        <v>1010.7662424326999</v>
      </c>
      <c r="F80" s="300">
        <v>1010.7662424326999</v>
      </c>
      <c r="G80" s="301">
        <v>38905</v>
      </c>
      <c r="H80" s="301">
        <v>38946</v>
      </c>
      <c r="I80" s="301">
        <v>43341</v>
      </c>
      <c r="J80" s="117">
        <v>12</v>
      </c>
      <c r="K80" s="117">
        <v>1</v>
      </c>
    </row>
    <row r="81" spans="1:11" s="86" customFormat="1" ht="12.95" customHeight="1" x14ac:dyDescent="0.25">
      <c r="A81" s="117">
        <v>66</v>
      </c>
      <c r="B81" s="299" t="s">
        <v>69</v>
      </c>
      <c r="C81" s="297" t="s">
        <v>296</v>
      </c>
      <c r="D81" s="300">
        <v>6063.390446421</v>
      </c>
      <c r="E81" s="300">
        <v>6063.390446421</v>
      </c>
      <c r="F81" s="300">
        <v>6063.390446421</v>
      </c>
      <c r="G81" s="301">
        <v>38544</v>
      </c>
      <c r="H81" s="301">
        <v>39141</v>
      </c>
      <c r="I81" s="301">
        <v>43341</v>
      </c>
      <c r="J81" s="117">
        <v>13</v>
      </c>
      <c r="K81" s="117">
        <v>1</v>
      </c>
    </row>
    <row r="82" spans="1:11" s="86" customFormat="1" ht="12.95" customHeight="1" x14ac:dyDescent="0.25">
      <c r="A82" s="117">
        <v>67</v>
      </c>
      <c r="B82" s="299" t="s">
        <v>69</v>
      </c>
      <c r="C82" s="297" t="s">
        <v>295</v>
      </c>
      <c r="D82" s="300">
        <v>2279.7657911492997</v>
      </c>
      <c r="E82" s="300">
        <v>2279.7657911492997</v>
      </c>
      <c r="F82" s="300">
        <v>2279.7657911492997</v>
      </c>
      <c r="G82" s="301">
        <v>38288</v>
      </c>
      <c r="H82" s="301">
        <v>38288</v>
      </c>
      <c r="I82" s="301">
        <v>41906</v>
      </c>
      <c r="J82" s="117">
        <v>9</v>
      </c>
      <c r="K82" s="117">
        <v>5</v>
      </c>
    </row>
    <row r="83" spans="1:11" s="86" customFormat="1" ht="12.95" customHeight="1" x14ac:dyDescent="0.25">
      <c r="A83" s="117">
        <v>68</v>
      </c>
      <c r="B83" s="299" t="s">
        <v>69</v>
      </c>
      <c r="C83" s="297" t="s">
        <v>294</v>
      </c>
      <c r="D83" s="300">
        <v>2634.8974225352995</v>
      </c>
      <c r="E83" s="300">
        <v>2634.8974225352995</v>
      </c>
      <c r="F83" s="300">
        <v>2634.8974225352995</v>
      </c>
      <c r="G83" s="301">
        <v>39988</v>
      </c>
      <c r="H83" s="301">
        <v>40991</v>
      </c>
      <c r="I83" s="301">
        <v>45291</v>
      </c>
      <c r="J83" s="117">
        <v>14</v>
      </c>
      <c r="K83" s="117">
        <v>5</v>
      </c>
    </row>
    <row r="84" spans="1:11" s="86" customFormat="1" ht="12.95" customHeight="1" x14ac:dyDescent="0.25">
      <c r="A84" s="117">
        <v>69</v>
      </c>
      <c r="B84" s="299" t="s">
        <v>69</v>
      </c>
      <c r="C84" s="297" t="s">
        <v>293</v>
      </c>
      <c r="D84" s="300">
        <v>1689.0131039528999</v>
      </c>
      <c r="E84" s="300">
        <v>1689.0131039528999</v>
      </c>
      <c r="F84" s="300">
        <v>1689.0131039528999</v>
      </c>
      <c r="G84" s="301">
        <v>38121</v>
      </c>
      <c r="H84" s="301">
        <v>38121</v>
      </c>
      <c r="I84" s="301">
        <v>41773</v>
      </c>
      <c r="J84" s="117">
        <v>10</v>
      </c>
      <c r="K84" s="117">
        <v>0</v>
      </c>
    </row>
    <row r="85" spans="1:11" s="86" customFormat="1" ht="12.95" customHeight="1" x14ac:dyDescent="0.25">
      <c r="A85" s="117">
        <v>70</v>
      </c>
      <c r="B85" s="299" t="s">
        <v>69</v>
      </c>
      <c r="C85" s="297" t="s">
        <v>292</v>
      </c>
      <c r="D85" s="300">
        <v>1720.5552775808999</v>
      </c>
      <c r="E85" s="300">
        <v>1720.5552775808999</v>
      </c>
      <c r="F85" s="300">
        <v>1720.5552775808999</v>
      </c>
      <c r="G85" s="301">
        <v>38350</v>
      </c>
      <c r="H85" s="301">
        <v>38350</v>
      </c>
      <c r="I85" s="301">
        <v>43290</v>
      </c>
      <c r="J85" s="117">
        <v>13</v>
      </c>
      <c r="K85" s="117">
        <v>1</v>
      </c>
    </row>
    <row r="86" spans="1:11" s="86" customFormat="1" ht="12.95" customHeight="1" x14ac:dyDescent="0.25">
      <c r="A86" s="117">
        <v>71</v>
      </c>
      <c r="B86" s="299" t="s">
        <v>291</v>
      </c>
      <c r="C86" s="297" t="s">
        <v>290</v>
      </c>
      <c r="D86" s="300">
        <v>1943.8366281860999</v>
      </c>
      <c r="E86" s="300">
        <v>1943.8366281860999</v>
      </c>
      <c r="F86" s="300">
        <v>1943.8366281860999</v>
      </c>
      <c r="G86" s="301">
        <v>38578</v>
      </c>
      <c r="H86" s="301">
        <v>38578</v>
      </c>
      <c r="I86" s="301">
        <v>42065</v>
      </c>
      <c r="J86" s="117">
        <v>9</v>
      </c>
      <c r="K86" s="117">
        <v>2</v>
      </c>
    </row>
    <row r="87" spans="1:11" s="86" customFormat="1" ht="12.95" customHeight="1" x14ac:dyDescent="0.25">
      <c r="A87" s="117">
        <v>72</v>
      </c>
      <c r="B87" s="299" t="s">
        <v>57</v>
      </c>
      <c r="C87" s="297" t="s">
        <v>289</v>
      </c>
      <c r="D87" s="300">
        <v>1934.8817161278</v>
      </c>
      <c r="E87" s="300">
        <v>1934.8817161278</v>
      </c>
      <c r="F87" s="300">
        <v>1934.8817161278</v>
      </c>
      <c r="G87" s="301">
        <v>38507</v>
      </c>
      <c r="H87" s="301">
        <v>38650</v>
      </c>
      <c r="I87" s="301">
        <v>42088</v>
      </c>
      <c r="J87" s="117">
        <v>9</v>
      </c>
      <c r="K87" s="117">
        <v>9</v>
      </c>
    </row>
    <row r="88" spans="1:11" s="86" customFormat="1" ht="12.95" customHeight="1" x14ac:dyDescent="0.25">
      <c r="A88" s="117">
        <v>73</v>
      </c>
      <c r="B88" s="299" t="s">
        <v>57</v>
      </c>
      <c r="C88" s="297" t="s">
        <v>288</v>
      </c>
      <c r="D88" s="300">
        <v>3556.0029968064</v>
      </c>
      <c r="E88" s="300">
        <v>3556.0029968064</v>
      </c>
      <c r="F88" s="300">
        <v>3556.0029968064</v>
      </c>
      <c r="G88" s="301">
        <v>40176</v>
      </c>
      <c r="H88" s="301">
        <v>40176</v>
      </c>
      <c r="I88" s="301">
        <v>43672</v>
      </c>
      <c r="J88" s="117">
        <v>9</v>
      </c>
      <c r="K88" s="117">
        <v>5</v>
      </c>
    </row>
    <row r="89" spans="1:11" s="86" customFormat="1" ht="12.95" customHeight="1" x14ac:dyDescent="0.25">
      <c r="A89" s="117">
        <v>74</v>
      </c>
      <c r="B89" s="299" t="s">
        <v>57</v>
      </c>
      <c r="C89" s="297" t="s">
        <v>287</v>
      </c>
      <c r="D89" s="300">
        <v>385.3418322645</v>
      </c>
      <c r="E89" s="300">
        <v>385.3418322645</v>
      </c>
      <c r="F89" s="300">
        <v>385.3418322645</v>
      </c>
      <c r="G89" s="301">
        <v>38457</v>
      </c>
      <c r="H89" s="301">
        <v>38457</v>
      </c>
      <c r="I89" s="301">
        <v>43341</v>
      </c>
      <c r="J89" s="117">
        <v>13</v>
      </c>
      <c r="K89" s="117">
        <v>4</v>
      </c>
    </row>
    <row r="90" spans="1:11" s="86" customFormat="1" ht="12.95" customHeight="1" x14ac:dyDescent="0.25">
      <c r="A90" s="117">
        <v>75</v>
      </c>
      <c r="B90" s="299" t="s">
        <v>57</v>
      </c>
      <c r="C90" s="297" t="s">
        <v>286</v>
      </c>
      <c r="D90" s="300">
        <v>3044.3177282009997</v>
      </c>
      <c r="E90" s="300">
        <v>3044.3177282009997</v>
      </c>
      <c r="F90" s="300">
        <v>3044.3177282009997</v>
      </c>
      <c r="G90" s="301">
        <v>38290</v>
      </c>
      <c r="H90" s="301">
        <v>38404</v>
      </c>
      <c r="I90" s="301">
        <v>43341</v>
      </c>
      <c r="J90" s="117">
        <v>13</v>
      </c>
      <c r="K90" s="117">
        <v>10</v>
      </c>
    </row>
    <row r="91" spans="1:11" s="86" customFormat="1" ht="12.95" customHeight="1" x14ac:dyDescent="0.25">
      <c r="A91" s="117">
        <v>76</v>
      </c>
      <c r="B91" s="299" t="s">
        <v>57</v>
      </c>
      <c r="C91" s="297" t="s">
        <v>285</v>
      </c>
      <c r="D91" s="300">
        <v>893.98473191519997</v>
      </c>
      <c r="E91" s="300">
        <v>893.98473191519997</v>
      </c>
      <c r="F91" s="300">
        <v>893.98473191519997</v>
      </c>
      <c r="G91" s="301">
        <v>38596</v>
      </c>
      <c r="H91" s="301">
        <v>38714</v>
      </c>
      <c r="I91" s="301">
        <v>42398</v>
      </c>
      <c r="J91" s="117">
        <v>9</v>
      </c>
      <c r="K91" s="117">
        <v>4</v>
      </c>
    </row>
    <row r="92" spans="1:11" s="86" customFormat="1" ht="12.95" customHeight="1" x14ac:dyDescent="0.25">
      <c r="A92" s="117">
        <v>77</v>
      </c>
      <c r="B92" s="299" t="s">
        <v>57</v>
      </c>
      <c r="C92" s="297" t="s">
        <v>284</v>
      </c>
      <c r="D92" s="300">
        <v>3337.6171048206002</v>
      </c>
      <c r="E92" s="300">
        <v>3337.6171048206002</v>
      </c>
      <c r="F92" s="300">
        <v>3337.6171048206002</v>
      </c>
      <c r="G92" s="301">
        <v>38449</v>
      </c>
      <c r="H92" s="301">
        <v>38449</v>
      </c>
      <c r="I92" s="301">
        <v>43341</v>
      </c>
      <c r="J92" s="117">
        <v>13</v>
      </c>
      <c r="K92" s="117">
        <v>4</v>
      </c>
    </row>
    <row r="93" spans="1:11" s="86" customFormat="1" ht="12.95" customHeight="1" x14ac:dyDescent="0.25">
      <c r="A93" s="117">
        <v>78</v>
      </c>
      <c r="B93" s="299" t="s">
        <v>57</v>
      </c>
      <c r="C93" s="297" t="s">
        <v>283</v>
      </c>
      <c r="D93" s="300">
        <v>228.8930842641</v>
      </c>
      <c r="E93" s="300">
        <v>228.8930842641</v>
      </c>
      <c r="F93" s="300">
        <v>228.8930842641</v>
      </c>
      <c r="G93" s="301">
        <v>38088</v>
      </c>
      <c r="H93" s="301">
        <v>38088</v>
      </c>
      <c r="I93" s="301">
        <v>41771</v>
      </c>
      <c r="J93" s="117">
        <v>10</v>
      </c>
      <c r="K93" s="117">
        <v>1</v>
      </c>
    </row>
    <row r="94" spans="1:11" s="86" customFormat="1" ht="12.95" customHeight="1" x14ac:dyDescent="0.25">
      <c r="A94" s="117">
        <v>79</v>
      </c>
      <c r="B94" s="299" t="s">
        <v>57</v>
      </c>
      <c r="C94" s="297" t="s">
        <v>282</v>
      </c>
      <c r="D94" s="300">
        <v>5605.4189669207999</v>
      </c>
      <c r="E94" s="300">
        <v>5605.4189669207999</v>
      </c>
      <c r="F94" s="300">
        <v>5605.4189669207999</v>
      </c>
      <c r="G94" s="301">
        <v>39588</v>
      </c>
      <c r="H94" s="301">
        <v>39272</v>
      </c>
      <c r="I94" s="301">
        <v>43341</v>
      </c>
      <c r="J94" s="117">
        <v>10</v>
      </c>
      <c r="K94" s="117">
        <v>3</v>
      </c>
    </row>
    <row r="95" spans="1:11" s="86" customFormat="1" ht="12.95" customHeight="1" x14ac:dyDescent="0.25">
      <c r="A95" s="117">
        <v>80</v>
      </c>
      <c r="B95" s="299" t="s">
        <v>57</v>
      </c>
      <c r="C95" s="297" t="s">
        <v>281</v>
      </c>
      <c r="D95" s="300">
        <v>2066.7862063845</v>
      </c>
      <c r="E95" s="300">
        <v>2066.7862063845</v>
      </c>
      <c r="F95" s="300">
        <v>2066.7862063845</v>
      </c>
      <c r="G95" s="301">
        <v>38579</v>
      </c>
      <c r="H95" s="301">
        <v>39030</v>
      </c>
      <c r="I95" s="301">
        <v>42475</v>
      </c>
      <c r="J95" s="117">
        <v>10</v>
      </c>
      <c r="K95" s="117">
        <v>8</v>
      </c>
    </row>
    <row r="96" spans="1:11" s="86" customFormat="1" ht="12.95" customHeight="1" x14ac:dyDescent="0.25">
      <c r="A96" s="117">
        <v>82</v>
      </c>
      <c r="B96" s="299" t="s">
        <v>57</v>
      </c>
      <c r="C96" s="297" t="s">
        <v>280</v>
      </c>
      <c r="D96" s="300">
        <v>207.7158105609</v>
      </c>
      <c r="E96" s="300">
        <v>207.7158105609</v>
      </c>
      <c r="F96" s="300">
        <v>207.7158105609</v>
      </c>
      <c r="G96" s="301">
        <v>38659</v>
      </c>
      <c r="H96" s="301">
        <v>38659</v>
      </c>
      <c r="I96" s="301">
        <v>42069</v>
      </c>
      <c r="J96" s="117">
        <v>9</v>
      </c>
      <c r="K96" s="117">
        <v>0</v>
      </c>
    </row>
    <row r="97" spans="1:11" s="86" customFormat="1" ht="12.95" customHeight="1" x14ac:dyDescent="0.25">
      <c r="A97" s="117">
        <v>83</v>
      </c>
      <c r="B97" s="299" t="s">
        <v>57</v>
      </c>
      <c r="C97" s="297" t="s">
        <v>279</v>
      </c>
      <c r="D97" s="300">
        <v>62.620728885899993</v>
      </c>
      <c r="E97" s="300">
        <v>62.620728885899993</v>
      </c>
      <c r="F97" s="300">
        <v>62.620728885899993</v>
      </c>
      <c r="G97" s="301">
        <v>38589</v>
      </c>
      <c r="H97" s="301">
        <v>38589</v>
      </c>
      <c r="I97" s="301">
        <v>43341</v>
      </c>
      <c r="J97" s="117">
        <v>12</v>
      </c>
      <c r="K97" s="117">
        <v>8</v>
      </c>
    </row>
    <row r="98" spans="1:11" s="86" customFormat="1" ht="12.95" customHeight="1" x14ac:dyDescent="0.25">
      <c r="A98" s="117">
        <v>84</v>
      </c>
      <c r="B98" s="299" t="s">
        <v>57</v>
      </c>
      <c r="C98" s="297" t="s">
        <v>278</v>
      </c>
      <c r="D98" s="300">
        <v>1529.8044257877</v>
      </c>
      <c r="E98" s="300">
        <v>1529.8044257877</v>
      </c>
      <c r="F98" s="300">
        <v>1529.8044257877</v>
      </c>
      <c r="G98" s="301">
        <v>39114</v>
      </c>
      <c r="H98" s="301">
        <v>39114</v>
      </c>
      <c r="I98" s="301">
        <v>42475</v>
      </c>
      <c r="J98" s="117">
        <v>9</v>
      </c>
      <c r="K98" s="117">
        <v>1</v>
      </c>
    </row>
    <row r="99" spans="1:11" s="86" customFormat="1" ht="12.95" customHeight="1" x14ac:dyDescent="0.25">
      <c r="A99" s="117">
        <v>87</v>
      </c>
      <c r="B99" s="299" t="s">
        <v>57</v>
      </c>
      <c r="C99" s="297" t="s">
        <v>277</v>
      </c>
      <c r="D99" s="300">
        <v>3162.2056093982997</v>
      </c>
      <c r="E99" s="300">
        <v>3162.2056093982997</v>
      </c>
      <c r="F99" s="300">
        <v>3162.2056093982997</v>
      </c>
      <c r="G99" s="301">
        <v>38488</v>
      </c>
      <c r="H99" s="301">
        <v>38703</v>
      </c>
      <c r="I99" s="301">
        <v>42069</v>
      </c>
      <c r="J99" s="117">
        <v>9</v>
      </c>
      <c r="K99" s="117">
        <v>6</v>
      </c>
    </row>
    <row r="100" spans="1:11" s="86" customFormat="1" ht="12.95" customHeight="1" x14ac:dyDescent="0.25">
      <c r="A100" s="117">
        <v>90</v>
      </c>
      <c r="B100" s="299" t="s">
        <v>57</v>
      </c>
      <c r="C100" s="297" t="s">
        <v>276</v>
      </c>
      <c r="D100" s="300">
        <v>638.12290469039999</v>
      </c>
      <c r="E100" s="300">
        <v>638.12290469039999</v>
      </c>
      <c r="F100" s="300">
        <v>638.12290469039999</v>
      </c>
      <c r="G100" s="301">
        <v>38548</v>
      </c>
      <c r="H100" s="301">
        <v>38548</v>
      </c>
      <c r="I100" s="301">
        <v>42069</v>
      </c>
      <c r="J100" s="117">
        <v>9</v>
      </c>
      <c r="K100" s="117">
        <v>7</v>
      </c>
    </row>
    <row r="101" spans="1:11" s="86" customFormat="1" ht="12.95" customHeight="1" x14ac:dyDescent="0.25">
      <c r="A101" s="117">
        <v>91</v>
      </c>
      <c r="B101" s="299" t="s">
        <v>57</v>
      </c>
      <c r="C101" s="297" t="s">
        <v>275</v>
      </c>
      <c r="D101" s="300">
        <v>822.65039634059985</v>
      </c>
      <c r="E101" s="300">
        <v>822.65039634059985</v>
      </c>
      <c r="F101" s="300">
        <v>822.65039634059985</v>
      </c>
      <c r="G101" s="301">
        <v>38862</v>
      </c>
      <c r="H101" s="301">
        <v>38872</v>
      </c>
      <c r="I101" s="301">
        <v>43341</v>
      </c>
      <c r="J101" s="117">
        <v>12</v>
      </c>
      <c r="K101" s="117">
        <v>2</v>
      </c>
    </row>
    <row r="102" spans="1:11" s="86" customFormat="1" ht="12.95" customHeight="1" x14ac:dyDescent="0.25">
      <c r="A102" s="117">
        <v>92</v>
      </c>
      <c r="B102" s="299" t="s">
        <v>57</v>
      </c>
      <c r="C102" s="297" t="s">
        <v>108</v>
      </c>
      <c r="D102" s="300">
        <v>1576.4728481687998</v>
      </c>
      <c r="E102" s="300">
        <v>1576.4728481687998</v>
      </c>
      <c r="F102" s="300">
        <v>1576.4728481687998</v>
      </c>
      <c r="G102" s="301">
        <v>38510</v>
      </c>
      <c r="H102" s="301">
        <v>38700</v>
      </c>
      <c r="I102" s="301">
        <v>42384</v>
      </c>
      <c r="J102" s="117">
        <v>10</v>
      </c>
      <c r="K102" s="117">
        <v>4</v>
      </c>
    </row>
    <row r="103" spans="1:11" s="86" customFormat="1" ht="12.95" customHeight="1" x14ac:dyDescent="0.25">
      <c r="A103" s="117">
        <v>93</v>
      </c>
      <c r="B103" s="299" t="s">
        <v>57</v>
      </c>
      <c r="C103" s="297" t="s">
        <v>274</v>
      </c>
      <c r="D103" s="300">
        <v>1649.5646296824</v>
      </c>
      <c r="E103" s="300">
        <v>1649.5646296824</v>
      </c>
      <c r="F103" s="300">
        <v>1649.5646296824</v>
      </c>
      <c r="G103" s="301">
        <v>38651</v>
      </c>
      <c r="H103" s="301">
        <v>38651</v>
      </c>
      <c r="I103" s="301">
        <v>43341</v>
      </c>
      <c r="J103" s="117">
        <v>12</v>
      </c>
      <c r="K103" s="117">
        <v>9</v>
      </c>
    </row>
    <row r="104" spans="1:11" s="86" customFormat="1" ht="12.95" customHeight="1" x14ac:dyDescent="0.25">
      <c r="A104" s="117">
        <v>94</v>
      </c>
      <c r="B104" s="299" t="s">
        <v>57</v>
      </c>
      <c r="C104" s="297" t="s">
        <v>273</v>
      </c>
      <c r="D104" s="300">
        <v>690.72204027690009</v>
      </c>
      <c r="E104" s="300">
        <v>690.72204027690009</v>
      </c>
      <c r="F104" s="300">
        <v>690.72204027690009</v>
      </c>
      <c r="G104" s="301">
        <v>38410</v>
      </c>
      <c r="H104" s="301">
        <v>38410</v>
      </c>
      <c r="I104" s="301">
        <v>42185</v>
      </c>
      <c r="J104" s="117">
        <v>10</v>
      </c>
      <c r="K104" s="117">
        <v>3</v>
      </c>
    </row>
    <row r="105" spans="1:11" s="86" customFormat="1" ht="12.95" customHeight="1" x14ac:dyDescent="0.25">
      <c r="A105" s="117">
        <v>95</v>
      </c>
      <c r="B105" s="299" t="s">
        <v>50</v>
      </c>
      <c r="C105" s="297" t="s">
        <v>272</v>
      </c>
      <c r="D105" s="300">
        <v>287.97904646969999</v>
      </c>
      <c r="E105" s="300">
        <v>287.97904646969999</v>
      </c>
      <c r="F105" s="300">
        <v>287.97904646969999</v>
      </c>
      <c r="G105" s="301">
        <v>38628</v>
      </c>
      <c r="H105" s="301">
        <v>38628</v>
      </c>
      <c r="I105" s="301">
        <v>42069</v>
      </c>
      <c r="J105" s="117">
        <v>9</v>
      </c>
      <c r="K105" s="117">
        <v>0</v>
      </c>
    </row>
    <row r="106" spans="1:11" s="86" customFormat="1" ht="12.95" customHeight="1" x14ac:dyDescent="0.25">
      <c r="A106" s="117">
        <v>98</v>
      </c>
      <c r="B106" s="299" t="s">
        <v>50</v>
      </c>
      <c r="C106" s="297" t="s">
        <v>271</v>
      </c>
      <c r="D106" s="300">
        <v>183.47188093469998</v>
      </c>
      <c r="E106" s="300">
        <v>183.47188093469998</v>
      </c>
      <c r="F106" s="300">
        <v>183.47188093469998</v>
      </c>
      <c r="G106" s="301">
        <v>38554</v>
      </c>
      <c r="H106" s="301">
        <v>38564</v>
      </c>
      <c r="I106" s="301">
        <v>42069</v>
      </c>
      <c r="J106" s="117">
        <v>9</v>
      </c>
      <c r="K106" s="117">
        <v>7</v>
      </c>
    </row>
    <row r="107" spans="1:11" s="86" customFormat="1" ht="12.95" customHeight="1" x14ac:dyDescent="0.25">
      <c r="A107" s="117">
        <v>99</v>
      </c>
      <c r="B107" s="299" t="s">
        <v>50</v>
      </c>
      <c r="C107" s="297" t="s">
        <v>270</v>
      </c>
      <c r="D107" s="300">
        <v>1842.0949280786999</v>
      </c>
      <c r="E107" s="300">
        <v>1842.0949280786999</v>
      </c>
      <c r="F107" s="300">
        <v>1842.0949280786999</v>
      </c>
      <c r="G107" s="301">
        <v>38512</v>
      </c>
      <c r="H107" s="301">
        <v>38562</v>
      </c>
      <c r="I107" s="301">
        <v>43279</v>
      </c>
      <c r="J107" s="117">
        <v>13</v>
      </c>
      <c r="K107" s="117">
        <v>0</v>
      </c>
    </row>
    <row r="108" spans="1:11" s="86" customFormat="1" ht="12.95" customHeight="1" x14ac:dyDescent="0.25">
      <c r="A108" s="117">
        <v>100</v>
      </c>
      <c r="B108" s="299" t="s">
        <v>62</v>
      </c>
      <c r="C108" s="297" t="s">
        <v>269</v>
      </c>
      <c r="D108" s="300">
        <v>2509.7361458528999</v>
      </c>
      <c r="E108" s="300">
        <v>2509.7361458528999</v>
      </c>
      <c r="F108" s="300">
        <v>2509.7361458528999</v>
      </c>
      <c r="G108" s="301">
        <v>38981</v>
      </c>
      <c r="H108" s="301">
        <v>39559</v>
      </c>
      <c r="I108" s="301">
        <v>43341</v>
      </c>
      <c r="J108" s="117">
        <v>11</v>
      </c>
      <c r="K108" s="117">
        <v>10</v>
      </c>
    </row>
    <row r="109" spans="1:11" s="86" customFormat="1" ht="12.95" customHeight="1" x14ac:dyDescent="0.25">
      <c r="A109" s="117">
        <v>101</v>
      </c>
      <c r="B109" s="299" t="s">
        <v>62</v>
      </c>
      <c r="C109" s="297" t="s">
        <v>268</v>
      </c>
      <c r="D109" s="300">
        <v>2038.5445735880999</v>
      </c>
      <c r="E109" s="300">
        <v>2038.5445735880999</v>
      </c>
      <c r="F109" s="300">
        <v>2038.5445735880999</v>
      </c>
      <c r="G109" s="301">
        <v>38837</v>
      </c>
      <c r="H109" s="301">
        <v>39958</v>
      </c>
      <c r="I109" s="301">
        <v>43777</v>
      </c>
      <c r="J109" s="117">
        <v>13</v>
      </c>
      <c r="K109" s="117">
        <v>1</v>
      </c>
    </row>
    <row r="110" spans="1:11" s="86" customFormat="1" ht="12.95" customHeight="1" x14ac:dyDescent="0.25">
      <c r="A110" s="117">
        <v>102</v>
      </c>
      <c r="B110" s="299" t="s">
        <v>62</v>
      </c>
      <c r="C110" s="297" t="s">
        <v>267</v>
      </c>
      <c r="D110" s="300">
        <v>849.75984728610001</v>
      </c>
      <c r="E110" s="300">
        <v>849.75984728610001</v>
      </c>
      <c r="F110" s="300">
        <v>849.75984728610001</v>
      </c>
      <c r="G110" s="301">
        <v>38945</v>
      </c>
      <c r="H110" s="301">
        <v>39060</v>
      </c>
      <c r="I110" s="301">
        <v>42628</v>
      </c>
      <c r="J110" s="117">
        <v>9</v>
      </c>
      <c r="K110" s="117">
        <v>11</v>
      </c>
    </row>
    <row r="111" spans="1:11" s="86" customFormat="1" ht="12.95" customHeight="1" x14ac:dyDescent="0.25">
      <c r="A111" s="117">
        <v>103</v>
      </c>
      <c r="B111" s="299" t="s">
        <v>62</v>
      </c>
      <c r="C111" s="297" t="s">
        <v>996</v>
      </c>
      <c r="D111" s="300">
        <v>407.41662075329998</v>
      </c>
      <c r="E111" s="300">
        <v>407.41662075329998</v>
      </c>
      <c r="F111" s="300">
        <v>407.41662075329998</v>
      </c>
      <c r="G111" s="301">
        <v>38630</v>
      </c>
      <c r="H111" s="301">
        <v>38593</v>
      </c>
      <c r="I111" s="301">
        <v>42069</v>
      </c>
      <c r="J111" s="117">
        <v>9</v>
      </c>
      <c r="K111" s="117">
        <v>5</v>
      </c>
    </row>
    <row r="112" spans="1:11" s="86" customFormat="1" ht="12.95" customHeight="1" x14ac:dyDescent="0.25">
      <c r="A112" s="117">
        <v>104</v>
      </c>
      <c r="B112" s="299" t="s">
        <v>62</v>
      </c>
      <c r="C112" s="297" t="s">
        <v>265</v>
      </c>
      <c r="D112" s="300">
        <v>10044.0829718799</v>
      </c>
      <c r="E112" s="300">
        <v>10044.0829718799</v>
      </c>
      <c r="F112" s="300">
        <v>10044.0829718799</v>
      </c>
      <c r="G112" s="301">
        <v>38566</v>
      </c>
      <c r="H112" s="301">
        <v>42713</v>
      </c>
      <c r="I112" s="301">
        <v>49923</v>
      </c>
      <c r="J112" s="117">
        <v>31</v>
      </c>
      <c r="K112" s="117">
        <v>0</v>
      </c>
    </row>
    <row r="113" spans="1:11" s="86" customFormat="1" ht="12.95" customHeight="1" x14ac:dyDescent="0.25">
      <c r="A113" s="117">
        <v>105</v>
      </c>
      <c r="B113" s="299" t="s">
        <v>62</v>
      </c>
      <c r="C113" s="297" t="s">
        <v>796</v>
      </c>
      <c r="D113" s="300">
        <v>3941.0075590908</v>
      </c>
      <c r="E113" s="300">
        <v>3941.0075590908</v>
      </c>
      <c r="F113" s="300">
        <v>3941.0075590908</v>
      </c>
      <c r="G113" s="301">
        <v>38793</v>
      </c>
      <c r="H113" s="301">
        <v>38742</v>
      </c>
      <c r="I113" s="301">
        <v>43279</v>
      </c>
      <c r="J113" s="117">
        <v>12</v>
      </c>
      <c r="K113" s="117">
        <v>3</v>
      </c>
    </row>
    <row r="114" spans="1:11" s="86" customFormat="1" ht="12.95" customHeight="1" x14ac:dyDescent="0.25">
      <c r="A114" s="395" t="s">
        <v>995</v>
      </c>
      <c r="B114" s="395"/>
      <c r="C114" s="395"/>
      <c r="D114" s="302">
        <f>SUM(D115:D131)</f>
        <v>52721.221282650906</v>
      </c>
      <c r="E114" s="302">
        <f>SUM(E115:E131)</f>
        <v>52721.221282650906</v>
      </c>
      <c r="F114" s="302">
        <f>SUM(F115:F131)</f>
        <v>52721.221282650906</v>
      </c>
      <c r="G114" s="219"/>
      <c r="H114" s="219"/>
      <c r="I114" s="303"/>
      <c r="J114" s="117"/>
      <c r="K114" s="117"/>
    </row>
    <row r="115" spans="1:11" s="86" customFormat="1" ht="12.95" customHeight="1" x14ac:dyDescent="0.25">
      <c r="A115" s="117">
        <v>106</v>
      </c>
      <c r="B115" s="299" t="s">
        <v>48</v>
      </c>
      <c r="C115" s="297" t="s">
        <v>797</v>
      </c>
      <c r="D115" s="300">
        <v>10902.6147065565</v>
      </c>
      <c r="E115" s="300">
        <v>10902.6147065565</v>
      </c>
      <c r="F115" s="300">
        <v>10902.6147065565</v>
      </c>
      <c r="G115" s="301">
        <v>39067</v>
      </c>
      <c r="H115" s="301">
        <v>39067</v>
      </c>
      <c r="I115" s="301">
        <v>43341</v>
      </c>
      <c r="J115" s="117">
        <v>11</v>
      </c>
      <c r="K115" s="117">
        <v>5</v>
      </c>
    </row>
    <row r="116" spans="1:11" s="86" customFormat="1" ht="12.95" customHeight="1" x14ac:dyDescent="0.25">
      <c r="A116" s="117">
        <v>107</v>
      </c>
      <c r="B116" s="299" t="s">
        <v>55</v>
      </c>
      <c r="C116" s="297" t="s">
        <v>262</v>
      </c>
      <c r="D116" s="300">
        <v>1030.6221726954</v>
      </c>
      <c r="E116" s="300">
        <v>1030.6221726954</v>
      </c>
      <c r="F116" s="300">
        <v>1030.6221726954</v>
      </c>
      <c r="G116" s="301">
        <v>39243</v>
      </c>
      <c r="H116" s="301">
        <v>39243</v>
      </c>
      <c r="I116" s="301">
        <v>43341</v>
      </c>
      <c r="J116" s="117">
        <v>11</v>
      </c>
      <c r="K116" s="117">
        <v>2</v>
      </c>
    </row>
    <row r="117" spans="1:11" s="86" customFormat="1" ht="12.95" customHeight="1" x14ac:dyDescent="0.25">
      <c r="A117" s="117">
        <v>108</v>
      </c>
      <c r="B117" s="299" t="s">
        <v>69</v>
      </c>
      <c r="C117" s="297" t="s">
        <v>261</v>
      </c>
      <c r="D117" s="300">
        <v>638.06580725129993</v>
      </c>
      <c r="E117" s="300">
        <v>638.06580725129993</v>
      </c>
      <c r="F117" s="300">
        <v>638.06580725129993</v>
      </c>
      <c r="G117" s="301">
        <v>38754</v>
      </c>
      <c r="H117" s="301">
        <v>38814</v>
      </c>
      <c r="I117" s="301">
        <v>42384</v>
      </c>
      <c r="J117" s="117">
        <v>9</v>
      </c>
      <c r="K117" s="117">
        <v>11</v>
      </c>
    </row>
    <row r="118" spans="1:11" s="86" customFormat="1" ht="12.95" customHeight="1" x14ac:dyDescent="0.25">
      <c r="A118" s="117">
        <v>110</v>
      </c>
      <c r="B118" s="299" t="s">
        <v>57</v>
      </c>
      <c r="C118" s="297" t="s">
        <v>260</v>
      </c>
      <c r="D118" s="300">
        <v>536.57397612659997</v>
      </c>
      <c r="E118" s="300">
        <v>536.57397612659997</v>
      </c>
      <c r="F118" s="300">
        <v>536.57397612659997</v>
      </c>
      <c r="G118" s="301">
        <v>39148</v>
      </c>
      <c r="H118" s="301">
        <v>39244</v>
      </c>
      <c r="I118" s="301">
        <v>42475</v>
      </c>
      <c r="J118" s="117">
        <v>8</v>
      </c>
      <c r="K118" s="117">
        <v>9</v>
      </c>
    </row>
    <row r="119" spans="1:11" s="86" customFormat="1" ht="12.95" customHeight="1" x14ac:dyDescent="0.25">
      <c r="A119" s="117">
        <v>111</v>
      </c>
      <c r="B119" s="299" t="s">
        <v>57</v>
      </c>
      <c r="C119" s="297" t="s">
        <v>259</v>
      </c>
      <c r="D119" s="300">
        <v>1502.1021602295</v>
      </c>
      <c r="E119" s="300">
        <v>1502.1021602295</v>
      </c>
      <c r="F119" s="300">
        <v>1502.1021602295</v>
      </c>
      <c r="G119" s="301">
        <v>40040</v>
      </c>
      <c r="H119" s="301">
        <v>40040</v>
      </c>
      <c r="I119" s="301">
        <v>43672</v>
      </c>
      <c r="J119" s="117">
        <v>9</v>
      </c>
      <c r="K119" s="117">
        <v>5</v>
      </c>
    </row>
    <row r="120" spans="1:11" s="86" customFormat="1" ht="12.95" customHeight="1" x14ac:dyDescent="0.25">
      <c r="A120" s="117">
        <v>112</v>
      </c>
      <c r="B120" s="299" t="s">
        <v>57</v>
      </c>
      <c r="C120" s="297" t="s">
        <v>258</v>
      </c>
      <c r="D120" s="300">
        <v>2463.1302759524997</v>
      </c>
      <c r="E120" s="300">
        <v>2463.1302759524997</v>
      </c>
      <c r="F120" s="300">
        <v>2463.1302759524997</v>
      </c>
      <c r="G120" s="301">
        <v>38621</v>
      </c>
      <c r="H120" s="301">
        <v>40543</v>
      </c>
      <c r="I120" s="301">
        <v>43341</v>
      </c>
      <c r="J120" s="117">
        <v>12</v>
      </c>
      <c r="K120" s="117">
        <v>8</v>
      </c>
    </row>
    <row r="121" spans="1:11" s="86" customFormat="1" ht="12.95" customHeight="1" x14ac:dyDescent="0.25">
      <c r="A121" s="117">
        <v>113</v>
      </c>
      <c r="B121" s="299" t="s">
        <v>57</v>
      </c>
      <c r="C121" s="297" t="s">
        <v>257</v>
      </c>
      <c r="D121" s="300">
        <v>1688.9179816649998</v>
      </c>
      <c r="E121" s="300">
        <v>1688.9179816649998</v>
      </c>
      <c r="F121" s="300">
        <v>1688.9179816649998</v>
      </c>
      <c r="G121" s="301">
        <v>39287</v>
      </c>
      <c r="H121" s="301">
        <v>39297</v>
      </c>
      <c r="I121" s="301">
        <v>42881</v>
      </c>
      <c r="J121" s="117">
        <v>9</v>
      </c>
      <c r="K121" s="117">
        <v>7</v>
      </c>
    </row>
    <row r="122" spans="1:11" s="86" customFormat="1" ht="12.95" customHeight="1" x14ac:dyDescent="0.25">
      <c r="A122" s="117">
        <v>114</v>
      </c>
      <c r="B122" s="299" t="s">
        <v>57</v>
      </c>
      <c r="C122" s="297" t="s">
        <v>256</v>
      </c>
      <c r="D122" s="300">
        <v>1973.2223155710001</v>
      </c>
      <c r="E122" s="300">
        <v>1973.2223155710001</v>
      </c>
      <c r="F122" s="300">
        <v>1973.2223155710001</v>
      </c>
      <c r="G122" s="301">
        <v>38847</v>
      </c>
      <c r="H122" s="301">
        <v>38847</v>
      </c>
      <c r="I122" s="301">
        <v>43279</v>
      </c>
      <c r="J122" s="117">
        <v>11</v>
      </c>
      <c r="K122" s="117">
        <v>11</v>
      </c>
    </row>
    <row r="123" spans="1:11" s="86" customFormat="1" ht="12.95" customHeight="1" x14ac:dyDescent="0.25">
      <c r="A123" s="117">
        <v>117</v>
      </c>
      <c r="B123" s="299" t="s">
        <v>57</v>
      </c>
      <c r="C123" s="297" t="s">
        <v>255</v>
      </c>
      <c r="D123" s="300">
        <v>5715.6033266139002</v>
      </c>
      <c r="E123" s="300">
        <v>5715.6033266139002</v>
      </c>
      <c r="F123" s="300">
        <v>5715.6033266139002</v>
      </c>
      <c r="G123" s="301">
        <v>39091</v>
      </c>
      <c r="H123" s="301">
        <v>39419</v>
      </c>
      <c r="I123" s="301">
        <v>43049</v>
      </c>
      <c r="J123" s="117">
        <v>9</v>
      </c>
      <c r="K123" s="117">
        <v>11</v>
      </c>
    </row>
    <row r="124" spans="1:11" s="86" customFormat="1" ht="12.95" customHeight="1" x14ac:dyDescent="0.25">
      <c r="A124" s="117">
        <v>118</v>
      </c>
      <c r="B124" s="299" t="s">
        <v>57</v>
      </c>
      <c r="C124" s="297" t="s">
        <v>254</v>
      </c>
      <c r="D124" s="300">
        <v>1790.4498832791</v>
      </c>
      <c r="E124" s="300">
        <v>1790.4498832791</v>
      </c>
      <c r="F124" s="300">
        <v>1790.4498832791</v>
      </c>
      <c r="G124" s="301">
        <v>39205</v>
      </c>
      <c r="H124" s="301">
        <v>39287</v>
      </c>
      <c r="I124" s="301">
        <v>42881</v>
      </c>
      <c r="J124" s="117">
        <v>9</v>
      </c>
      <c r="K124" s="117">
        <v>7</v>
      </c>
    </row>
    <row r="125" spans="1:11" s="86" customFormat="1" ht="12.95" customHeight="1" x14ac:dyDescent="0.25">
      <c r="A125" s="117">
        <v>122</v>
      </c>
      <c r="B125" s="299" t="s">
        <v>50</v>
      </c>
      <c r="C125" s="297" t="s">
        <v>253</v>
      </c>
      <c r="D125" s="300">
        <v>351.36586776029998</v>
      </c>
      <c r="E125" s="300">
        <v>351.36586776029998</v>
      </c>
      <c r="F125" s="300">
        <v>351.36586776029998</v>
      </c>
      <c r="G125" s="301">
        <v>38842</v>
      </c>
      <c r="H125" s="301">
        <v>38863</v>
      </c>
      <c r="I125" s="301">
        <v>42384</v>
      </c>
      <c r="J125" s="117">
        <v>9</v>
      </c>
      <c r="K125" s="117">
        <v>6</v>
      </c>
    </row>
    <row r="126" spans="1:11" s="86" customFormat="1" ht="12.95" customHeight="1" x14ac:dyDescent="0.25">
      <c r="A126" s="117">
        <v>123</v>
      </c>
      <c r="B126" s="299" t="s">
        <v>50</v>
      </c>
      <c r="C126" s="297" t="s">
        <v>252</v>
      </c>
      <c r="D126" s="300">
        <v>129.28893819659999</v>
      </c>
      <c r="E126" s="300">
        <v>129.28893819659999</v>
      </c>
      <c r="F126" s="300">
        <v>129.28893819659999</v>
      </c>
      <c r="G126" s="301">
        <v>38946</v>
      </c>
      <c r="H126" s="301">
        <v>39031</v>
      </c>
      <c r="I126" s="301">
        <v>42475</v>
      </c>
      <c r="J126" s="117">
        <v>9</v>
      </c>
      <c r="K126" s="117">
        <v>6</v>
      </c>
    </row>
    <row r="127" spans="1:11" s="86" customFormat="1" ht="12.95" customHeight="1" x14ac:dyDescent="0.25">
      <c r="A127" s="117">
        <v>124</v>
      </c>
      <c r="B127" s="299" t="s">
        <v>50</v>
      </c>
      <c r="C127" s="297" t="s">
        <v>251</v>
      </c>
      <c r="D127" s="300">
        <v>2875.1022976583999</v>
      </c>
      <c r="E127" s="300">
        <v>2875.1022976583999</v>
      </c>
      <c r="F127" s="300">
        <v>2875.1022976583999</v>
      </c>
      <c r="G127" s="301">
        <v>38922</v>
      </c>
      <c r="H127" s="301">
        <v>38952</v>
      </c>
      <c r="I127" s="301">
        <v>43111</v>
      </c>
      <c r="J127" s="117">
        <v>11</v>
      </c>
      <c r="K127" s="117">
        <v>3</v>
      </c>
    </row>
    <row r="128" spans="1:11" s="86" customFormat="1" ht="12.95" customHeight="1" x14ac:dyDescent="0.25">
      <c r="A128" s="117">
        <v>126</v>
      </c>
      <c r="B128" s="299" t="s">
        <v>62</v>
      </c>
      <c r="C128" s="297" t="s">
        <v>801</v>
      </c>
      <c r="D128" s="300">
        <v>4805.4625664564992</v>
      </c>
      <c r="E128" s="300">
        <v>4805.4625664564992</v>
      </c>
      <c r="F128" s="300">
        <v>4805.4625664564992</v>
      </c>
      <c r="G128" s="301">
        <v>38968</v>
      </c>
      <c r="H128" s="301">
        <v>39423</v>
      </c>
      <c r="I128" s="301">
        <v>43341</v>
      </c>
      <c r="J128" s="117">
        <v>11</v>
      </c>
      <c r="K128" s="117">
        <v>10</v>
      </c>
    </row>
    <row r="129" spans="1:11" s="86" customFormat="1" ht="12.95" customHeight="1" x14ac:dyDescent="0.25">
      <c r="A129" s="117">
        <v>127</v>
      </c>
      <c r="B129" s="299" t="s">
        <v>62</v>
      </c>
      <c r="C129" s="297" t="s">
        <v>249</v>
      </c>
      <c r="D129" s="300">
        <v>4031.6855524001999</v>
      </c>
      <c r="E129" s="300">
        <v>4031.6855524001999</v>
      </c>
      <c r="F129" s="300">
        <v>4031.6855524001999</v>
      </c>
      <c r="G129" s="301">
        <v>39214</v>
      </c>
      <c r="H129" s="301">
        <v>39279</v>
      </c>
      <c r="I129" s="301">
        <v>43341</v>
      </c>
      <c r="J129" s="117">
        <v>10</v>
      </c>
      <c r="K129" s="117">
        <v>11</v>
      </c>
    </row>
    <row r="130" spans="1:11" s="86" customFormat="1" ht="12.95" customHeight="1" x14ac:dyDescent="0.25">
      <c r="A130" s="117">
        <v>128</v>
      </c>
      <c r="B130" s="299" t="s">
        <v>62</v>
      </c>
      <c r="C130" s="297" t="s">
        <v>248</v>
      </c>
      <c r="D130" s="300">
        <v>3075.3712544444998</v>
      </c>
      <c r="E130" s="300">
        <v>3075.3712544444998</v>
      </c>
      <c r="F130" s="300">
        <v>3075.3712544444998</v>
      </c>
      <c r="G130" s="301">
        <v>38994</v>
      </c>
      <c r="H130" s="301">
        <v>39421</v>
      </c>
      <c r="I130" s="301">
        <v>43049</v>
      </c>
      <c r="J130" s="117">
        <v>11</v>
      </c>
      <c r="K130" s="117">
        <v>1</v>
      </c>
    </row>
    <row r="131" spans="1:11" s="86" customFormat="1" ht="12.95" customHeight="1" x14ac:dyDescent="0.25">
      <c r="A131" s="117">
        <v>130</v>
      </c>
      <c r="B131" s="299" t="s">
        <v>62</v>
      </c>
      <c r="C131" s="297" t="s">
        <v>247</v>
      </c>
      <c r="D131" s="300">
        <v>9211.6421997935995</v>
      </c>
      <c r="E131" s="300">
        <v>9211.6421997935995</v>
      </c>
      <c r="F131" s="300">
        <v>9211.6421997935995</v>
      </c>
      <c r="G131" s="301">
        <v>38806</v>
      </c>
      <c r="H131" s="301">
        <v>40465</v>
      </c>
      <c r="I131" s="301">
        <v>44010</v>
      </c>
      <c r="J131" s="117">
        <v>13</v>
      </c>
      <c r="K131" s="117">
        <v>11</v>
      </c>
    </row>
    <row r="132" spans="1:11" s="78" customFormat="1" ht="12.95" customHeight="1" x14ac:dyDescent="0.25">
      <c r="A132" s="402" t="s">
        <v>994</v>
      </c>
      <c r="B132" s="402"/>
      <c r="C132" s="402"/>
      <c r="D132" s="302">
        <f>SUM(D133:D141)</f>
        <v>12860.7917366205</v>
      </c>
      <c r="E132" s="302">
        <f>SUM(E133:E141)</f>
        <v>12860.7917366205</v>
      </c>
      <c r="F132" s="302">
        <f>SUM(F133:F141)</f>
        <v>12860.7917366205</v>
      </c>
      <c r="G132" s="301"/>
      <c r="H132" s="301"/>
      <c r="I132" s="301"/>
      <c r="J132" s="117"/>
      <c r="K132" s="117"/>
    </row>
    <row r="133" spans="1:11" s="78" customFormat="1" ht="12.95" customHeight="1" x14ac:dyDescent="0.25">
      <c r="A133" s="298">
        <v>132</v>
      </c>
      <c r="B133" s="299" t="s">
        <v>96</v>
      </c>
      <c r="C133" s="297" t="s">
        <v>245</v>
      </c>
      <c r="D133" s="300">
        <v>670.32959062859993</v>
      </c>
      <c r="E133" s="300">
        <v>670.32959062859993</v>
      </c>
      <c r="F133" s="300">
        <v>670.32959062859993</v>
      </c>
      <c r="G133" s="301">
        <v>39113</v>
      </c>
      <c r="H133" s="301">
        <v>39101</v>
      </c>
      <c r="I133" s="301">
        <v>44925</v>
      </c>
      <c r="J133" s="117">
        <v>15</v>
      </c>
      <c r="K133" s="117">
        <v>10</v>
      </c>
    </row>
    <row r="134" spans="1:11" s="78" customFormat="1" ht="12.95" customHeight="1" x14ac:dyDescent="0.25">
      <c r="A134" s="298">
        <v>136</v>
      </c>
      <c r="B134" s="299" t="s">
        <v>69</v>
      </c>
      <c r="C134" s="297" t="s">
        <v>244</v>
      </c>
      <c r="D134" s="300">
        <v>104.75484849</v>
      </c>
      <c r="E134" s="300">
        <v>104.75484849</v>
      </c>
      <c r="F134" s="300">
        <v>104.75484849</v>
      </c>
      <c r="G134" s="301">
        <v>39000</v>
      </c>
      <c r="H134" s="301">
        <v>39045</v>
      </c>
      <c r="I134" s="301">
        <v>42628</v>
      </c>
      <c r="J134" s="117">
        <v>9</v>
      </c>
      <c r="K134" s="117">
        <v>6</v>
      </c>
    </row>
    <row r="135" spans="1:11" s="78" customFormat="1" ht="12.95" customHeight="1" x14ac:dyDescent="0.25">
      <c r="A135" s="298">
        <v>138</v>
      </c>
      <c r="B135" s="299" t="s">
        <v>50</v>
      </c>
      <c r="C135" s="297" t="s">
        <v>243</v>
      </c>
      <c r="D135" s="300">
        <v>851.32408046490002</v>
      </c>
      <c r="E135" s="300">
        <v>851.32408046490002</v>
      </c>
      <c r="F135" s="300">
        <v>851.32408046490002</v>
      </c>
      <c r="G135" s="301">
        <v>39275</v>
      </c>
      <c r="H135" s="301">
        <v>39275</v>
      </c>
      <c r="I135" s="301">
        <v>42769</v>
      </c>
      <c r="J135" s="117">
        <v>9</v>
      </c>
      <c r="K135" s="117">
        <v>5</v>
      </c>
    </row>
    <row r="136" spans="1:11" s="78" customFormat="1" ht="12.95" customHeight="1" x14ac:dyDescent="0.25">
      <c r="A136" s="298">
        <v>139</v>
      </c>
      <c r="B136" s="299" t="s">
        <v>50</v>
      </c>
      <c r="C136" s="297" t="s">
        <v>242</v>
      </c>
      <c r="D136" s="300">
        <v>3423.7187995548002</v>
      </c>
      <c r="E136" s="300">
        <v>3423.7187995548002</v>
      </c>
      <c r="F136" s="300">
        <v>3423.7187995548002</v>
      </c>
      <c r="G136" s="301">
        <v>40015</v>
      </c>
      <c r="H136" s="301">
        <v>40527</v>
      </c>
      <c r="I136" s="301">
        <v>43572</v>
      </c>
      <c r="J136" s="117">
        <v>8</v>
      </c>
      <c r="K136" s="117">
        <v>6</v>
      </c>
    </row>
    <row r="137" spans="1:11" s="78" customFormat="1" ht="12.95" customHeight="1" x14ac:dyDescent="0.25">
      <c r="A137" s="298">
        <v>140</v>
      </c>
      <c r="B137" s="299" t="s">
        <v>50</v>
      </c>
      <c r="C137" s="297" t="s">
        <v>241</v>
      </c>
      <c r="D137" s="300">
        <v>698.26937110469999</v>
      </c>
      <c r="E137" s="300">
        <v>698.26937110469999</v>
      </c>
      <c r="F137" s="300">
        <v>698.26937110469999</v>
      </c>
      <c r="G137" s="301">
        <v>40288</v>
      </c>
      <c r="H137" s="301">
        <v>40261</v>
      </c>
      <c r="I137" s="301">
        <v>45548</v>
      </c>
      <c r="J137" s="117">
        <v>14</v>
      </c>
      <c r="K137" s="117">
        <v>5</v>
      </c>
    </row>
    <row r="138" spans="1:11" s="78" customFormat="1" ht="12.95" customHeight="1" x14ac:dyDescent="0.25">
      <c r="A138" s="298">
        <v>141</v>
      </c>
      <c r="B138" s="299" t="s">
        <v>50</v>
      </c>
      <c r="C138" s="297" t="s">
        <v>240</v>
      </c>
      <c r="D138" s="300">
        <v>522.62310834059997</v>
      </c>
      <c r="E138" s="300">
        <v>522.62310834059997</v>
      </c>
      <c r="F138" s="300">
        <v>522.62310834059997</v>
      </c>
      <c r="G138" s="301">
        <v>39533</v>
      </c>
      <c r="H138" s="301">
        <v>39533</v>
      </c>
      <c r="I138" s="301">
        <v>43111</v>
      </c>
      <c r="J138" s="117">
        <v>9</v>
      </c>
      <c r="K138" s="117">
        <v>8</v>
      </c>
    </row>
    <row r="139" spans="1:11" s="78" customFormat="1" ht="12.95" customHeight="1" x14ac:dyDescent="0.25">
      <c r="A139" s="298">
        <v>142</v>
      </c>
      <c r="B139" s="299" t="s">
        <v>62</v>
      </c>
      <c r="C139" s="297" t="s">
        <v>239</v>
      </c>
      <c r="D139" s="300">
        <v>1686.7372285089</v>
      </c>
      <c r="E139" s="300">
        <v>1686.7372285089</v>
      </c>
      <c r="F139" s="300">
        <v>1686.7372285089</v>
      </c>
      <c r="G139" s="301">
        <v>39539</v>
      </c>
      <c r="H139" s="301">
        <v>39681</v>
      </c>
      <c r="I139" s="301">
        <v>43279</v>
      </c>
      <c r="J139" s="117">
        <v>9</v>
      </c>
      <c r="K139" s="117">
        <v>11</v>
      </c>
    </row>
    <row r="140" spans="1:11" s="78" customFormat="1" ht="12.95" customHeight="1" x14ac:dyDescent="0.25">
      <c r="A140" s="298">
        <v>143</v>
      </c>
      <c r="B140" s="299" t="s">
        <v>62</v>
      </c>
      <c r="C140" s="297" t="s">
        <v>238</v>
      </c>
      <c r="D140" s="300">
        <v>2422.9603122644999</v>
      </c>
      <c r="E140" s="300">
        <v>2422.9603122644999</v>
      </c>
      <c r="F140" s="300">
        <v>2422.9603122644999</v>
      </c>
      <c r="G140" s="301">
        <v>39149</v>
      </c>
      <c r="H140" s="301">
        <v>39353</v>
      </c>
      <c r="I140" s="301">
        <v>43341</v>
      </c>
      <c r="J140" s="117">
        <v>11</v>
      </c>
      <c r="K140" s="117">
        <v>4</v>
      </c>
    </row>
    <row r="141" spans="1:11" s="78" customFormat="1" ht="12.95" customHeight="1" x14ac:dyDescent="0.25">
      <c r="A141" s="298">
        <v>144</v>
      </c>
      <c r="B141" s="299" t="s">
        <v>62</v>
      </c>
      <c r="C141" s="297" t="s">
        <v>237</v>
      </c>
      <c r="D141" s="300">
        <v>2480.0743972635</v>
      </c>
      <c r="E141" s="300">
        <v>2480.0743972635</v>
      </c>
      <c r="F141" s="300">
        <v>2480.0743972635</v>
      </c>
      <c r="G141" s="301">
        <v>38954</v>
      </c>
      <c r="H141" s="301">
        <v>39191</v>
      </c>
      <c r="I141" s="301">
        <v>43341</v>
      </c>
      <c r="J141" s="117">
        <v>11</v>
      </c>
      <c r="K141" s="117">
        <v>10</v>
      </c>
    </row>
    <row r="142" spans="1:11" s="78" customFormat="1" ht="12.95" customHeight="1" x14ac:dyDescent="0.25">
      <c r="A142" s="402" t="s">
        <v>993</v>
      </c>
      <c r="B142" s="402"/>
      <c r="C142" s="402"/>
      <c r="D142" s="302">
        <f>SUM(D143:D163)</f>
        <v>69314.359280738092</v>
      </c>
      <c r="E142" s="302">
        <f>SUM(E143:E163)</f>
        <v>69314.359280738092</v>
      </c>
      <c r="F142" s="302">
        <f>SUM(F143:F163)</f>
        <v>69314.359280738092</v>
      </c>
      <c r="G142" s="301"/>
      <c r="H142" s="301"/>
      <c r="I142" s="301"/>
      <c r="J142" s="117"/>
      <c r="K142" s="117"/>
    </row>
    <row r="143" spans="1:11" s="78" customFormat="1" ht="12.95" customHeight="1" x14ac:dyDescent="0.25">
      <c r="A143" s="298">
        <v>146</v>
      </c>
      <c r="B143" s="299" t="s">
        <v>74</v>
      </c>
      <c r="C143" s="297" t="s">
        <v>992</v>
      </c>
      <c r="D143" s="300">
        <v>9088.2630170139</v>
      </c>
      <c r="E143" s="300">
        <v>9088.2630170139</v>
      </c>
      <c r="F143" s="300">
        <v>9088.2630170139</v>
      </c>
      <c r="G143" s="301">
        <v>41197</v>
      </c>
      <c r="H143" s="301">
        <v>42004</v>
      </c>
      <c r="I143" s="301">
        <v>52215</v>
      </c>
      <c r="J143" s="117">
        <v>29</v>
      </c>
      <c r="K143" s="117">
        <v>9</v>
      </c>
    </row>
    <row r="144" spans="1:11" s="78" customFormat="1" ht="12.95" customHeight="1" x14ac:dyDescent="0.25">
      <c r="A144" s="298">
        <v>147</v>
      </c>
      <c r="B144" s="299" t="s">
        <v>59</v>
      </c>
      <c r="C144" s="297" t="s">
        <v>234</v>
      </c>
      <c r="D144" s="300">
        <v>2629.3371307208999</v>
      </c>
      <c r="E144" s="300">
        <v>2629.3371307208999</v>
      </c>
      <c r="F144" s="300">
        <v>2629.3371307208999</v>
      </c>
      <c r="G144" s="301">
        <v>40008</v>
      </c>
      <c r="H144" s="301">
        <v>40008</v>
      </c>
      <c r="I144" s="301">
        <v>43572</v>
      </c>
      <c r="J144" s="117">
        <v>9</v>
      </c>
      <c r="K144" s="117">
        <v>6</v>
      </c>
    </row>
    <row r="145" spans="1:11" s="78" customFormat="1" ht="12.95" customHeight="1" x14ac:dyDescent="0.25">
      <c r="A145" s="298">
        <v>148</v>
      </c>
      <c r="B145" s="299" t="s">
        <v>233</v>
      </c>
      <c r="C145" s="219" t="s">
        <v>806</v>
      </c>
      <c r="D145" s="300">
        <v>1923.6886325894998</v>
      </c>
      <c r="E145" s="300">
        <v>1923.6886325894998</v>
      </c>
      <c r="F145" s="300">
        <v>1923.6886325894998</v>
      </c>
      <c r="G145" s="301">
        <v>39282</v>
      </c>
      <c r="H145" s="301">
        <v>39282</v>
      </c>
      <c r="I145" s="301">
        <v>43672</v>
      </c>
      <c r="J145" s="117">
        <v>11</v>
      </c>
      <c r="K145" s="117">
        <v>10</v>
      </c>
    </row>
    <row r="146" spans="1:11" s="78" customFormat="1" ht="12.95" customHeight="1" x14ac:dyDescent="0.25">
      <c r="A146" s="298">
        <v>149</v>
      </c>
      <c r="B146" s="299" t="s">
        <v>233</v>
      </c>
      <c r="C146" s="219" t="s">
        <v>991</v>
      </c>
      <c r="D146" s="300">
        <v>3114.0534758679</v>
      </c>
      <c r="E146" s="300">
        <v>3114.0534758679</v>
      </c>
      <c r="F146" s="300">
        <v>3114.0534758679</v>
      </c>
      <c r="G146" s="301">
        <v>39087</v>
      </c>
      <c r="H146" s="301">
        <v>39086</v>
      </c>
      <c r="I146" s="301">
        <v>43290</v>
      </c>
      <c r="J146" s="117">
        <v>10</v>
      </c>
      <c r="K146" s="117">
        <v>10</v>
      </c>
    </row>
    <row r="147" spans="1:11" s="78" customFormat="1" ht="12.95" customHeight="1" x14ac:dyDescent="0.25">
      <c r="A147" s="298">
        <v>150</v>
      </c>
      <c r="B147" s="299" t="s">
        <v>233</v>
      </c>
      <c r="C147" s="219" t="s">
        <v>990</v>
      </c>
      <c r="D147" s="300">
        <v>2388.4519597664998</v>
      </c>
      <c r="E147" s="300">
        <v>2388.4519597664998</v>
      </c>
      <c r="F147" s="300">
        <v>2388.4519597664998</v>
      </c>
      <c r="G147" s="301">
        <v>39254</v>
      </c>
      <c r="H147" s="301">
        <v>39254</v>
      </c>
      <c r="I147" s="301">
        <v>44153</v>
      </c>
      <c r="J147" s="117">
        <v>13</v>
      </c>
      <c r="K147" s="117">
        <v>2</v>
      </c>
    </row>
    <row r="148" spans="1:11" s="78" customFormat="1" ht="12.95" customHeight="1" x14ac:dyDescent="0.25">
      <c r="A148" s="298">
        <v>151</v>
      </c>
      <c r="B148" s="299" t="s">
        <v>50</v>
      </c>
      <c r="C148" s="297" t="s">
        <v>232</v>
      </c>
      <c r="D148" s="300">
        <v>4797.1559419707</v>
      </c>
      <c r="E148" s="300">
        <v>4797.1559419707</v>
      </c>
      <c r="F148" s="300">
        <v>4797.1559419707</v>
      </c>
      <c r="G148" s="301">
        <v>40556</v>
      </c>
      <c r="H148" s="301">
        <v>41139</v>
      </c>
      <c r="I148" s="301">
        <v>44727</v>
      </c>
      <c r="J148" s="117">
        <v>10</v>
      </c>
      <c r="K148" s="117">
        <v>10</v>
      </c>
    </row>
    <row r="149" spans="1:11" s="78" customFormat="1" ht="12.95" customHeight="1" x14ac:dyDescent="0.25">
      <c r="A149" s="298">
        <v>152</v>
      </c>
      <c r="B149" s="299" t="s">
        <v>50</v>
      </c>
      <c r="C149" s="297" t="s">
        <v>231</v>
      </c>
      <c r="D149" s="300">
        <v>3744.3017071238996</v>
      </c>
      <c r="E149" s="300">
        <v>3744.3017071238996</v>
      </c>
      <c r="F149" s="300">
        <v>3744.3017071238996</v>
      </c>
      <c r="G149" s="301">
        <v>39758</v>
      </c>
      <c r="H149" s="301">
        <v>40534</v>
      </c>
      <c r="I149" s="301">
        <v>45548</v>
      </c>
      <c r="J149" s="117">
        <v>15</v>
      </c>
      <c r="K149" s="117">
        <v>8</v>
      </c>
    </row>
    <row r="150" spans="1:11" s="78" customFormat="1" ht="12.95" customHeight="1" x14ac:dyDescent="0.25">
      <c r="A150" s="298">
        <v>156</v>
      </c>
      <c r="B150" s="299" t="s">
        <v>57</v>
      </c>
      <c r="C150" s="297" t="s">
        <v>230</v>
      </c>
      <c r="D150" s="300">
        <v>574.18231645620006</v>
      </c>
      <c r="E150" s="300">
        <v>574.18231645620006</v>
      </c>
      <c r="F150" s="300">
        <v>574.18231645620006</v>
      </c>
      <c r="G150" s="301">
        <v>39871</v>
      </c>
      <c r="H150" s="301">
        <v>40462</v>
      </c>
      <c r="I150" s="301">
        <v>44022</v>
      </c>
      <c r="J150" s="117">
        <v>11</v>
      </c>
      <c r="K150" s="117">
        <v>0</v>
      </c>
    </row>
    <row r="151" spans="1:11" s="78" customFormat="1" ht="12.95" customHeight="1" x14ac:dyDescent="0.25">
      <c r="A151" s="298">
        <v>157</v>
      </c>
      <c r="B151" s="299" t="s">
        <v>57</v>
      </c>
      <c r="C151" s="297" t="s">
        <v>229</v>
      </c>
      <c r="D151" s="300">
        <v>7285.2412282661999</v>
      </c>
      <c r="E151" s="300">
        <v>7285.2412282661999</v>
      </c>
      <c r="F151" s="300">
        <v>7285.2412282661999</v>
      </c>
      <c r="G151" s="301">
        <v>40150</v>
      </c>
      <c r="H151" s="301">
        <v>40232</v>
      </c>
      <c r="I151" s="301">
        <v>43794</v>
      </c>
      <c r="J151" s="117">
        <v>9</v>
      </c>
      <c r="K151" s="117">
        <v>9</v>
      </c>
    </row>
    <row r="152" spans="1:11" s="78" customFormat="1" ht="12.95" customHeight="1" x14ac:dyDescent="0.25">
      <c r="A152" s="298">
        <v>158</v>
      </c>
      <c r="B152" s="299" t="s">
        <v>57</v>
      </c>
      <c r="C152" s="297" t="s">
        <v>228</v>
      </c>
      <c r="D152" s="300">
        <v>1075.8327753194999</v>
      </c>
      <c r="E152" s="300">
        <v>1075.8327753194999</v>
      </c>
      <c r="F152" s="300">
        <v>1075.8327753194999</v>
      </c>
      <c r="G152" s="301">
        <v>39058</v>
      </c>
      <c r="H152" s="301">
        <v>39058</v>
      </c>
      <c r="I152" s="301">
        <v>42643</v>
      </c>
      <c r="J152" s="117">
        <v>8</v>
      </c>
      <c r="K152" s="117">
        <v>9</v>
      </c>
    </row>
    <row r="153" spans="1:11" s="78" customFormat="1" ht="12.95" customHeight="1" x14ac:dyDescent="0.25">
      <c r="A153" s="298">
        <v>159</v>
      </c>
      <c r="B153" s="299" t="s">
        <v>57</v>
      </c>
      <c r="C153" s="297" t="s">
        <v>227</v>
      </c>
      <c r="D153" s="300">
        <v>60.049759757700002</v>
      </c>
      <c r="E153" s="300">
        <v>60.049759757700002</v>
      </c>
      <c r="F153" s="300">
        <v>60.049759757700002</v>
      </c>
      <c r="G153" s="301">
        <v>39317</v>
      </c>
      <c r="H153" s="301">
        <v>39317</v>
      </c>
      <c r="I153" s="301">
        <v>42475</v>
      </c>
      <c r="J153" s="117">
        <v>8</v>
      </c>
      <c r="K153" s="117">
        <v>7</v>
      </c>
    </row>
    <row r="154" spans="1:11" s="85" customFormat="1" ht="12.95" customHeight="1" x14ac:dyDescent="0.25">
      <c r="A154" s="304">
        <v>160</v>
      </c>
      <c r="B154" s="299" t="s">
        <v>57</v>
      </c>
      <c r="C154" s="297" t="s">
        <v>226</v>
      </c>
      <c r="D154" s="300">
        <v>327.93810862290002</v>
      </c>
      <c r="E154" s="300">
        <v>327.93810862290002</v>
      </c>
      <c r="F154" s="300">
        <v>327.93810862290002</v>
      </c>
      <c r="G154" s="301">
        <v>39190</v>
      </c>
      <c r="H154" s="301">
        <v>39190</v>
      </c>
      <c r="I154" s="301">
        <v>42475</v>
      </c>
      <c r="J154" s="117">
        <v>8</v>
      </c>
      <c r="K154" s="117">
        <v>11</v>
      </c>
    </row>
    <row r="155" spans="1:11" s="78" customFormat="1" ht="12.95" customHeight="1" x14ac:dyDescent="0.25">
      <c r="A155" s="298">
        <v>161</v>
      </c>
      <c r="B155" s="299" t="s">
        <v>57</v>
      </c>
      <c r="C155" s="297" t="s">
        <v>225</v>
      </c>
      <c r="D155" s="300">
        <v>546.28403039579996</v>
      </c>
      <c r="E155" s="300">
        <v>546.28403039579996</v>
      </c>
      <c r="F155" s="300">
        <v>546.28403039579996</v>
      </c>
      <c r="G155" s="301">
        <v>39279</v>
      </c>
      <c r="H155" s="301">
        <v>39358</v>
      </c>
      <c r="I155" s="301">
        <v>43279</v>
      </c>
      <c r="J155" s="117">
        <v>10</v>
      </c>
      <c r="K155" s="117">
        <v>9</v>
      </c>
    </row>
    <row r="156" spans="1:11" s="78" customFormat="1" ht="12.95" customHeight="1" x14ac:dyDescent="0.25">
      <c r="A156" s="298">
        <v>162</v>
      </c>
      <c r="B156" s="299" t="s">
        <v>57</v>
      </c>
      <c r="C156" s="297" t="s">
        <v>812</v>
      </c>
      <c r="D156" s="300">
        <v>308.750140182</v>
      </c>
      <c r="E156" s="300">
        <v>308.750140182</v>
      </c>
      <c r="F156" s="300">
        <v>308.750140182</v>
      </c>
      <c r="G156" s="301">
        <v>39583</v>
      </c>
      <c r="H156" s="301">
        <v>39619</v>
      </c>
      <c r="I156" s="301">
        <v>43279</v>
      </c>
      <c r="J156" s="117">
        <v>9</v>
      </c>
      <c r="K156" s="117">
        <v>11</v>
      </c>
    </row>
    <row r="157" spans="1:11" s="78" customFormat="1" ht="12.95" customHeight="1" x14ac:dyDescent="0.25">
      <c r="A157" s="298">
        <v>163</v>
      </c>
      <c r="B157" s="299" t="s">
        <v>50</v>
      </c>
      <c r="C157" s="297" t="s">
        <v>223</v>
      </c>
      <c r="D157" s="300">
        <v>567.97080899549997</v>
      </c>
      <c r="E157" s="300">
        <v>567.97080899549997</v>
      </c>
      <c r="F157" s="300">
        <v>567.97080899549997</v>
      </c>
      <c r="G157" s="301">
        <v>39162</v>
      </c>
      <c r="H157" s="301">
        <v>39162</v>
      </c>
      <c r="I157" s="301">
        <v>42475</v>
      </c>
      <c r="J157" s="117">
        <v>9</v>
      </c>
      <c r="K157" s="117">
        <v>0</v>
      </c>
    </row>
    <row r="158" spans="1:11" s="78" customFormat="1" ht="12.95" customHeight="1" x14ac:dyDescent="0.25">
      <c r="A158" s="298">
        <v>164</v>
      </c>
      <c r="B158" s="299" t="s">
        <v>50</v>
      </c>
      <c r="C158" s="297" t="s">
        <v>222</v>
      </c>
      <c r="D158" s="300">
        <v>1754.9122927850997</v>
      </c>
      <c r="E158" s="300">
        <v>1754.9122927850997</v>
      </c>
      <c r="F158" s="300">
        <v>1754.9122927850997</v>
      </c>
      <c r="G158" s="301">
        <v>40740</v>
      </c>
      <c r="H158" s="301">
        <v>40739</v>
      </c>
      <c r="I158" s="301">
        <v>44760</v>
      </c>
      <c r="J158" s="117">
        <v>10</v>
      </c>
      <c r="K158" s="117">
        <v>11</v>
      </c>
    </row>
    <row r="159" spans="1:11" s="78" customFormat="1" ht="12.95" customHeight="1" x14ac:dyDescent="0.25">
      <c r="A159" s="298">
        <v>165</v>
      </c>
      <c r="B159" s="299" t="s">
        <v>69</v>
      </c>
      <c r="C159" s="297" t="s">
        <v>221</v>
      </c>
      <c r="D159" s="300">
        <v>1197.3627190520999</v>
      </c>
      <c r="E159" s="300">
        <v>1197.3627190520999</v>
      </c>
      <c r="F159" s="300">
        <v>1197.3627190520999</v>
      </c>
      <c r="G159" s="301">
        <v>39476</v>
      </c>
      <c r="H159" s="301">
        <v>39476</v>
      </c>
      <c r="I159" s="301">
        <v>43111</v>
      </c>
      <c r="J159" s="117">
        <v>9</v>
      </c>
      <c r="K159" s="117">
        <v>11</v>
      </c>
    </row>
    <row r="160" spans="1:11" s="78" customFormat="1" ht="12.95" customHeight="1" x14ac:dyDescent="0.25">
      <c r="A160" s="298">
        <v>166</v>
      </c>
      <c r="B160" s="299" t="s">
        <v>62</v>
      </c>
      <c r="C160" s="297" t="s">
        <v>220</v>
      </c>
      <c r="D160" s="300">
        <v>1605.5892129299998</v>
      </c>
      <c r="E160" s="300">
        <v>1605.5892129299998</v>
      </c>
      <c r="F160" s="300">
        <v>1605.5892129299998</v>
      </c>
      <c r="G160" s="301">
        <v>39395</v>
      </c>
      <c r="H160" s="301">
        <v>40203</v>
      </c>
      <c r="I160" s="301">
        <v>43794</v>
      </c>
      <c r="J160" s="117">
        <v>11</v>
      </c>
      <c r="K160" s="117">
        <v>9</v>
      </c>
    </row>
    <row r="161" spans="1:11" s="78" customFormat="1" ht="12.95" customHeight="1" x14ac:dyDescent="0.25">
      <c r="A161" s="298">
        <v>167</v>
      </c>
      <c r="B161" s="299" t="s">
        <v>48</v>
      </c>
      <c r="C161" s="297" t="s">
        <v>219</v>
      </c>
      <c r="D161" s="300">
        <v>23366.908248628501</v>
      </c>
      <c r="E161" s="300">
        <v>23366.908248628501</v>
      </c>
      <c r="F161" s="300">
        <v>23366.908248628501</v>
      </c>
      <c r="G161" s="301">
        <v>40176</v>
      </c>
      <c r="H161" s="301">
        <v>40190</v>
      </c>
      <c r="I161" s="301">
        <v>45548</v>
      </c>
      <c r="J161" s="117">
        <v>14</v>
      </c>
      <c r="K161" s="117">
        <v>5</v>
      </c>
    </row>
    <row r="162" spans="1:11" s="78" customFormat="1" ht="12.95" customHeight="1" x14ac:dyDescent="0.25">
      <c r="A162" s="298">
        <v>168</v>
      </c>
      <c r="B162" s="299" t="s">
        <v>62</v>
      </c>
      <c r="C162" s="297" t="s">
        <v>814</v>
      </c>
      <c r="D162" s="300">
        <v>2390.2016242491</v>
      </c>
      <c r="E162" s="300">
        <v>2390.2016242491</v>
      </c>
      <c r="F162" s="300">
        <v>2390.2016242491</v>
      </c>
      <c r="G162" s="301">
        <v>39286</v>
      </c>
      <c r="H162" s="301">
        <v>39286</v>
      </c>
      <c r="I162" s="301">
        <v>42881</v>
      </c>
      <c r="J162" s="117">
        <v>9</v>
      </c>
      <c r="K162" s="117">
        <v>5</v>
      </c>
    </row>
    <row r="163" spans="1:11" s="78" customFormat="1" ht="12.95" customHeight="1" x14ac:dyDescent="0.25">
      <c r="A163" s="298">
        <v>170</v>
      </c>
      <c r="B163" s="299" t="s">
        <v>69</v>
      </c>
      <c r="C163" s="297" t="s">
        <v>217</v>
      </c>
      <c r="D163" s="300">
        <v>567.88415004419994</v>
      </c>
      <c r="E163" s="300">
        <v>567.88415004419994</v>
      </c>
      <c r="F163" s="300">
        <v>567.88415004419994</v>
      </c>
      <c r="G163" s="301">
        <v>40889</v>
      </c>
      <c r="H163" s="301">
        <v>40889</v>
      </c>
      <c r="I163" s="301">
        <v>44669</v>
      </c>
      <c r="J163" s="117">
        <v>9</v>
      </c>
      <c r="K163" s="117">
        <v>11</v>
      </c>
    </row>
    <row r="164" spans="1:11" s="78" customFormat="1" ht="12.95" customHeight="1" x14ac:dyDescent="0.25">
      <c r="A164" s="402" t="s">
        <v>989</v>
      </c>
      <c r="B164" s="402"/>
      <c r="C164" s="402"/>
      <c r="D164" s="302">
        <f>SUM(D165:D188)</f>
        <v>717092.58365651791</v>
      </c>
      <c r="E164" s="302">
        <f>SUM(E165:E188)</f>
        <v>717092.58365651791</v>
      </c>
      <c r="F164" s="302">
        <f>SUM(F165:F188)</f>
        <v>717092.58365651791</v>
      </c>
      <c r="G164" s="301"/>
      <c r="H164" s="301"/>
      <c r="I164" s="301"/>
      <c r="J164" s="117"/>
      <c r="K164" s="117"/>
    </row>
    <row r="165" spans="1:11" s="78" customFormat="1" ht="12.95" customHeight="1" x14ac:dyDescent="0.25">
      <c r="A165" s="298">
        <v>171</v>
      </c>
      <c r="B165" s="299" t="s">
        <v>48</v>
      </c>
      <c r="C165" s="297" t="s">
        <v>49</v>
      </c>
      <c r="D165" s="300">
        <v>575187.33113942214</v>
      </c>
      <c r="E165" s="300">
        <v>575187.33113942214</v>
      </c>
      <c r="F165" s="300">
        <v>575187.33113942214</v>
      </c>
      <c r="G165" s="301">
        <v>42636</v>
      </c>
      <c r="H165" s="301">
        <v>43342</v>
      </c>
      <c r="I165" s="301">
        <v>49941</v>
      </c>
      <c r="J165" s="117">
        <v>20</v>
      </c>
      <c r="K165" s="117">
        <v>0</v>
      </c>
    </row>
    <row r="166" spans="1:11" s="78" customFormat="1" ht="12.95" customHeight="1" x14ac:dyDescent="0.25">
      <c r="A166" s="298">
        <v>176</v>
      </c>
      <c r="B166" s="299" t="s">
        <v>69</v>
      </c>
      <c r="C166" s="297" t="s">
        <v>216</v>
      </c>
      <c r="D166" s="300">
        <v>790.34632186559998</v>
      </c>
      <c r="E166" s="300">
        <v>790.34632186559998</v>
      </c>
      <c r="F166" s="300">
        <v>790.34632186559998</v>
      </c>
      <c r="G166" s="301">
        <v>41202</v>
      </c>
      <c r="H166" s="301">
        <v>41404</v>
      </c>
      <c r="I166" s="301">
        <v>44727</v>
      </c>
      <c r="J166" s="117">
        <v>9</v>
      </c>
      <c r="K166" s="117">
        <v>6</v>
      </c>
    </row>
    <row r="167" spans="1:11" s="78" customFormat="1" ht="12.95" customHeight="1" x14ac:dyDescent="0.25">
      <c r="A167" s="298">
        <v>177</v>
      </c>
      <c r="B167" s="299" t="s">
        <v>69</v>
      </c>
      <c r="C167" s="297" t="s">
        <v>215</v>
      </c>
      <c r="D167" s="300">
        <v>134.67464862449998</v>
      </c>
      <c r="E167" s="300">
        <v>134.67464862449998</v>
      </c>
      <c r="F167" s="300">
        <v>134.67464862449998</v>
      </c>
      <c r="G167" s="301">
        <v>40297</v>
      </c>
      <c r="H167" s="301">
        <v>40296</v>
      </c>
      <c r="I167" s="301">
        <v>43794</v>
      </c>
      <c r="J167" s="117">
        <v>9</v>
      </c>
      <c r="K167" s="117">
        <v>5</v>
      </c>
    </row>
    <row r="168" spans="1:11" s="78" customFormat="1" ht="12.95" customHeight="1" x14ac:dyDescent="0.25">
      <c r="A168" s="298">
        <v>181</v>
      </c>
      <c r="B168" s="299" t="s">
        <v>57</v>
      </c>
      <c r="C168" s="297" t="s">
        <v>214</v>
      </c>
      <c r="D168" s="300">
        <v>16869.257423123097</v>
      </c>
      <c r="E168" s="300">
        <v>16869.257423123097</v>
      </c>
      <c r="F168" s="300">
        <v>16869.257423123097</v>
      </c>
      <c r="G168" s="301">
        <v>40223</v>
      </c>
      <c r="H168" s="301">
        <v>40754</v>
      </c>
      <c r="I168" s="301">
        <v>47340</v>
      </c>
      <c r="J168" s="117">
        <v>17</v>
      </c>
      <c r="K168" s="117">
        <v>11</v>
      </c>
    </row>
    <row r="169" spans="1:11" s="78" customFormat="1" ht="12.95" customHeight="1" x14ac:dyDescent="0.25">
      <c r="A169" s="298">
        <v>182</v>
      </c>
      <c r="B169" s="299" t="s">
        <v>57</v>
      </c>
      <c r="C169" s="297" t="s">
        <v>212</v>
      </c>
      <c r="D169" s="300">
        <v>2623.3038146006998</v>
      </c>
      <c r="E169" s="300">
        <v>2623.3038146006998</v>
      </c>
      <c r="F169" s="300">
        <v>2623.3038146006998</v>
      </c>
      <c r="G169" s="301">
        <v>39713</v>
      </c>
      <c r="H169" s="301">
        <v>39710</v>
      </c>
      <c r="I169" s="301">
        <v>43111</v>
      </c>
      <c r="J169" s="117">
        <v>9</v>
      </c>
      <c r="K169" s="117">
        <v>6</v>
      </c>
    </row>
    <row r="170" spans="1:11" s="78" customFormat="1" ht="12.95" customHeight="1" x14ac:dyDescent="0.25">
      <c r="A170" s="298">
        <v>183</v>
      </c>
      <c r="B170" s="299" t="s">
        <v>57</v>
      </c>
      <c r="C170" s="297" t="s">
        <v>211</v>
      </c>
      <c r="D170" s="300">
        <v>492.67837946819998</v>
      </c>
      <c r="E170" s="300">
        <v>492.67837946819998</v>
      </c>
      <c r="F170" s="300">
        <v>492.67837946819998</v>
      </c>
      <c r="G170" s="301">
        <v>39517</v>
      </c>
      <c r="H170" s="301">
        <v>39513</v>
      </c>
      <c r="I170" s="301">
        <v>43279</v>
      </c>
      <c r="J170" s="117">
        <v>9</v>
      </c>
      <c r="K170" s="117">
        <v>11</v>
      </c>
    </row>
    <row r="171" spans="1:11" s="78" customFormat="1" ht="12.95" customHeight="1" x14ac:dyDescent="0.25">
      <c r="A171" s="298">
        <v>185</v>
      </c>
      <c r="B171" s="299" t="s">
        <v>50</v>
      </c>
      <c r="C171" s="297" t="s">
        <v>210</v>
      </c>
      <c r="D171" s="300">
        <v>2929.2797251889997</v>
      </c>
      <c r="E171" s="300">
        <v>2929.2797251889997</v>
      </c>
      <c r="F171" s="300">
        <v>2929.2797251889997</v>
      </c>
      <c r="G171" s="301">
        <v>40705</v>
      </c>
      <c r="H171" s="301">
        <v>41640</v>
      </c>
      <c r="I171" s="301">
        <v>44669</v>
      </c>
      <c r="J171" s="117">
        <v>10</v>
      </c>
      <c r="K171" s="117">
        <v>9</v>
      </c>
    </row>
    <row r="172" spans="1:11" s="78" customFormat="1" ht="12.95" customHeight="1" x14ac:dyDescent="0.25">
      <c r="A172" s="298">
        <v>188</v>
      </c>
      <c r="B172" s="299" t="s">
        <v>50</v>
      </c>
      <c r="C172" s="297" t="s">
        <v>51</v>
      </c>
      <c r="D172" s="300">
        <v>21218.126890793101</v>
      </c>
      <c r="E172" s="300">
        <v>21218.126890793101</v>
      </c>
      <c r="F172" s="300">
        <v>21218.126890793101</v>
      </c>
      <c r="G172" s="301">
        <v>39935</v>
      </c>
      <c r="H172" s="301">
        <v>43190</v>
      </c>
      <c r="I172" s="301">
        <v>47620</v>
      </c>
      <c r="J172" s="117">
        <v>21</v>
      </c>
      <c r="K172" s="117">
        <v>0</v>
      </c>
    </row>
    <row r="173" spans="1:11" s="78" customFormat="1" ht="12.95" customHeight="1" x14ac:dyDescent="0.25">
      <c r="A173" s="298">
        <v>189</v>
      </c>
      <c r="B173" s="299" t="s">
        <v>50</v>
      </c>
      <c r="C173" s="297" t="s">
        <v>209</v>
      </c>
      <c r="D173" s="300">
        <v>710.78050901430004</v>
      </c>
      <c r="E173" s="300">
        <v>710.78050901430004</v>
      </c>
      <c r="F173" s="300">
        <v>710.78050901430004</v>
      </c>
      <c r="G173" s="301">
        <v>40634</v>
      </c>
      <c r="H173" s="301">
        <v>40946</v>
      </c>
      <c r="I173" s="301">
        <v>44606</v>
      </c>
      <c r="J173" s="117">
        <v>10</v>
      </c>
      <c r="K173" s="117">
        <v>7</v>
      </c>
    </row>
    <row r="174" spans="1:11" s="78" customFormat="1" ht="12.95" customHeight="1" x14ac:dyDescent="0.25">
      <c r="A174" s="298">
        <v>190</v>
      </c>
      <c r="B174" s="299" t="s">
        <v>50</v>
      </c>
      <c r="C174" s="297" t="s">
        <v>208</v>
      </c>
      <c r="D174" s="300">
        <v>8034.4505599883996</v>
      </c>
      <c r="E174" s="300">
        <v>8034.4505599883996</v>
      </c>
      <c r="F174" s="300">
        <v>8034.4505599883996</v>
      </c>
      <c r="G174" s="301">
        <v>40884</v>
      </c>
      <c r="H174" s="301">
        <v>42720</v>
      </c>
      <c r="I174" s="301">
        <v>49968</v>
      </c>
      <c r="J174" s="117">
        <v>24</v>
      </c>
      <c r="K174" s="117">
        <v>10</v>
      </c>
    </row>
    <row r="175" spans="1:11" s="78" customFormat="1" ht="12.95" customHeight="1" x14ac:dyDescent="0.25">
      <c r="A175" s="298">
        <v>191</v>
      </c>
      <c r="B175" s="299" t="s">
        <v>50</v>
      </c>
      <c r="C175" s="297" t="s">
        <v>207</v>
      </c>
      <c r="D175" s="300">
        <v>3123.8980610895001</v>
      </c>
      <c r="E175" s="300">
        <v>3123.8980610895001</v>
      </c>
      <c r="F175" s="300">
        <v>3123.8980610895001</v>
      </c>
      <c r="G175" s="301">
        <v>40224</v>
      </c>
      <c r="H175" s="301">
        <v>40735</v>
      </c>
      <c r="I175" s="301">
        <v>45548</v>
      </c>
      <c r="J175" s="117">
        <v>14</v>
      </c>
      <c r="K175" s="117">
        <v>5</v>
      </c>
    </row>
    <row r="176" spans="1:11" s="78" customFormat="1" ht="12.95" customHeight="1" x14ac:dyDescent="0.25">
      <c r="A176" s="298">
        <v>192</v>
      </c>
      <c r="B176" s="299" t="s">
        <v>50</v>
      </c>
      <c r="C176" s="297" t="s">
        <v>206</v>
      </c>
      <c r="D176" s="300">
        <v>7038.9462404132992</v>
      </c>
      <c r="E176" s="300">
        <v>7038.9462404132992</v>
      </c>
      <c r="F176" s="300">
        <v>7038.9462404132992</v>
      </c>
      <c r="G176" s="301">
        <v>40324</v>
      </c>
      <c r="H176" s="301">
        <v>42171</v>
      </c>
      <c r="I176" s="301">
        <v>45548</v>
      </c>
      <c r="J176" s="117">
        <v>14</v>
      </c>
      <c r="K176" s="117">
        <v>3</v>
      </c>
    </row>
    <row r="177" spans="1:11" s="78" customFormat="1" ht="12.95" customHeight="1" x14ac:dyDescent="0.25">
      <c r="A177" s="298">
        <v>193</v>
      </c>
      <c r="B177" s="299" t="s">
        <v>50</v>
      </c>
      <c r="C177" s="297" t="s">
        <v>205</v>
      </c>
      <c r="D177" s="300">
        <v>2463.8931795644999</v>
      </c>
      <c r="E177" s="300">
        <v>2463.8931795644999</v>
      </c>
      <c r="F177" s="300">
        <v>2463.8931795644999</v>
      </c>
      <c r="G177" s="301">
        <v>40399</v>
      </c>
      <c r="H177" s="301">
        <v>40399</v>
      </c>
      <c r="I177" s="301">
        <v>44022</v>
      </c>
      <c r="J177" s="117">
        <v>9</v>
      </c>
      <c r="K177" s="117">
        <v>6</v>
      </c>
    </row>
    <row r="178" spans="1:11" s="78" customFormat="1" ht="12.95" customHeight="1" x14ac:dyDescent="0.25">
      <c r="A178" s="298">
        <v>194</v>
      </c>
      <c r="B178" s="299" t="s">
        <v>50</v>
      </c>
      <c r="C178" s="297" t="s">
        <v>204</v>
      </c>
      <c r="D178" s="300">
        <v>23625.9710621757</v>
      </c>
      <c r="E178" s="300">
        <v>23625.9710621757</v>
      </c>
      <c r="F178" s="300">
        <v>23625.9710621757</v>
      </c>
      <c r="G178" s="301">
        <v>40618</v>
      </c>
      <c r="H178" s="301">
        <v>41246</v>
      </c>
      <c r="I178" s="301">
        <v>44669</v>
      </c>
      <c r="J178" s="117">
        <v>10</v>
      </c>
      <c r="K178" s="117">
        <v>9</v>
      </c>
    </row>
    <row r="179" spans="1:11" s="78" customFormat="1" ht="12.95" customHeight="1" x14ac:dyDescent="0.25">
      <c r="A179" s="298">
        <v>195</v>
      </c>
      <c r="B179" s="299" t="s">
        <v>50</v>
      </c>
      <c r="C179" s="297" t="s">
        <v>203</v>
      </c>
      <c r="D179" s="300">
        <v>11287.9468721664</v>
      </c>
      <c r="E179" s="300">
        <v>11287.9468721664</v>
      </c>
      <c r="F179" s="300">
        <v>11287.9468721664</v>
      </c>
      <c r="G179" s="301">
        <v>40070</v>
      </c>
      <c r="H179" s="301">
        <v>41244</v>
      </c>
      <c r="I179" s="301">
        <v>44669</v>
      </c>
      <c r="J179" s="117">
        <v>12</v>
      </c>
      <c r="K179" s="117">
        <v>9</v>
      </c>
    </row>
    <row r="180" spans="1:11" s="78" customFormat="1" ht="12.95" customHeight="1" x14ac:dyDescent="0.25">
      <c r="A180" s="298">
        <v>197</v>
      </c>
      <c r="B180" s="299" t="s">
        <v>50</v>
      </c>
      <c r="C180" s="297" t="s">
        <v>202</v>
      </c>
      <c r="D180" s="300">
        <v>477.485406732</v>
      </c>
      <c r="E180" s="300">
        <v>477.485406732</v>
      </c>
      <c r="F180" s="300">
        <v>477.485406732</v>
      </c>
      <c r="G180" s="301">
        <v>40470</v>
      </c>
      <c r="H180" s="301">
        <v>40524</v>
      </c>
      <c r="I180" s="301">
        <v>44153</v>
      </c>
      <c r="J180" s="117">
        <v>9</v>
      </c>
      <c r="K180" s="117">
        <v>11</v>
      </c>
    </row>
    <row r="181" spans="1:11" s="78" customFormat="1" ht="12.95" customHeight="1" x14ac:dyDescent="0.25">
      <c r="A181" s="298">
        <v>198</v>
      </c>
      <c r="B181" s="299" t="s">
        <v>50</v>
      </c>
      <c r="C181" s="297" t="s">
        <v>201</v>
      </c>
      <c r="D181" s="300">
        <v>4462.7275371617998</v>
      </c>
      <c r="E181" s="300">
        <v>4462.7275371617998</v>
      </c>
      <c r="F181" s="300">
        <v>4462.7275371617998</v>
      </c>
      <c r="G181" s="301">
        <v>40807</v>
      </c>
      <c r="H181" s="301">
        <v>41534</v>
      </c>
      <c r="I181" s="301">
        <v>45035</v>
      </c>
      <c r="J181" s="117">
        <v>11</v>
      </c>
      <c r="K181" s="117">
        <v>5</v>
      </c>
    </row>
    <row r="182" spans="1:11" s="78" customFormat="1" ht="12.95" customHeight="1" x14ac:dyDescent="0.25">
      <c r="A182" s="298">
        <v>199</v>
      </c>
      <c r="B182" s="299" t="s">
        <v>50</v>
      </c>
      <c r="C182" s="297" t="s">
        <v>200</v>
      </c>
      <c r="D182" s="300">
        <v>845.27472010470001</v>
      </c>
      <c r="E182" s="300">
        <v>845.27472010470001</v>
      </c>
      <c r="F182" s="300">
        <v>845.27472010470001</v>
      </c>
      <c r="G182" s="301">
        <v>39764</v>
      </c>
      <c r="H182" s="301">
        <v>40339</v>
      </c>
      <c r="I182" s="301">
        <v>45548</v>
      </c>
      <c r="J182" s="117">
        <v>15</v>
      </c>
      <c r="K182" s="117">
        <v>8</v>
      </c>
    </row>
    <row r="183" spans="1:11" s="78" customFormat="1" ht="12.95" customHeight="1" x14ac:dyDescent="0.25">
      <c r="A183" s="298">
        <v>200</v>
      </c>
      <c r="B183" s="299" t="s">
        <v>62</v>
      </c>
      <c r="C183" s="297" t="s">
        <v>199</v>
      </c>
      <c r="D183" s="300">
        <v>5073.8960785415993</v>
      </c>
      <c r="E183" s="300">
        <v>5073.8960785415993</v>
      </c>
      <c r="F183" s="300">
        <v>5073.8960785415993</v>
      </c>
      <c r="G183" s="301">
        <v>40984</v>
      </c>
      <c r="H183" s="301">
        <v>41687</v>
      </c>
      <c r="I183" s="301">
        <v>45271</v>
      </c>
      <c r="J183" s="117">
        <v>11</v>
      </c>
      <c r="K183" s="117">
        <v>8</v>
      </c>
    </row>
    <row r="184" spans="1:11" s="78" customFormat="1" ht="12.95" customHeight="1" x14ac:dyDescent="0.25">
      <c r="A184" s="298">
        <v>201</v>
      </c>
      <c r="B184" s="299" t="s">
        <v>62</v>
      </c>
      <c r="C184" s="297" t="s">
        <v>198</v>
      </c>
      <c r="D184" s="300">
        <v>9540.1539100518003</v>
      </c>
      <c r="E184" s="300">
        <v>9540.1539100518003</v>
      </c>
      <c r="F184" s="300">
        <v>9540.1539100518003</v>
      </c>
      <c r="G184" s="301">
        <v>40092</v>
      </c>
      <c r="H184" s="301">
        <v>41802</v>
      </c>
      <c r="I184" s="301">
        <v>45411</v>
      </c>
      <c r="J184" s="117">
        <v>14</v>
      </c>
      <c r="K184" s="117">
        <v>2</v>
      </c>
    </row>
    <row r="185" spans="1:11" s="78" customFormat="1" ht="12.95" customHeight="1" x14ac:dyDescent="0.25">
      <c r="A185" s="298">
        <v>202</v>
      </c>
      <c r="B185" s="299" t="s">
        <v>62</v>
      </c>
      <c r="C185" s="297" t="s">
        <v>197</v>
      </c>
      <c r="D185" s="300">
        <v>10518.722872482</v>
      </c>
      <c r="E185" s="300">
        <v>10518.722872482</v>
      </c>
      <c r="F185" s="300">
        <v>10518.722872482</v>
      </c>
      <c r="G185" s="301">
        <v>41267</v>
      </c>
      <c r="H185" s="301">
        <v>42270</v>
      </c>
      <c r="I185" s="301">
        <v>45950</v>
      </c>
      <c r="J185" s="117">
        <v>12</v>
      </c>
      <c r="K185" s="117">
        <v>6</v>
      </c>
    </row>
    <row r="186" spans="1:11" s="78" customFormat="1" ht="12.95" customHeight="1" x14ac:dyDescent="0.25">
      <c r="A186" s="298">
        <v>203</v>
      </c>
      <c r="B186" s="299" t="s">
        <v>62</v>
      </c>
      <c r="C186" s="297" t="s">
        <v>195</v>
      </c>
      <c r="D186" s="300">
        <v>2187.1710727083</v>
      </c>
      <c r="E186" s="300">
        <v>2187.1710727083</v>
      </c>
      <c r="F186" s="300">
        <v>2187.1710727083</v>
      </c>
      <c r="G186" s="301">
        <v>40155</v>
      </c>
      <c r="H186" s="301">
        <v>40154</v>
      </c>
      <c r="I186" s="301">
        <v>45548</v>
      </c>
      <c r="J186" s="117">
        <v>16</v>
      </c>
      <c r="K186" s="117">
        <v>1</v>
      </c>
    </row>
    <row r="187" spans="1:11" s="78" customFormat="1" ht="12.95" customHeight="1" x14ac:dyDescent="0.25">
      <c r="A187" s="298">
        <v>204</v>
      </c>
      <c r="B187" s="299" t="s">
        <v>62</v>
      </c>
      <c r="C187" s="297" t="s">
        <v>194</v>
      </c>
      <c r="D187" s="300">
        <v>6264.9396934484994</v>
      </c>
      <c r="E187" s="300">
        <v>6264.9396934484994</v>
      </c>
      <c r="F187" s="300">
        <v>6264.9396934484994</v>
      </c>
      <c r="G187" s="301">
        <v>40385</v>
      </c>
      <c r="H187" s="301">
        <v>40508</v>
      </c>
      <c r="I187" s="301">
        <v>44153</v>
      </c>
      <c r="J187" s="117">
        <v>9</v>
      </c>
      <c r="K187" s="117">
        <v>11</v>
      </c>
    </row>
    <row r="188" spans="1:11" s="78" customFormat="1" ht="12.95" customHeight="1" x14ac:dyDescent="0.25">
      <c r="A188" s="298">
        <v>205</v>
      </c>
      <c r="B188" s="299" t="s">
        <v>193</v>
      </c>
      <c r="C188" s="297" t="s">
        <v>192</v>
      </c>
      <c r="D188" s="300">
        <v>1191.327537789</v>
      </c>
      <c r="E188" s="300">
        <v>1191.327537789</v>
      </c>
      <c r="F188" s="300">
        <v>1191.327537789</v>
      </c>
      <c r="G188" s="301">
        <v>39902</v>
      </c>
      <c r="H188" s="301">
        <v>40455</v>
      </c>
      <c r="I188" s="301">
        <v>44022</v>
      </c>
      <c r="J188" s="117">
        <v>11</v>
      </c>
      <c r="K188" s="117">
        <v>0</v>
      </c>
    </row>
    <row r="189" spans="1:11" s="78" customFormat="1" ht="12.95" customHeight="1" x14ac:dyDescent="0.25">
      <c r="A189" s="305" t="s">
        <v>988</v>
      </c>
      <c r="B189" s="117"/>
      <c r="C189" s="219"/>
      <c r="D189" s="302">
        <f>SUM(D190:D210)</f>
        <v>169902.69119853925</v>
      </c>
      <c r="E189" s="302">
        <f>SUM(E190:E210)</f>
        <v>169902.69119853925</v>
      </c>
      <c r="F189" s="302">
        <f>SUM(F190:F210)</f>
        <v>169902.69119853925</v>
      </c>
      <c r="G189" s="301"/>
      <c r="H189" s="301"/>
      <c r="I189" s="301"/>
      <c r="J189" s="117"/>
      <c r="K189" s="117"/>
    </row>
    <row r="190" spans="1:11" s="78" customFormat="1" ht="12.95" customHeight="1" x14ac:dyDescent="0.25">
      <c r="A190" s="298">
        <v>206</v>
      </c>
      <c r="B190" s="299" t="s">
        <v>50</v>
      </c>
      <c r="C190" s="297" t="s">
        <v>828</v>
      </c>
      <c r="D190" s="300">
        <v>1657.1341216166998</v>
      </c>
      <c r="E190" s="300">
        <v>1657.1341216166998</v>
      </c>
      <c r="F190" s="300">
        <v>1657.1341216166998</v>
      </c>
      <c r="G190" s="301">
        <v>39936</v>
      </c>
      <c r="H190" s="301">
        <v>39936</v>
      </c>
      <c r="I190" s="301">
        <v>43572</v>
      </c>
      <c r="J190" s="117">
        <v>9</v>
      </c>
      <c r="K190" s="117">
        <v>6</v>
      </c>
    </row>
    <row r="191" spans="1:11" s="78" customFormat="1" ht="12.95" customHeight="1" x14ac:dyDescent="0.25">
      <c r="A191" s="298">
        <v>207</v>
      </c>
      <c r="B191" s="299" t="s">
        <v>50</v>
      </c>
      <c r="C191" s="297" t="s">
        <v>987</v>
      </c>
      <c r="D191" s="300">
        <v>2604.3439350866997</v>
      </c>
      <c r="E191" s="300">
        <v>2604.3439350866997</v>
      </c>
      <c r="F191" s="300">
        <v>2604.3439350866997</v>
      </c>
      <c r="G191" s="301">
        <v>39998</v>
      </c>
      <c r="H191" s="301">
        <v>40674</v>
      </c>
      <c r="I191" s="301">
        <v>45548</v>
      </c>
      <c r="J191" s="117">
        <v>14</v>
      </c>
      <c r="K191" s="117">
        <v>11</v>
      </c>
    </row>
    <row r="192" spans="1:11" s="78" customFormat="1" ht="12.95" customHeight="1" x14ac:dyDescent="0.25">
      <c r="A192" s="298">
        <v>208</v>
      </c>
      <c r="B192" s="299" t="s">
        <v>50</v>
      </c>
      <c r="C192" s="297" t="s">
        <v>189</v>
      </c>
      <c r="D192" s="300">
        <v>1351.8972488334</v>
      </c>
      <c r="E192" s="300">
        <v>1351.8972488334</v>
      </c>
      <c r="F192" s="300">
        <v>1351.8972488334</v>
      </c>
      <c r="G192" s="301">
        <v>40154</v>
      </c>
      <c r="H192" s="301">
        <v>40154</v>
      </c>
      <c r="I192" s="301">
        <v>45548</v>
      </c>
      <c r="J192" s="117">
        <v>14</v>
      </c>
      <c r="K192" s="117">
        <v>5</v>
      </c>
    </row>
    <row r="193" spans="1:13" s="78" customFormat="1" ht="12.95" customHeight="1" x14ac:dyDescent="0.25">
      <c r="A193" s="298">
        <v>209</v>
      </c>
      <c r="B193" s="299" t="s">
        <v>50</v>
      </c>
      <c r="C193" s="297" t="s">
        <v>188</v>
      </c>
      <c r="D193" s="300">
        <v>16910.797203911698</v>
      </c>
      <c r="E193" s="300">
        <v>16910.797203911698</v>
      </c>
      <c r="F193" s="300">
        <v>16910.797203911698</v>
      </c>
      <c r="G193" s="301">
        <v>40803</v>
      </c>
      <c r="H193" s="301">
        <v>44530</v>
      </c>
      <c r="I193" s="301">
        <v>48213</v>
      </c>
      <c r="J193" s="117">
        <v>20</v>
      </c>
      <c r="K193" s="117">
        <v>4</v>
      </c>
    </row>
    <row r="194" spans="1:13" s="78" customFormat="1" ht="12.95" customHeight="1" x14ac:dyDescent="0.25">
      <c r="A194" s="298">
        <v>210</v>
      </c>
      <c r="B194" s="299" t="s">
        <v>62</v>
      </c>
      <c r="C194" s="297" t="s">
        <v>187</v>
      </c>
      <c r="D194" s="300">
        <v>4846.8820355004</v>
      </c>
      <c r="E194" s="300">
        <v>4846.8820355004</v>
      </c>
      <c r="F194" s="300">
        <v>4846.8820355004</v>
      </c>
      <c r="G194" s="301">
        <v>40487</v>
      </c>
      <c r="H194" s="301">
        <v>40759</v>
      </c>
      <c r="I194" s="301">
        <v>44153</v>
      </c>
      <c r="J194" s="117">
        <v>9</v>
      </c>
      <c r="K194" s="117">
        <v>11</v>
      </c>
    </row>
    <row r="195" spans="1:13" s="78" customFormat="1" ht="12.95" customHeight="1" x14ac:dyDescent="0.25">
      <c r="A195" s="298">
        <v>211</v>
      </c>
      <c r="B195" s="299" t="s">
        <v>62</v>
      </c>
      <c r="C195" s="297" t="s">
        <v>186</v>
      </c>
      <c r="D195" s="300">
        <v>20579.197702876798</v>
      </c>
      <c r="E195" s="300">
        <v>20579.197702876798</v>
      </c>
      <c r="F195" s="300">
        <v>20579.197702876798</v>
      </c>
      <c r="G195" s="301">
        <v>40335</v>
      </c>
      <c r="H195" s="301">
        <v>41881</v>
      </c>
      <c r="I195" s="301">
        <v>45504</v>
      </c>
      <c r="J195" s="117">
        <v>13</v>
      </c>
      <c r="K195" s="117">
        <v>11</v>
      </c>
    </row>
    <row r="196" spans="1:13" s="78" customFormat="1" ht="12.95" customHeight="1" x14ac:dyDescent="0.25">
      <c r="A196" s="298">
        <v>212</v>
      </c>
      <c r="B196" s="299" t="s">
        <v>50</v>
      </c>
      <c r="C196" s="297" t="s">
        <v>185</v>
      </c>
      <c r="D196" s="300">
        <v>6859.6601613074999</v>
      </c>
      <c r="E196" s="300">
        <v>6859.6601613074999</v>
      </c>
      <c r="F196" s="300">
        <v>6859.6601613074999</v>
      </c>
      <c r="G196" s="301">
        <v>40471</v>
      </c>
      <c r="H196" s="301">
        <v>42278</v>
      </c>
      <c r="I196" s="301">
        <v>44134</v>
      </c>
      <c r="J196" s="117">
        <v>10</v>
      </c>
      <c r="K196" s="117">
        <v>0</v>
      </c>
    </row>
    <row r="197" spans="1:13" s="78" customFormat="1" ht="12.95" customHeight="1" x14ac:dyDescent="0.25">
      <c r="A197" s="298">
        <v>213</v>
      </c>
      <c r="B197" s="299" t="s">
        <v>50</v>
      </c>
      <c r="C197" s="297" t="s">
        <v>184</v>
      </c>
      <c r="D197" s="300">
        <v>20320.684865821499</v>
      </c>
      <c r="E197" s="300">
        <v>20320.684865821499</v>
      </c>
      <c r="F197" s="300">
        <v>20320.684865821499</v>
      </c>
      <c r="G197" s="301">
        <v>40428</v>
      </c>
      <c r="H197" s="301">
        <v>44530</v>
      </c>
      <c r="I197" s="301">
        <v>48213</v>
      </c>
      <c r="J197" s="117">
        <v>17</v>
      </c>
      <c r="K197" s="117">
        <v>0</v>
      </c>
    </row>
    <row r="198" spans="1:13" s="78" customFormat="1" ht="12.95" customHeight="1" x14ac:dyDescent="0.25">
      <c r="A198" s="298">
        <v>214</v>
      </c>
      <c r="B198" s="299" t="s">
        <v>50</v>
      </c>
      <c r="C198" s="297" t="s">
        <v>183</v>
      </c>
      <c r="D198" s="300">
        <v>25939.013850513602</v>
      </c>
      <c r="E198" s="300">
        <v>25939.013850513602</v>
      </c>
      <c r="F198" s="300">
        <v>25939.013850513602</v>
      </c>
      <c r="G198" s="301">
        <v>40548</v>
      </c>
      <c r="H198" s="301">
        <v>44925</v>
      </c>
      <c r="I198" s="301">
        <v>48579</v>
      </c>
      <c r="J198" s="117">
        <v>21</v>
      </c>
      <c r="K198" s="117">
        <v>5</v>
      </c>
      <c r="L198" s="84"/>
      <c r="M198" s="84"/>
    </row>
    <row r="199" spans="1:13" s="78" customFormat="1" ht="12.95" customHeight="1" x14ac:dyDescent="0.25">
      <c r="A199" s="298">
        <v>215</v>
      </c>
      <c r="B199" s="299" t="s">
        <v>62</v>
      </c>
      <c r="C199" s="297" t="s">
        <v>182</v>
      </c>
      <c r="D199" s="300">
        <v>2806.4570168183996</v>
      </c>
      <c r="E199" s="300">
        <v>2806.4570168183996</v>
      </c>
      <c r="F199" s="300">
        <v>2806.4570168183996</v>
      </c>
      <c r="G199" s="301">
        <v>40361</v>
      </c>
      <c r="H199" s="301">
        <v>43008</v>
      </c>
      <c r="I199" s="301">
        <v>46964</v>
      </c>
      <c r="J199" s="117">
        <v>18</v>
      </c>
      <c r="K199" s="117">
        <v>0</v>
      </c>
      <c r="L199" s="84"/>
      <c r="M199" s="84"/>
    </row>
    <row r="200" spans="1:13" s="78" customFormat="1" ht="12.95" customHeight="1" x14ac:dyDescent="0.25">
      <c r="A200" s="298">
        <v>216</v>
      </c>
      <c r="B200" s="299" t="s">
        <v>57</v>
      </c>
      <c r="C200" s="297" t="s">
        <v>181</v>
      </c>
      <c r="D200" s="300">
        <v>4264.9824797147994</v>
      </c>
      <c r="E200" s="300">
        <v>4264.9824797147994</v>
      </c>
      <c r="F200" s="300">
        <v>4264.9824797147994</v>
      </c>
      <c r="G200" s="301">
        <v>41157</v>
      </c>
      <c r="H200" s="301">
        <v>42615</v>
      </c>
      <c r="I200" s="301">
        <v>46139</v>
      </c>
      <c r="J200" s="117">
        <v>13</v>
      </c>
      <c r="K200" s="117">
        <v>0</v>
      </c>
      <c r="L200" s="84"/>
      <c r="M200" s="84"/>
    </row>
    <row r="201" spans="1:13" s="78" customFormat="1" ht="12.95" customHeight="1" x14ac:dyDescent="0.25">
      <c r="A201" s="298">
        <v>217</v>
      </c>
      <c r="B201" s="299" t="s">
        <v>57</v>
      </c>
      <c r="C201" s="297" t="s">
        <v>180</v>
      </c>
      <c r="D201" s="300">
        <v>5511.0914505044993</v>
      </c>
      <c r="E201" s="300">
        <v>5511.0914505044993</v>
      </c>
      <c r="F201" s="300">
        <v>5511.0914505044993</v>
      </c>
      <c r="G201" s="301">
        <v>41688</v>
      </c>
      <c r="H201" s="301">
        <v>41708</v>
      </c>
      <c r="I201" s="301">
        <v>48319</v>
      </c>
      <c r="J201" s="117">
        <v>17</v>
      </c>
      <c r="K201" s="117">
        <v>10</v>
      </c>
      <c r="L201" s="84"/>
      <c r="M201" s="84"/>
    </row>
    <row r="202" spans="1:13" s="78" customFormat="1" ht="12.95" customHeight="1" x14ac:dyDescent="0.25">
      <c r="A202" s="298">
        <v>218</v>
      </c>
      <c r="B202" s="299" t="s">
        <v>69</v>
      </c>
      <c r="C202" s="297" t="s">
        <v>179</v>
      </c>
      <c r="D202" s="300">
        <v>321.9642364119</v>
      </c>
      <c r="E202" s="300">
        <v>321.9642364119</v>
      </c>
      <c r="F202" s="300">
        <v>321.9642364119</v>
      </c>
      <c r="G202" s="301">
        <v>40481</v>
      </c>
      <c r="H202" s="301">
        <v>40501</v>
      </c>
      <c r="I202" s="301">
        <v>44022</v>
      </c>
      <c r="J202" s="117">
        <v>9</v>
      </c>
      <c r="K202" s="117">
        <v>7</v>
      </c>
      <c r="L202" s="84"/>
      <c r="M202" s="84"/>
    </row>
    <row r="203" spans="1:13" s="78" customFormat="1" ht="12.95" customHeight="1" x14ac:dyDescent="0.25">
      <c r="A203" s="298">
        <v>219</v>
      </c>
      <c r="B203" s="299" t="s">
        <v>62</v>
      </c>
      <c r="C203" s="297" t="s">
        <v>178</v>
      </c>
      <c r="D203" s="300">
        <v>5131.3929791069995</v>
      </c>
      <c r="E203" s="300">
        <v>5131.3929791069995</v>
      </c>
      <c r="F203" s="300">
        <v>5131.3929791069995</v>
      </c>
      <c r="G203" s="301">
        <v>40823</v>
      </c>
      <c r="H203" s="301">
        <v>40823</v>
      </c>
      <c r="I203" s="301">
        <v>44481</v>
      </c>
      <c r="J203" s="117">
        <v>9</v>
      </c>
      <c r="K203" s="117">
        <v>6</v>
      </c>
      <c r="L203" s="84"/>
      <c r="M203" s="84"/>
    </row>
    <row r="204" spans="1:13" s="78" customFormat="1" ht="12.95" customHeight="1" x14ac:dyDescent="0.25">
      <c r="A204" s="298">
        <v>222</v>
      </c>
      <c r="B204" s="299" t="s">
        <v>48</v>
      </c>
      <c r="C204" s="297" t="s">
        <v>177</v>
      </c>
      <c r="D204" s="300">
        <v>44195.109467789094</v>
      </c>
      <c r="E204" s="300">
        <v>44195.109467789094</v>
      </c>
      <c r="F204" s="300">
        <v>44195.109467789094</v>
      </c>
      <c r="G204" s="301">
        <v>40925</v>
      </c>
      <c r="H204" s="301">
        <v>42726</v>
      </c>
      <c r="I204" s="301">
        <v>48319</v>
      </c>
      <c r="J204" s="117">
        <v>20</v>
      </c>
      <c r="K204" s="117">
        <v>0</v>
      </c>
      <c r="L204" s="84"/>
      <c r="M204" s="84"/>
    </row>
    <row r="205" spans="1:13" s="78" customFormat="1" ht="12.95" customHeight="1" x14ac:dyDescent="0.25">
      <c r="A205" s="298">
        <v>223</v>
      </c>
      <c r="B205" s="299" t="s">
        <v>69</v>
      </c>
      <c r="C205" s="297" t="s">
        <v>176</v>
      </c>
      <c r="D205" s="300">
        <v>151.87419423630001</v>
      </c>
      <c r="E205" s="300">
        <v>151.87419423630001</v>
      </c>
      <c r="F205" s="300">
        <v>151.87419423630001</v>
      </c>
      <c r="G205" s="301">
        <v>40850</v>
      </c>
      <c r="H205" s="301">
        <v>40913</v>
      </c>
      <c r="I205" s="301">
        <v>44022</v>
      </c>
      <c r="J205" s="117">
        <v>8</v>
      </c>
      <c r="K205" s="117">
        <v>6</v>
      </c>
      <c r="L205" s="84"/>
      <c r="M205" s="84"/>
    </row>
    <row r="206" spans="1:13" s="78" customFormat="1" ht="12.95" customHeight="1" x14ac:dyDescent="0.25">
      <c r="A206" s="298">
        <v>225</v>
      </c>
      <c r="B206" s="299" t="s">
        <v>69</v>
      </c>
      <c r="C206" s="297" t="s">
        <v>986</v>
      </c>
      <c r="D206" s="300">
        <v>18.1406806749</v>
      </c>
      <c r="E206" s="300">
        <v>18.1406806749</v>
      </c>
      <c r="F206" s="300">
        <v>18.1406806749</v>
      </c>
      <c r="G206" s="301">
        <v>40571</v>
      </c>
      <c r="H206" s="301">
        <v>40571</v>
      </c>
      <c r="I206" s="301">
        <v>44224</v>
      </c>
      <c r="J206" s="117">
        <v>9</v>
      </c>
      <c r="K206" s="117">
        <v>5</v>
      </c>
      <c r="L206" s="84"/>
      <c r="M206" s="84"/>
    </row>
    <row r="207" spans="1:13" s="78" customFormat="1" ht="12.95" customHeight="1" x14ac:dyDescent="0.25">
      <c r="A207" s="298">
        <v>226</v>
      </c>
      <c r="B207" s="299" t="s">
        <v>55</v>
      </c>
      <c r="C207" s="297" t="s">
        <v>174</v>
      </c>
      <c r="D207" s="300">
        <v>388.82810522939997</v>
      </c>
      <c r="E207" s="300">
        <v>388.82810522939997</v>
      </c>
      <c r="F207" s="300">
        <v>388.82810522939997</v>
      </c>
      <c r="G207" s="301">
        <v>42612</v>
      </c>
      <c r="H207" s="301">
        <v>42612</v>
      </c>
      <c r="I207" s="301">
        <v>46139</v>
      </c>
      <c r="J207" s="117">
        <v>9</v>
      </c>
      <c r="K207" s="117">
        <v>6</v>
      </c>
      <c r="L207" s="84"/>
      <c r="M207" s="84"/>
    </row>
    <row r="208" spans="1:13" s="78" customFormat="1" ht="12.95" customHeight="1" x14ac:dyDescent="0.25">
      <c r="A208" s="298">
        <v>227</v>
      </c>
      <c r="B208" s="299" t="s">
        <v>91</v>
      </c>
      <c r="C208" s="297" t="s">
        <v>173</v>
      </c>
      <c r="D208" s="300">
        <v>2181.7300898735998</v>
      </c>
      <c r="E208" s="300">
        <v>2181.7300898735998</v>
      </c>
      <c r="F208" s="300">
        <v>2181.7300898735998</v>
      </c>
      <c r="G208" s="301">
        <v>41261</v>
      </c>
      <c r="H208" s="301">
        <v>41360</v>
      </c>
      <c r="I208" s="301">
        <v>44669</v>
      </c>
      <c r="J208" s="117">
        <v>9</v>
      </c>
      <c r="K208" s="117">
        <v>0</v>
      </c>
      <c r="L208" s="84"/>
      <c r="M208" s="84"/>
    </row>
    <row r="209" spans="1:13" s="78" customFormat="1" ht="12.95" customHeight="1" x14ac:dyDescent="0.25">
      <c r="A209" s="298">
        <v>228</v>
      </c>
      <c r="B209" s="299" t="s">
        <v>69</v>
      </c>
      <c r="C209" s="297" t="s">
        <v>172</v>
      </c>
      <c r="D209" s="300">
        <v>967.30474274279993</v>
      </c>
      <c r="E209" s="300">
        <v>967.30474274279993</v>
      </c>
      <c r="F209" s="300">
        <v>967.30474274279993</v>
      </c>
      <c r="G209" s="301">
        <v>41227</v>
      </c>
      <c r="H209" s="301">
        <v>41243</v>
      </c>
      <c r="I209" s="301">
        <v>45035</v>
      </c>
      <c r="J209" s="117">
        <v>10</v>
      </c>
      <c r="K209" s="117">
        <v>0</v>
      </c>
      <c r="L209" s="84"/>
      <c r="M209" s="84"/>
    </row>
    <row r="210" spans="1:13" s="78" customFormat="1" ht="12.95" customHeight="1" x14ac:dyDescent="0.25">
      <c r="A210" s="298">
        <v>229</v>
      </c>
      <c r="B210" s="299" t="s">
        <v>171</v>
      </c>
      <c r="C210" s="297" t="s">
        <v>170</v>
      </c>
      <c r="D210" s="300">
        <v>2894.2046299682997</v>
      </c>
      <c r="E210" s="300">
        <v>2894.2046299682997</v>
      </c>
      <c r="F210" s="300">
        <v>2894.2046299682997</v>
      </c>
      <c r="G210" s="301">
        <v>41668</v>
      </c>
      <c r="H210" s="301">
        <v>41668</v>
      </c>
      <c r="I210" s="301">
        <v>45271</v>
      </c>
      <c r="J210" s="117">
        <v>9</v>
      </c>
      <c r="K210" s="117">
        <v>8</v>
      </c>
      <c r="L210" s="84"/>
      <c r="M210" s="84"/>
    </row>
    <row r="211" spans="1:13" s="78" customFormat="1" ht="12.95" customHeight="1" x14ac:dyDescent="0.25">
      <c r="A211" s="305" t="s">
        <v>985</v>
      </c>
      <c r="B211" s="306"/>
      <c r="C211" s="297"/>
      <c r="D211" s="302">
        <f>SUM(D212:D221)</f>
        <v>80433.628665673794</v>
      </c>
      <c r="E211" s="302">
        <f>SUM(E212:E221)</f>
        <v>80433.628665673794</v>
      </c>
      <c r="F211" s="302">
        <f>SUM(F212:F221)</f>
        <v>80433.628665673794</v>
      </c>
      <c r="G211" s="301"/>
      <c r="H211" s="301"/>
      <c r="I211" s="301"/>
      <c r="J211" s="117"/>
      <c r="K211" s="117"/>
      <c r="L211" s="84"/>
      <c r="M211" s="84"/>
    </row>
    <row r="212" spans="1:13" s="78" customFormat="1" ht="12.95" customHeight="1" x14ac:dyDescent="0.25">
      <c r="A212" s="298">
        <v>231</v>
      </c>
      <c r="B212" s="299" t="s">
        <v>62</v>
      </c>
      <c r="C212" s="297" t="s">
        <v>169</v>
      </c>
      <c r="D212" s="300">
        <v>3954.2789733680997</v>
      </c>
      <c r="E212" s="300">
        <v>3954.2789733680997</v>
      </c>
      <c r="F212" s="300">
        <v>3954.2789733680997</v>
      </c>
      <c r="G212" s="301">
        <v>40392</v>
      </c>
      <c r="H212" s="301">
        <v>40392</v>
      </c>
      <c r="I212" s="301">
        <v>44010</v>
      </c>
      <c r="J212" s="117">
        <v>9</v>
      </c>
      <c r="K212" s="117">
        <v>6</v>
      </c>
      <c r="L212" s="84"/>
      <c r="M212" s="84"/>
    </row>
    <row r="213" spans="1:13" s="78" customFormat="1" ht="12.95" customHeight="1" x14ac:dyDescent="0.25">
      <c r="A213" s="298">
        <v>233</v>
      </c>
      <c r="B213" s="299" t="s">
        <v>62</v>
      </c>
      <c r="C213" s="297" t="s">
        <v>168</v>
      </c>
      <c r="D213" s="300">
        <v>274.38989607449997</v>
      </c>
      <c r="E213" s="300">
        <v>274.38989607449997</v>
      </c>
      <c r="F213" s="300">
        <v>274.38989607449997</v>
      </c>
      <c r="G213" s="301">
        <v>40382</v>
      </c>
      <c r="H213" s="301">
        <v>40389</v>
      </c>
      <c r="I213" s="301">
        <v>44010</v>
      </c>
      <c r="J213" s="117">
        <v>9</v>
      </c>
      <c r="K213" s="117">
        <v>6</v>
      </c>
      <c r="L213" s="84"/>
      <c r="M213" s="84"/>
    </row>
    <row r="214" spans="1:13" s="78" customFormat="1" ht="12.95" customHeight="1" x14ac:dyDescent="0.25">
      <c r="A214" s="298">
        <v>234</v>
      </c>
      <c r="B214" s="299" t="s">
        <v>62</v>
      </c>
      <c r="C214" s="297" t="s">
        <v>984</v>
      </c>
      <c r="D214" s="300">
        <v>4569.1924008062997</v>
      </c>
      <c r="E214" s="300">
        <v>4569.1924008062997</v>
      </c>
      <c r="F214" s="300">
        <v>4569.1924008062997</v>
      </c>
      <c r="G214" s="301">
        <v>42984</v>
      </c>
      <c r="H214" s="301">
        <v>42953</v>
      </c>
      <c r="I214" s="301">
        <v>46971</v>
      </c>
      <c r="J214" s="117">
        <v>10</v>
      </c>
      <c r="K214" s="117">
        <v>11</v>
      </c>
      <c r="L214" s="84"/>
      <c r="M214" s="84"/>
    </row>
    <row r="215" spans="1:13" s="78" customFormat="1" ht="12.95" customHeight="1" x14ac:dyDescent="0.25">
      <c r="A215" s="298">
        <v>235</v>
      </c>
      <c r="B215" s="299" t="s">
        <v>55</v>
      </c>
      <c r="C215" s="297" t="s">
        <v>166</v>
      </c>
      <c r="D215" s="300">
        <v>2713.1641733843994</v>
      </c>
      <c r="E215" s="300">
        <v>2713.1641733843994</v>
      </c>
      <c r="F215" s="300">
        <v>2713.1641733843994</v>
      </c>
      <c r="G215" s="301">
        <v>41832</v>
      </c>
      <c r="H215" s="301">
        <v>41831</v>
      </c>
      <c r="I215" s="301">
        <v>45411</v>
      </c>
      <c r="J215" s="117">
        <v>9</v>
      </c>
      <c r="K215" s="117">
        <v>6</v>
      </c>
      <c r="L215" s="84"/>
      <c r="M215" s="84"/>
    </row>
    <row r="216" spans="1:13" s="78" customFormat="1" ht="12.95" customHeight="1" x14ac:dyDescent="0.25">
      <c r="A216" s="298">
        <v>236</v>
      </c>
      <c r="B216" s="299" t="s">
        <v>55</v>
      </c>
      <c r="C216" s="297" t="s">
        <v>165</v>
      </c>
      <c r="D216" s="300">
        <v>990.78771412109984</v>
      </c>
      <c r="E216" s="300">
        <v>990.78771412109984</v>
      </c>
      <c r="F216" s="300">
        <v>990.78771412109984</v>
      </c>
      <c r="G216" s="301">
        <v>41217</v>
      </c>
      <c r="H216" s="301">
        <v>41217</v>
      </c>
      <c r="I216" s="301">
        <v>44727</v>
      </c>
      <c r="J216" s="117">
        <v>9</v>
      </c>
      <c r="K216" s="117">
        <v>6</v>
      </c>
      <c r="L216" s="84"/>
      <c r="M216" s="84"/>
    </row>
    <row r="217" spans="1:13" s="78" customFormat="1" ht="12.95" customHeight="1" x14ac:dyDescent="0.25">
      <c r="A217" s="298">
        <v>237</v>
      </c>
      <c r="B217" s="299" t="s">
        <v>69</v>
      </c>
      <c r="C217" s="297" t="s">
        <v>164</v>
      </c>
      <c r="D217" s="300">
        <v>1479.3844389332999</v>
      </c>
      <c r="E217" s="300">
        <v>1479.3844389332999</v>
      </c>
      <c r="F217" s="300">
        <v>1479.3844389332999</v>
      </c>
      <c r="G217" s="301">
        <v>42429</v>
      </c>
      <c r="H217" s="301">
        <v>42429</v>
      </c>
      <c r="I217" s="301">
        <v>46365</v>
      </c>
      <c r="J217" s="117">
        <v>10</v>
      </c>
      <c r="K217" s="117">
        <v>8</v>
      </c>
    </row>
    <row r="218" spans="1:13" s="78" customFormat="1" ht="12.95" customHeight="1" x14ac:dyDescent="0.25">
      <c r="A218" s="298">
        <v>242</v>
      </c>
      <c r="B218" s="299" t="s">
        <v>50</v>
      </c>
      <c r="C218" s="219" t="s">
        <v>983</v>
      </c>
      <c r="D218" s="300">
        <v>18847.733264639697</v>
      </c>
      <c r="E218" s="300">
        <v>18847.733264639697</v>
      </c>
      <c r="F218" s="300">
        <v>18847.733264639697</v>
      </c>
      <c r="G218" s="301">
        <v>41121</v>
      </c>
      <c r="H218" s="301">
        <v>44530</v>
      </c>
      <c r="I218" s="301">
        <v>48213</v>
      </c>
      <c r="J218" s="117">
        <v>19</v>
      </c>
      <c r="K218" s="117">
        <v>4</v>
      </c>
    </row>
    <row r="219" spans="1:13" s="78" customFormat="1" ht="12.95" customHeight="1" x14ac:dyDescent="0.25">
      <c r="A219" s="298">
        <v>243</v>
      </c>
      <c r="B219" s="299" t="s">
        <v>50</v>
      </c>
      <c r="C219" s="219" t="s">
        <v>982</v>
      </c>
      <c r="D219" s="300">
        <v>14818.1164766004</v>
      </c>
      <c r="E219" s="300">
        <v>14818.1164766004</v>
      </c>
      <c r="F219" s="300">
        <v>14818.1164766004</v>
      </c>
      <c r="G219" s="301">
        <v>40718</v>
      </c>
      <c r="H219" s="301">
        <v>42551</v>
      </c>
      <c r="I219" s="301">
        <v>46139</v>
      </c>
      <c r="J219" s="117">
        <v>14</v>
      </c>
      <c r="K219" s="117">
        <v>3</v>
      </c>
    </row>
    <row r="220" spans="1:13" s="78" customFormat="1" ht="12.95" customHeight="1" x14ac:dyDescent="0.25">
      <c r="A220" s="298">
        <v>244</v>
      </c>
      <c r="B220" s="299" t="s">
        <v>50</v>
      </c>
      <c r="C220" s="219" t="s">
        <v>981</v>
      </c>
      <c r="D220" s="300">
        <v>18311.311307687101</v>
      </c>
      <c r="E220" s="300">
        <v>18311.311307687101</v>
      </c>
      <c r="F220" s="300">
        <v>18311.311307687101</v>
      </c>
      <c r="G220" s="301">
        <v>40396</v>
      </c>
      <c r="H220" s="301">
        <v>42502</v>
      </c>
      <c r="I220" s="301">
        <v>45950</v>
      </c>
      <c r="J220" s="117">
        <v>14</v>
      </c>
      <c r="K220" s="117">
        <v>9</v>
      </c>
    </row>
    <row r="221" spans="1:13" s="78" customFormat="1" ht="12.95" customHeight="1" x14ac:dyDescent="0.25">
      <c r="A221" s="298">
        <v>245</v>
      </c>
      <c r="B221" s="299" t="s">
        <v>50</v>
      </c>
      <c r="C221" s="219" t="s">
        <v>980</v>
      </c>
      <c r="D221" s="300">
        <v>14475.270020058901</v>
      </c>
      <c r="E221" s="300">
        <v>14475.270020058901</v>
      </c>
      <c r="F221" s="300">
        <v>14475.270020058901</v>
      </c>
      <c r="G221" s="301">
        <v>40805</v>
      </c>
      <c r="H221" s="301">
        <v>44192</v>
      </c>
      <c r="I221" s="301">
        <v>48213</v>
      </c>
      <c r="J221" s="117">
        <v>19</v>
      </c>
      <c r="K221" s="117">
        <v>11</v>
      </c>
    </row>
    <row r="222" spans="1:13" s="78" customFormat="1" ht="12.95" customHeight="1" x14ac:dyDescent="0.25">
      <c r="A222" s="305" t="s">
        <v>979</v>
      </c>
      <c r="B222" s="306"/>
      <c r="C222" s="297"/>
      <c r="D222" s="302">
        <f>SUM(D223:D231)</f>
        <v>38855.462955417599</v>
      </c>
      <c r="E222" s="302">
        <f>SUM(E223:E231)</f>
        <v>38855.462955417599</v>
      </c>
      <c r="F222" s="302">
        <f>SUM(F223:F231)</f>
        <v>38855.462955417599</v>
      </c>
      <c r="G222" s="301"/>
      <c r="H222" s="301"/>
      <c r="I222" s="301"/>
      <c r="J222" s="117"/>
      <c r="K222" s="117"/>
    </row>
    <row r="223" spans="1:13" s="78" customFormat="1" ht="12.95" customHeight="1" x14ac:dyDescent="0.25">
      <c r="A223" s="298">
        <v>247</v>
      </c>
      <c r="B223" s="299" t="s">
        <v>62</v>
      </c>
      <c r="C223" s="297" t="s">
        <v>978</v>
      </c>
      <c r="D223" s="300">
        <v>2318.7455530034999</v>
      </c>
      <c r="E223" s="300">
        <v>2318.7455530034999</v>
      </c>
      <c r="F223" s="300">
        <v>2318.7455530034999</v>
      </c>
      <c r="G223" s="301">
        <v>41395</v>
      </c>
      <c r="H223" s="301">
        <v>41796</v>
      </c>
      <c r="I223" s="301">
        <v>45411</v>
      </c>
      <c r="J223" s="117">
        <v>10</v>
      </c>
      <c r="K223" s="117">
        <v>9</v>
      </c>
    </row>
    <row r="224" spans="1:13" s="78" customFormat="1" ht="12.95" customHeight="1" x14ac:dyDescent="0.25">
      <c r="A224" s="298">
        <v>248</v>
      </c>
      <c r="B224" s="299" t="s">
        <v>62</v>
      </c>
      <c r="C224" s="297" t="s">
        <v>160</v>
      </c>
      <c r="D224" s="300">
        <v>1806.9674083037999</v>
      </c>
      <c r="E224" s="300">
        <v>1806.9674083037999</v>
      </c>
      <c r="F224" s="300">
        <v>1806.9674083037999</v>
      </c>
      <c r="G224" s="301">
        <v>40883</v>
      </c>
      <c r="H224" s="301">
        <v>41198</v>
      </c>
      <c r="I224" s="301">
        <v>44727</v>
      </c>
      <c r="J224" s="117">
        <v>10</v>
      </c>
      <c r="K224" s="117">
        <v>1</v>
      </c>
    </row>
    <row r="225" spans="1:11" s="78" customFormat="1" ht="12.95" customHeight="1" x14ac:dyDescent="0.25">
      <c r="A225" s="298">
        <v>249</v>
      </c>
      <c r="B225" s="299" t="s">
        <v>62</v>
      </c>
      <c r="C225" s="297" t="s">
        <v>159</v>
      </c>
      <c r="D225" s="300">
        <v>5249.4805308711002</v>
      </c>
      <c r="E225" s="300">
        <v>5249.4805308711002</v>
      </c>
      <c r="F225" s="300">
        <v>5249.4805308711002</v>
      </c>
      <c r="G225" s="301">
        <v>41700</v>
      </c>
      <c r="H225" s="301">
        <v>42332</v>
      </c>
      <c r="I225" s="301">
        <v>46476</v>
      </c>
      <c r="J225" s="117">
        <v>13</v>
      </c>
      <c r="K225" s="117">
        <v>0</v>
      </c>
    </row>
    <row r="226" spans="1:11" s="78" customFormat="1" ht="12.95" customHeight="1" x14ac:dyDescent="0.25">
      <c r="A226" s="298">
        <v>250</v>
      </c>
      <c r="B226" s="299" t="s">
        <v>62</v>
      </c>
      <c r="C226" s="297" t="s">
        <v>158</v>
      </c>
      <c r="D226" s="300">
        <v>1052.2166568045</v>
      </c>
      <c r="E226" s="300">
        <v>1052.2166568045</v>
      </c>
      <c r="F226" s="300">
        <v>1052.2166568045</v>
      </c>
      <c r="G226" s="301">
        <v>40823</v>
      </c>
      <c r="H226" s="301">
        <v>40912</v>
      </c>
      <c r="I226" s="301">
        <v>44481</v>
      </c>
      <c r="J226" s="117">
        <v>9</v>
      </c>
      <c r="K226" s="117">
        <v>6</v>
      </c>
    </row>
    <row r="227" spans="1:11" s="78" customFormat="1" ht="12.95" customHeight="1" x14ac:dyDescent="0.25">
      <c r="A227" s="298">
        <v>251</v>
      </c>
      <c r="B227" s="299" t="s">
        <v>50</v>
      </c>
      <c r="C227" s="297" t="s">
        <v>157</v>
      </c>
      <c r="D227" s="300">
        <v>10027.3077161949</v>
      </c>
      <c r="E227" s="300">
        <v>10027.3077161949</v>
      </c>
      <c r="F227" s="300">
        <v>10027.3077161949</v>
      </c>
      <c r="G227" s="301">
        <v>41458</v>
      </c>
      <c r="H227" s="301">
        <v>42675</v>
      </c>
      <c r="I227" s="301">
        <v>49947</v>
      </c>
      <c r="J227" s="117">
        <v>22</v>
      </c>
      <c r="K227" s="117">
        <v>11</v>
      </c>
    </row>
    <row r="228" spans="1:11" s="78" customFormat="1" ht="12.95" customHeight="1" x14ac:dyDescent="0.25">
      <c r="A228" s="298">
        <v>252</v>
      </c>
      <c r="B228" s="299" t="s">
        <v>50</v>
      </c>
      <c r="C228" s="297" t="s">
        <v>156</v>
      </c>
      <c r="D228" s="300">
        <v>262.10614515629999</v>
      </c>
      <c r="E228" s="300">
        <v>262.10614515629999</v>
      </c>
      <c r="F228" s="300">
        <v>262.10614515629999</v>
      </c>
      <c r="G228" s="301">
        <v>40689</v>
      </c>
      <c r="H228" s="301">
        <v>40689</v>
      </c>
      <c r="I228" s="301">
        <v>44022</v>
      </c>
      <c r="J228" s="117">
        <v>9</v>
      </c>
      <c r="K228" s="117">
        <v>0</v>
      </c>
    </row>
    <row r="229" spans="1:11" s="78" customFormat="1" ht="12.95" customHeight="1" x14ac:dyDescent="0.25">
      <c r="A229" s="298">
        <v>253</v>
      </c>
      <c r="B229" s="299" t="s">
        <v>50</v>
      </c>
      <c r="C229" s="297" t="s">
        <v>54</v>
      </c>
      <c r="D229" s="300">
        <v>14577.245103692398</v>
      </c>
      <c r="E229" s="300">
        <v>14577.245103692398</v>
      </c>
      <c r="F229" s="300">
        <v>14577.245103692398</v>
      </c>
      <c r="G229" s="301">
        <v>41306</v>
      </c>
      <c r="H229" s="301">
        <v>44530</v>
      </c>
      <c r="I229" s="301">
        <v>48204</v>
      </c>
      <c r="J229" s="117">
        <v>18</v>
      </c>
      <c r="K229" s="117">
        <v>9</v>
      </c>
    </row>
    <row r="230" spans="1:11" s="78" customFormat="1" ht="12.95" customHeight="1" x14ac:dyDescent="0.25">
      <c r="A230" s="298">
        <v>257</v>
      </c>
      <c r="B230" s="299" t="s">
        <v>55</v>
      </c>
      <c r="C230" s="297" t="s">
        <v>56</v>
      </c>
      <c r="D230" s="300">
        <v>992.69790122489997</v>
      </c>
      <c r="E230" s="300">
        <v>992.69790122489997</v>
      </c>
      <c r="F230" s="300">
        <v>992.69790122489997</v>
      </c>
      <c r="G230" s="301">
        <v>43466</v>
      </c>
      <c r="H230" s="301">
        <v>43466</v>
      </c>
      <c r="I230" s="301">
        <v>47177</v>
      </c>
      <c r="J230" s="117">
        <v>10</v>
      </c>
      <c r="K230" s="117">
        <v>0</v>
      </c>
    </row>
    <row r="231" spans="1:11" s="78" customFormat="1" ht="12.95" customHeight="1" x14ac:dyDescent="0.25">
      <c r="A231" s="298">
        <v>258</v>
      </c>
      <c r="B231" s="299" t="s">
        <v>57</v>
      </c>
      <c r="C231" s="297" t="s">
        <v>58</v>
      </c>
      <c r="D231" s="300">
        <v>2568.6959401662002</v>
      </c>
      <c r="E231" s="300">
        <v>2568.6959401662002</v>
      </c>
      <c r="F231" s="300">
        <v>2568.6959401662002</v>
      </c>
      <c r="G231" s="301">
        <v>43377</v>
      </c>
      <c r="H231" s="301">
        <v>43465</v>
      </c>
      <c r="I231" s="301">
        <v>47118</v>
      </c>
      <c r="J231" s="117">
        <v>10</v>
      </c>
      <c r="K231" s="117">
        <v>2</v>
      </c>
    </row>
    <row r="232" spans="1:11" s="78" customFormat="1" ht="12.95" customHeight="1" x14ac:dyDescent="0.25">
      <c r="A232" s="305" t="s">
        <v>977</v>
      </c>
      <c r="B232" s="297"/>
      <c r="C232" s="297"/>
      <c r="D232" s="302">
        <f>SUM(D233:D235)</f>
        <v>61798.885815660891</v>
      </c>
      <c r="E232" s="302">
        <f>SUM(E233:E235)</f>
        <v>61798.885815660891</v>
      </c>
      <c r="F232" s="302">
        <f>SUM(F233:F235)</f>
        <v>61798.885815660891</v>
      </c>
      <c r="G232" s="301"/>
      <c r="H232" s="301"/>
      <c r="I232" s="301"/>
      <c r="J232" s="117"/>
      <c r="K232" s="117"/>
    </row>
    <row r="233" spans="1:11" s="78" customFormat="1" ht="12.95" customHeight="1" x14ac:dyDescent="0.25">
      <c r="A233" s="298">
        <v>259</v>
      </c>
      <c r="B233" s="299" t="s">
        <v>50</v>
      </c>
      <c r="C233" s="297" t="s">
        <v>976</v>
      </c>
      <c r="D233" s="300">
        <v>37577.427210511793</v>
      </c>
      <c r="E233" s="300">
        <v>37577.427210511793</v>
      </c>
      <c r="F233" s="300">
        <v>37577.427210511793</v>
      </c>
      <c r="G233" s="301">
        <v>41711</v>
      </c>
      <c r="H233" s="301">
        <v>45290</v>
      </c>
      <c r="I233" s="301">
        <v>48943</v>
      </c>
      <c r="J233" s="117">
        <v>19</v>
      </c>
      <c r="K233" s="117">
        <v>6</v>
      </c>
    </row>
    <row r="234" spans="1:11" s="78" customFormat="1" ht="12.95" customHeight="1" x14ac:dyDescent="0.25">
      <c r="A234" s="298">
        <v>260</v>
      </c>
      <c r="B234" s="299" t="s">
        <v>50</v>
      </c>
      <c r="C234" s="297" t="s">
        <v>975</v>
      </c>
      <c r="D234" s="300">
        <v>10895.2331327832</v>
      </c>
      <c r="E234" s="300">
        <v>10895.2331327832</v>
      </c>
      <c r="F234" s="300">
        <v>10895.2331327832</v>
      </c>
      <c r="G234" s="301">
        <v>41489</v>
      </c>
      <c r="H234" s="301">
        <v>44926</v>
      </c>
      <c r="I234" s="301">
        <v>48760</v>
      </c>
      <c r="J234" s="117">
        <v>19</v>
      </c>
      <c r="K234" s="117">
        <v>9</v>
      </c>
    </row>
    <row r="235" spans="1:11" s="78" customFormat="1" ht="12.95" customHeight="1" x14ac:dyDescent="0.25">
      <c r="A235" s="298">
        <v>261</v>
      </c>
      <c r="B235" s="299" t="s">
        <v>59</v>
      </c>
      <c r="C235" s="297" t="s">
        <v>60</v>
      </c>
      <c r="D235" s="300">
        <v>13326.225472365901</v>
      </c>
      <c r="E235" s="300">
        <v>13326.225472365901</v>
      </c>
      <c r="F235" s="300">
        <v>13326.225472365901</v>
      </c>
      <c r="G235" s="301">
        <v>42031</v>
      </c>
      <c r="H235" s="301">
        <v>43241</v>
      </c>
      <c r="I235" s="301">
        <v>49886</v>
      </c>
      <c r="J235" s="117">
        <v>21</v>
      </c>
      <c r="K235" s="117">
        <v>5</v>
      </c>
    </row>
    <row r="236" spans="1:11" s="78" customFormat="1" ht="12.95" customHeight="1" x14ac:dyDescent="0.25">
      <c r="A236" s="305" t="s">
        <v>974</v>
      </c>
      <c r="B236" s="297"/>
      <c r="C236" s="297"/>
      <c r="D236" s="302">
        <f>SUM(D237:D245)</f>
        <v>310252.12686381204</v>
      </c>
      <c r="E236" s="302">
        <f>SUM(E237:E245)</f>
        <v>310252.12686381204</v>
      </c>
      <c r="F236" s="302">
        <f>SUM(F237:F245)</f>
        <v>310252.12686381204</v>
      </c>
      <c r="G236" s="301"/>
      <c r="H236" s="301"/>
      <c r="I236" s="301"/>
      <c r="J236" s="117"/>
      <c r="K236" s="117"/>
    </row>
    <row r="237" spans="1:11" s="78" customFormat="1" ht="12.95" customHeight="1" x14ac:dyDescent="0.25">
      <c r="A237" s="298">
        <v>262</v>
      </c>
      <c r="B237" s="299" t="s">
        <v>62</v>
      </c>
      <c r="C237" s="297" t="s">
        <v>152</v>
      </c>
      <c r="D237" s="300">
        <v>1240.486888596</v>
      </c>
      <c r="E237" s="300">
        <v>1240.486888596</v>
      </c>
      <c r="F237" s="300">
        <v>1240.486888596</v>
      </c>
      <c r="G237" s="301">
        <v>41291</v>
      </c>
      <c r="H237" s="301">
        <v>41761</v>
      </c>
      <c r="I237" s="301">
        <v>45271</v>
      </c>
      <c r="J237" s="117">
        <v>10</v>
      </c>
      <c r="K237" s="117">
        <v>8</v>
      </c>
    </row>
    <row r="238" spans="1:11" s="78" customFormat="1" ht="12.95" customHeight="1" x14ac:dyDescent="0.25">
      <c r="A238" s="298">
        <v>264</v>
      </c>
      <c r="B238" s="299" t="s">
        <v>48</v>
      </c>
      <c r="C238" s="297" t="s">
        <v>61</v>
      </c>
      <c r="D238" s="300">
        <v>15739.3401364779</v>
      </c>
      <c r="E238" s="300">
        <v>15739.3401364779</v>
      </c>
      <c r="F238" s="300">
        <v>15739.3401364779</v>
      </c>
      <c r="G238" s="301">
        <v>42979</v>
      </c>
      <c r="H238" s="301">
        <v>43342</v>
      </c>
      <c r="I238" s="301">
        <v>52504</v>
      </c>
      <c r="J238" s="117">
        <v>26</v>
      </c>
      <c r="K238" s="117">
        <v>0</v>
      </c>
    </row>
    <row r="239" spans="1:11" s="78" customFormat="1" ht="12.95" customHeight="1" x14ac:dyDescent="0.25">
      <c r="A239" s="298">
        <v>266</v>
      </c>
      <c r="B239" s="299" t="s">
        <v>62</v>
      </c>
      <c r="C239" s="297" t="s">
        <v>63</v>
      </c>
      <c r="D239" s="300">
        <v>5098.4527505159995</v>
      </c>
      <c r="E239" s="300">
        <v>5098.4527505159995</v>
      </c>
      <c r="F239" s="300">
        <v>5098.4527505159995</v>
      </c>
      <c r="G239" s="301">
        <v>43395</v>
      </c>
      <c r="H239" s="301">
        <v>43365</v>
      </c>
      <c r="I239" s="301">
        <v>47048</v>
      </c>
      <c r="J239" s="117">
        <v>10</v>
      </c>
      <c r="K239" s="117">
        <v>0</v>
      </c>
    </row>
    <row r="240" spans="1:11" s="78" customFormat="1" ht="12.95" customHeight="1" x14ac:dyDescent="0.25">
      <c r="A240" s="298">
        <v>267</v>
      </c>
      <c r="B240" s="299" t="s">
        <v>62</v>
      </c>
      <c r="C240" s="297" t="s">
        <v>151</v>
      </c>
      <c r="D240" s="300">
        <v>2493.1017987056998</v>
      </c>
      <c r="E240" s="300">
        <v>2493.1017987056998</v>
      </c>
      <c r="F240" s="300">
        <v>2493.1017987056998</v>
      </c>
      <c r="G240" s="301">
        <v>41912</v>
      </c>
      <c r="H240" s="301">
        <v>42062</v>
      </c>
      <c r="I240" s="301">
        <v>45504</v>
      </c>
      <c r="J240" s="117">
        <v>9</v>
      </c>
      <c r="K240" s="117">
        <v>5</v>
      </c>
    </row>
    <row r="241" spans="1:11" s="78" customFormat="1" ht="12.95" customHeight="1" x14ac:dyDescent="0.25">
      <c r="A241" s="298">
        <v>268</v>
      </c>
      <c r="B241" s="299" t="s">
        <v>55</v>
      </c>
      <c r="C241" s="297" t="s">
        <v>64</v>
      </c>
      <c r="D241" s="300">
        <v>327.88293649259998</v>
      </c>
      <c r="E241" s="300">
        <v>327.88293649259998</v>
      </c>
      <c r="F241" s="300">
        <v>327.88293649259998</v>
      </c>
      <c r="G241" s="301">
        <v>43098</v>
      </c>
      <c r="H241" s="301">
        <v>43097</v>
      </c>
      <c r="I241" s="301">
        <v>49978</v>
      </c>
      <c r="J241" s="117">
        <v>18</v>
      </c>
      <c r="K241" s="117">
        <v>4</v>
      </c>
    </row>
    <row r="242" spans="1:11" s="78" customFormat="1" ht="12.95" customHeight="1" x14ac:dyDescent="0.25">
      <c r="A242" s="298">
        <v>269</v>
      </c>
      <c r="B242" s="299" t="s">
        <v>69</v>
      </c>
      <c r="C242" s="297" t="s">
        <v>150</v>
      </c>
      <c r="D242" s="300">
        <v>172.68265097249997</v>
      </c>
      <c r="E242" s="300">
        <v>172.68265097249997</v>
      </c>
      <c r="F242" s="300">
        <v>172.68265097249997</v>
      </c>
      <c r="G242" s="301">
        <v>42136</v>
      </c>
      <c r="H242" s="301">
        <v>42136</v>
      </c>
      <c r="I242" s="301">
        <v>45504</v>
      </c>
      <c r="J242" s="117">
        <v>9</v>
      </c>
      <c r="K242" s="117">
        <v>0</v>
      </c>
    </row>
    <row r="243" spans="1:11" s="78" customFormat="1" ht="12.95" customHeight="1" x14ac:dyDescent="0.25">
      <c r="A243" s="298">
        <v>273</v>
      </c>
      <c r="B243" s="299" t="s">
        <v>50</v>
      </c>
      <c r="C243" s="297" t="s">
        <v>65</v>
      </c>
      <c r="D243" s="300">
        <v>68686.264948591488</v>
      </c>
      <c r="E243" s="300">
        <v>68686.264948591488</v>
      </c>
      <c r="F243" s="300">
        <v>68686.264948591488</v>
      </c>
      <c r="G243" s="301">
        <v>42005</v>
      </c>
      <c r="H243" s="301">
        <v>44926</v>
      </c>
      <c r="I243" s="301">
        <v>48579</v>
      </c>
      <c r="J243" s="117">
        <v>17</v>
      </c>
      <c r="K243" s="117">
        <v>9</v>
      </c>
    </row>
    <row r="244" spans="1:11" s="78" customFormat="1" ht="12.95" customHeight="1" x14ac:dyDescent="0.25">
      <c r="A244" s="298">
        <v>274</v>
      </c>
      <c r="B244" s="299" t="s">
        <v>50</v>
      </c>
      <c r="C244" s="297" t="s">
        <v>149</v>
      </c>
      <c r="D244" s="300">
        <v>213547.25524567798</v>
      </c>
      <c r="E244" s="300">
        <v>213547.25524567798</v>
      </c>
      <c r="F244" s="300">
        <v>213547.25524567798</v>
      </c>
      <c r="G244" s="301">
        <v>41605</v>
      </c>
      <c r="H244" s="301">
        <v>44926</v>
      </c>
      <c r="I244" s="301">
        <v>48579</v>
      </c>
      <c r="J244" s="117">
        <v>18</v>
      </c>
      <c r="K244" s="117">
        <v>9</v>
      </c>
    </row>
    <row r="245" spans="1:11" s="78" customFormat="1" ht="12.95" customHeight="1" x14ac:dyDescent="0.25">
      <c r="A245" s="298">
        <v>275</v>
      </c>
      <c r="B245" s="299" t="s">
        <v>91</v>
      </c>
      <c r="C245" s="297" t="s">
        <v>148</v>
      </c>
      <c r="D245" s="300">
        <v>2946.6595077819002</v>
      </c>
      <c r="E245" s="300">
        <v>2946.6595077819002</v>
      </c>
      <c r="F245" s="300">
        <v>2946.6595077819002</v>
      </c>
      <c r="G245" s="301">
        <v>42062</v>
      </c>
      <c r="H245" s="301">
        <v>42061</v>
      </c>
      <c r="I245" s="301">
        <v>45504</v>
      </c>
      <c r="J245" s="117">
        <v>9</v>
      </c>
      <c r="K245" s="117">
        <v>0</v>
      </c>
    </row>
    <row r="246" spans="1:11" s="78" customFormat="1" ht="12.95" customHeight="1" x14ac:dyDescent="0.25">
      <c r="A246" s="305" t="s">
        <v>973</v>
      </c>
      <c r="B246" s="298"/>
      <c r="C246" s="297"/>
      <c r="D246" s="302">
        <f>SUM(D247:D260)</f>
        <v>139689.29294367094</v>
      </c>
      <c r="E246" s="302">
        <f>SUM(E247:E260)</f>
        <v>139689.29294367094</v>
      </c>
      <c r="F246" s="302">
        <f>SUM(F247:F260)</f>
        <v>139689.29294367094</v>
      </c>
      <c r="G246" s="301"/>
      <c r="H246" s="301"/>
      <c r="I246" s="301"/>
      <c r="J246" s="117"/>
      <c r="K246" s="117"/>
    </row>
    <row r="247" spans="1:11" s="78" customFormat="1" ht="12.95" customHeight="1" x14ac:dyDescent="0.25">
      <c r="A247" s="298">
        <v>278</v>
      </c>
      <c r="B247" s="299" t="s">
        <v>57</v>
      </c>
      <c r="C247" s="297" t="s">
        <v>67</v>
      </c>
      <c r="D247" s="300">
        <v>11948.617068213598</v>
      </c>
      <c r="E247" s="300">
        <v>11948.617068213598</v>
      </c>
      <c r="F247" s="300">
        <v>11948.617068213598</v>
      </c>
      <c r="G247" s="301">
        <v>42983</v>
      </c>
      <c r="H247" s="301">
        <v>43523</v>
      </c>
      <c r="I247" s="301">
        <v>47176</v>
      </c>
      <c r="J247" s="117">
        <v>11</v>
      </c>
      <c r="K247" s="117">
        <v>5</v>
      </c>
    </row>
    <row r="248" spans="1:11" s="78" customFormat="1" ht="12.95" customHeight="1" x14ac:dyDescent="0.25">
      <c r="A248" s="298">
        <v>280</v>
      </c>
      <c r="B248" s="299" t="s">
        <v>62</v>
      </c>
      <c r="C248" s="297" t="s">
        <v>68</v>
      </c>
      <c r="D248" s="300">
        <v>66482.275882353904</v>
      </c>
      <c r="E248" s="300">
        <v>66482.275882353904</v>
      </c>
      <c r="F248" s="300">
        <v>66482.275882353904</v>
      </c>
      <c r="G248" s="301">
        <v>42129</v>
      </c>
      <c r="H248" s="301">
        <v>44926</v>
      </c>
      <c r="I248" s="301">
        <v>48577</v>
      </c>
      <c r="J248" s="117">
        <v>17</v>
      </c>
      <c r="K248" s="117">
        <v>5</v>
      </c>
    </row>
    <row r="249" spans="1:11" s="78" customFormat="1" ht="12.95" customHeight="1" x14ac:dyDescent="0.25">
      <c r="A249" s="298">
        <v>281</v>
      </c>
      <c r="B249" s="299" t="s">
        <v>69</v>
      </c>
      <c r="C249" s="297" t="s">
        <v>70</v>
      </c>
      <c r="D249" s="300">
        <v>2465.9673588563996</v>
      </c>
      <c r="E249" s="300">
        <v>2465.9673588563996</v>
      </c>
      <c r="F249" s="300">
        <v>2465.9673588563996</v>
      </c>
      <c r="G249" s="301">
        <v>43159</v>
      </c>
      <c r="H249" s="301">
        <v>43132</v>
      </c>
      <c r="I249" s="301">
        <v>46811</v>
      </c>
      <c r="J249" s="117">
        <v>10</v>
      </c>
      <c r="K249" s="117">
        <v>0</v>
      </c>
    </row>
    <row r="250" spans="1:11" s="78" customFormat="1" ht="12.95" customHeight="1" x14ac:dyDescent="0.25">
      <c r="A250" s="298">
        <v>282</v>
      </c>
      <c r="B250" s="299" t="s">
        <v>62</v>
      </c>
      <c r="C250" s="297" t="s">
        <v>147</v>
      </c>
      <c r="D250" s="300">
        <v>13776.7735828476</v>
      </c>
      <c r="E250" s="300">
        <v>13776.7735828476</v>
      </c>
      <c r="F250" s="300">
        <v>13776.7735828476</v>
      </c>
      <c r="G250" s="301">
        <v>43178</v>
      </c>
      <c r="H250" s="301">
        <v>44561</v>
      </c>
      <c r="I250" s="301">
        <v>48568</v>
      </c>
      <c r="J250" s="117">
        <v>14</v>
      </c>
      <c r="K250" s="117">
        <v>4</v>
      </c>
    </row>
    <row r="251" spans="1:11" s="78" customFormat="1" ht="12.95" customHeight="1" x14ac:dyDescent="0.25">
      <c r="A251" s="298">
        <v>283</v>
      </c>
      <c r="B251" s="299" t="s">
        <v>69</v>
      </c>
      <c r="C251" s="297" t="s">
        <v>72</v>
      </c>
      <c r="D251" s="300">
        <v>5958.7370175830993</v>
      </c>
      <c r="E251" s="300">
        <v>5958.7370175830993</v>
      </c>
      <c r="F251" s="300">
        <v>5958.7370175830993</v>
      </c>
      <c r="G251" s="301">
        <v>43371</v>
      </c>
      <c r="H251" s="301">
        <v>43342</v>
      </c>
      <c r="I251" s="301">
        <v>47024</v>
      </c>
      <c r="J251" s="117">
        <v>10</v>
      </c>
      <c r="K251" s="117">
        <v>0</v>
      </c>
    </row>
    <row r="252" spans="1:11" s="78" customFormat="1" ht="12.95" customHeight="1" x14ac:dyDescent="0.25">
      <c r="A252" s="298">
        <v>284</v>
      </c>
      <c r="B252" s="299" t="s">
        <v>91</v>
      </c>
      <c r="C252" s="297" t="s">
        <v>146</v>
      </c>
      <c r="D252" s="300">
        <v>2887.5777972998999</v>
      </c>
      <c r="E252" s="300">
        <v>2887.5777972998999</v>
      </c>
      <c r="F252" s="300">
        <v>2887.5777972998999</v>
      </c>
      <c r="G252" s="301">
        <v>42916</v>
      </c>
      <c r="H252" s="301">
        <v>43830</v>
      </c>
      <c r="I252" s="301">
        <v>46958</v>
      </c>
      <c r="J252" s="117">
        <v>11</v>
      </c>
      <c r="K252" s="117">
        <v>0</v>
      </c>
    </row>
    <row r="253" spans="1:11" s="78" customFormat="1" ht="12.95" customHeight="1" x14ac:dyDescent="0.25">
      <c r="A253" s="298">
        <v>286</v>
      </c>
      <c r="B253" s="299" t="s">
        <v>55</v>
      </c>
      <c r="C253" s="297" t="s">
        <v>145</v>
      </c>
      <c r="D253" s="300">
        <v>767.20037980380005</v>
      </c>
      <c r="E253" s="300">
        <v>767.20037980380005</v>
      </c>
      <c r="F253" s="300">
        <v>767.20037980380005</v>
      </c>
      <c r="G253" s="301">
        <v>42614</v>
      </c>
      <c r="H253" s="301">
        <v>42613</v>
      </c>
      <c r="I253" s="301">
        <v>46139</v>
      </c>
      <c r="J253" s="117">
        <v>9</v>
      </c>
      <c r="K253" s="117">
        <v>6</v>
      </c>
    </row>
    <row r="254" spans="1:11" s="78" customFormat="1" ht="12.95" customHeight="1" x14ac:dyDescent="0.25">
      <c r="A254" s="298">
        <v>288</v>
      </c>
      <c r="B254" s="299" t="s">
        <v>62</v>
      </c>
      <c r="C254" s="297" t="s">
        <v>73</v>
      </c>
      <c r="D254" s="300">
        <v>15652.6726416201</v>
      </c>
      <c r="E254" s="300">
        <v>15652.6726416201</v>
      </c>
      <c r="F254" s="300">
        <v>15652.6726416201</v>
      </c>
      <c r="G254" s="301">
        <v>41729</v>
      </c>
      <c r="H254" s="301">
        <v>44561</v>
      </c>
      <c r="I254" s="301">
        <v>48932</v>
      </c>
      <c r="J254" s="117">
        <v>19</v>
      </c>
      <c r="K254" s="117">
        <v>4</v>
      </c>
    </row>
    <row r="255" spans="1:11" s="78" customFormat="1" ht="12.95" customHeight="1" x14ac:dyDescent="0.25">
      <c r="A255" s="298">
        <v>289</v>
      </c>
      <c r="B255" s="299" t="s">
        <v>74</v>
      </c>
      <c r="C255" s="297" t="s">
        <v>75</v>
      </c>
      <c r="D255" s="300">
        <v>7276.4895967286993</v>
      </c>
      <c r="E255" s="300">
        <v>7276.4895967286993</v>
      </c>
      <c r="F255" s="300">
        <v>7276.4895967286993</v>
      </c>
      <c r="G255" s="301">
        <v>43888</v>
      </c>
      <c r="H255" s="301">
        <v>44001</v>
      </c>
      <c r="I255" s="301">
        <v>54846</v>
      </c>
      <c r="J255" s="117">
        <v>30</v>
      </c>
      <c r="K255" s="117">
        <v>0</v>
      </c>
    </row>
    <row r="256" spans="1:11" s="78" customFormat="1" ht="12.95" customHeight="1" x14ac:dyDescent="0.25">
      <c r="A256" s="298">
        <v>290</v>
      </c>
      <c r="B256" s="299" t="s">
        <v>69</v>
      </c>
      <c r="C256" s="297" t="s">
        <v>144</v>
      </c>
      <c r="D256" s="300">
        <v>794.04066856799989</v>
      </c>
      <c r="E256" s="300">
        <v>794.04066856799989</v>
      </c>
      <c r="F256" s="300">
        <v>794.04066856799989</v>
      </c>
      <c r="G256" s="301">
        <v>42983</v>
      </c>
      <c r="H256" s="301">
        <v>43098</v>
      </c>
      <c r="I256" s="301">
        <v>46388</v>
      </c>
      <c r="J256" s="117">
        <v>9</v>
      </c>
      <c r="K256" s="117">
        <v>0</v>
      </c>
    </row>
    <row r="257" spans="1:11" s="78" customFormat="1" ht="12.95" customHeight="1" x14ac:dyDescent="0.25">
      <c r="A257" s="298">
        <v>292</v>
      </c>
      <c r="B257" s="299" t="s">
        <v>50</v>
      </c>
      <c r="C257" s="297" t="s">
        <v>143</v>
      </c>
      <c r="D257" s="300">
        <v>5208.2517676748994</v>
      </c>
      <c r="E257" s="300">
        <v>5208.2517676748994</v>
      </c>
      <c r="F257" s="300">
        <v>5208.2517676748994</v>
      </c>
      <c r="G257" s="301">
        <v>42662</v>
      </c>
      <c r="H257" s="301">
        <v>42866</v>
      </c>
      <c r="I257" s="301">
        <v>49947</v>
      </c>
      <c r="J257" s="117">
        <v>19</v>
      </c>
      <c r="K257" s="117">
        <v>4</v>
      </c>
    </row>
    <row r="258" spans="1:11" s="78" customFormat="1" ht="12.95" customHeight="1" x14ac:dyDescent="0.25">
      <c r="A258" s="298">
        <v>293</v>
      </c>
      <c r="B258" s="299" t="s">
        <v>62</v>
      </c>
      <c r="C258" s="297" t="s">
        <v>142</v>
      </c>
      <c r="D258" s="300">
        <v>3485.5807562205</v>
      </c>
      <c r="E258" s="300">
        <v>3485.5807562205</v>
      </c>
      <c r="F258" s="300">
        <v>3485.5807562205</v>
      </c>
      <c r="G258" s="301">
        <v>42049</v>
      </c>
      <c r="H258" s="301">
        <v>42159</v>
      </c>
      <c r="I258" s="301">
        <v>45504</v>
      </c>
      <c r="J258" s="117">
        <v>9</v>
      </c>
      <c r="K258" s="117">
        <v>0</v>
      </c>
    </row>
    <row r="259" spans="1:11" s="78" customFormat="1" ht="12.95" customHeight="1" x14ac:dyDescent="0.25">
      <c r="A259" s="298">
        <v>294</v>
      </c>
      <c r="B259" s="299" t="s">
        <v>62</v>
      </c>
      <c r="C259" s="297" t="s">
        <v>141</v>
      </c>
      <c r="D259" s="300">
        <v>2069.0946315803999</v>
      </c>
      <c r="E259" s="300">
        <v>2069.0946315803999</v>
      </c>
      <c r="F259" s="300">
        <v>2069.0946315803999</v>
      </c>
      <c r="G259" s="301">
        <v>41606</v>
      </c>
      <c r="H259" s="301">
        <v>42179</v>
      </c>
      <c r="I259" s="301">
        <v>45504</v>
      </c>
      <c r="J259" s="117">
        <v>10</v>
      </c>
      <c r="K259" s="117">
        <v>3</v>
      </c>
    </row>
    <row r="260" spans="1:11" s="78" customFormat="1" ht="12.95" customHeight="1" x14ac:dyDescent="0.25">
      <c r="A260" s="298">
        <v>295</v>
      </c>
      <c r="B260" s="299" t="s">
        <v>62</v>
      </c>
      <c r="C260" s="297" t="s">
        <v>140</v>
      </c>
      <c r="D260" s="300">
        <v>916.01379431999987</v>
      </c>
      <c r="E260" s="300">
        <v>916.01379431999987</v>
      </c>
      <c r="F260" s="300">
        <v>916.01379431999987</v>
      </c>
      <c r="G260" s="301">
        <v>41883</v>
      </c>
      <c r="H260" s="301">
        <v>42028</v>
      </c>
      <c r="I260" s="301">
        <v>45504</v>
      </c>
      <c r="J260" s="117">
        <v>9</v>
      </c>
      <c r="K260" s="117">
        <v>9</v>
      </c>
    </row>
    <row r="261" spans="1:11" s="78" customFormat="1" ht="12.95" customHeight="1" x14ac:dyDescent="0.25">
      <c r="A261" s="305" t="s">
        <v>972</v>
      </c>
      <c r="B261" s="299"/>
      <c r="C261" s="297"/>
      <c r="D261" s="302">
        <f>SUM(D262:D274)</f>
        <v>179631.35782901489</v>
      </c>
      <c r="E261" s="302">
        <f>SUM(E262:E274)</f>
        <v>179631.35782901489</v>
      </c>
      <c r="F261" s="302">
        <f>SUM(F262:F274)</f>
        <v>179631.35782901489</v>
      </c>
      <c r="G261" s="301"/>
      <c r="H261" s="301"/>
      <c r="I261" s="301"/>
      <c r="J261" s="117"/>
      <c r="K261" s="117"/>
    </row>
    <row r="262" spans="1:11" s="78" customFormat="1" ht="12.95" customHeight="1" x14ac:dyDescent="0.2">
      <c r="A262" s="298">
        <v>296</v>
      </c>
      <c r="B262" s="307" t="s">
        <v>970</v>
      </c>
      <c r="C262" s="219" t="s">
        <v>76</v>
      </c>
      <c r="D262" s="300">
        <v>13837.601026973398</v>
      </c>
      <c r="E262" s="300">
        <v>13837.601026973398</v>
      </c>
      <c r="F262" s="300">
        <v>13837.601026973398</v>
      </c>
      <c r="G262" s="301">
        <v>43046</v>
      </c>
      <c r="H262" s="301">
        <v>43130</v>
      </c>
      <c r="I262" s="301">
        <v>46722</v>
      </c>
      <c r="J262" s="117">
        <v>10</v>
      </c>
      <c r="K262" s="117">
        <v>0</v>
      </c>
    </row>
    <row r="263" spans="1:11" s="78" customFormat="1" ht="12.95" customHeight="1" x14ac:dyDescent="0.2">
      <c r="A263" s="298">
        <v>297</v>
      </c>
      <c r="B263" s="307" t="s">
        <v>968</v>
      </c>
      <c r="C263" s="219" t="s">
        <v>971</v>
      </c>
      <c r="D263" s="300">
        <v>3347.9620296665998</v>
      </c>
      <c r="E263" s="300">
        <v>3347.9620296665998</v>
      </c>
      <c r="F263" s="300">
        <v>3347.9620296665998</v>
      </c>
      <c r="G263" s="301">
        <v>43001</v>
      </c>
      <c r="H263" s="301">
        <v>42970</v>
      </c>
      <c r="I263" s="301">
        <v>46653</v>
      </c>
      <c r="J263" s="117">
        <v>10</v>
      </c>
      <c r="K263" s="117">
        <v>0</v>
      </c>
    </row>
    <row r="264" spans="1:11" s="78" customFormat="1" ht="12.95" customHeight="1" x14ac:dyDescent="0.2">
      <c r="A264" s="298">
        <v>298</v>
      </c>
      <c r="B264" s="307" t="s">
        <v>970</v>
      </c>
      <c r="C264" s="219" t="s">
        <v>78</v>
      </c>
      <c r="D264" s="300">
        <v>28684.398929043899</v>
      </c>
      <c r="E264" s="300">
        <v>28684.398929043899</v>
      </c>
      <c r="F264" s="300">
        <v>28684.398929043899</v>
      </c>
      <c r="G264" s="301">
        <v>43374</v>
      </c>
      <c r="H264" s="301">
        <v>43373</v>
      </c>
      <c r="I264" s="301">
        <v>47056</v>
      </c>
      <c r="J264" s="117">
        <v>10</v>
      </c>
      <c r="K264" s="117">
        <v>0</v>
      </c>
    </row>
    <row r="265" spans="1:11" s="78" customFormat="1" ht="12.95" customHeight="1" x14ac:dyDescent="0.2">
      <c r="A265" s="298">
        <v>300</v>
      </c>
      <c r="B265" s="307" t="s">
        <v>969</v>
      </c>
      <c r="C265" s="219" t="s">
        <v>79</v>
      </c>
      <c r="D265" s="300">
        <v>4735.4501960366997</v>
      </c>
      <c r="E265" s="300">
        <v>4735.4501960366997</v>
      </c>
      <c r="F265" s="300">
        <v>4735.4501960366997</v>
      </c>
      <c r="G265" s="301">
        <v>43466</v>
      </c>
      <c r="H265" s="301">
        <v>43773</v>
      </c>
      <c r="I265" s="301">
        <v>47242</v>
      </c>
      <c r="J265" s="117">
        <v>10</v>
      </c>
      <c r="K265" s="117">
        <v>0</v>
      </c>
    </row>
    <row r="266" spans="1:11" s="78" customFormat="1" ht="12.95" customHeight="1" x14ac:dyDescent="0.2">
      <c r="A266" s="298">
        <v>304</v>
      </c>
      <c r="B266" s="307" t="s">
        <v>968</v>
      </c>
      <c r="C266" s="219" t="s">
        <v>80</v>
      </c>
      <c r="D266" s="300">
        <v>13109.319501077698</v>
      </c>
      <c r="E266" s="300">
        <v>13109.319501077698</v>
      </c>
      <c r="F266" s="300">
        <v>13109.319501077698</v>
      </c>
      <c r="G266" s="301">
        <v>43340</v>
      </c>
      <c r="H266" s="301">
        <v>43312</v>
      </c>
      <c r="I266" s="301">
        <v>47358</v>
      </c>
      <c r="J266" s="117">
        <v>11</v>
      </c>
      <c r="K266" s="117">
        <v>0</v>
      </c>
    </row>
    <row r="267" spans="1:11" s="78" customFormat="1" ht="12.95" customHeight="1" x14ac:dyDescent="0.2">
      <c r="A267" s="298">
        <v>305</v>
      </c>
      <c r="B267" s="307" t="s">
        <v>967</v>
      </c>
      <c r="C267" s="219" t="s">
        <v>137</v>
      </c>
      <c r="D267" s="300">
        <v>680.27750075579991</v>
      </c>
      <c r="E267" s="300">
        <v>680.27750075579991</v>
      </c>
      <c r="F267" s="300">
        <v>680.27750075579991</v>
      </c>
      <c r="G267" s="301">
        <v>41977</v>
      </c>
      <c r="H267" s="301">
        <v>42194</v>
      </c>
      <c r="I267" s="301">
        <v>45504</v>
      </c>
      <c r="J267" s="117">
        <v>9</v>
      </c>
      <c r="K267" s="117">
        <v>5</v>
      </c>
    </row>
    <row r="268" spans="1:11" s="78" customFormat="1" ht="12.95" customHeight="1" x14ac:dyDescent="0.2">
      <c r="A268" s="298">
        <v>306</v>
      </c>
      <c r="B268" s="307" t="s">
        <v>967</v>
      </c>
      <c r="C268" s="219" t="s">
        <v>136</v>
      </c>
      <c r="D268" s="300">
        <v>20315.2123961658</v>
      </c>
      <c r="E268" s="300">
        <v>20315.2123961658</v>
      </c>
      <c r="F268" s="300">
        <v>20315.2123961658</v>
      </c>
      <c r="G268" s="301">
        <v>42139</v>
      </c>
      <c r="H268" s="301">
        <v>42702</v>
      </c>
      <c r="I268" s="301">
        <v>49947</v>
      </c>
      <c r="J268" s="117">
        <v>21</v>
      </c>
      <c r="K268" s="117">
        <v>2</v>
      </c>
    </row>
    <row r="269" spans="1:11" s="78" customFormat="1" ht="12.95" customHeight="1" x14ac:dyDescent="0.2">
      <c r="A269" s="298">
        <v>307</v>
      </c>
      <c r="B269" s="307" t="s">
        <v>966</v>
      </c>
      <c r="C269" s="219" t="s">
        <v>135</v>
      </c>
      <c r="D269" s="300">
        <v>6009.1426247873987</v>
      </c>
      <c r="E269" s="300">
        <v>6009.1426247873987</v>
      </c>
      <c r="F269" s="300">
        <v>6009.1426247873987</v>
      </c>
      <c r="G269" s="301">
        <v>42430</v>
      </c>
      <c r="H269" s="301">
        <v>42962</v>
      </c>
      <c r="I269" s="301">
        <v>46823</v>
      </c>
      <c r="J269" s="117">
        <v>12</v>
      </c>
      <c r="K269" s="117">
        <v>0</v>
      </c>
    </row>
    <row r="270" spans="1:11" s="78" customFormat="1" ht="12.95" customHeight="1" x14ac:dyDescent="0.2">
      <c r="A270" s="298">
        <v>308</v>
      </c>
      <c r="B270" s="307" t="s">
        <v>966</v>
      </c>
      <c r="C270" s="219" t="s">
        <v>134</v>
      </c>
      <c r="D270" s="300">
        <v>5675.2026868653002</v>
      </c>
      <c r="E270" s="300">
        <v>5675.2026868653002</v>
      </c>
      <c r="F270" s="300">
        <v>5675.2026868653002</v>
      </c>
      <c r="G270" s="301">
        <v>42298</v>
      </c>
      <c r="H270" s="301">
        <v>42797</v>
      </c>
      <c r="I270" s="301">
        <v>46365</v>
      </c>
      <c r="J270" s="117">
        <v>10</v>
      </c>
      <c r="K270" s="117">
        <v>10</v>
      </c>
    </row>
    <row r="271" spans="1:11" s="78" customFormat="1" ht="12.95" customHeight="1" x14ac:dyDescent="0.2">
      <c r="A271" s="298">
        <v>309</v>
      </c>
      <c r="B271" s="307" t="s">
        <v>966</v>
      </c>
      <c r="C271" s="219" t="s">
        <v>81</v>
      </c>
      <c r="D271" s="300">
        <v>18424.527306749398</v>
      </c>
      <c r="E271" s="300">
        <v>18424.527306749398</v>
      </c>
      <c r="F271" s="300">
        <v>18424.527306749398</v>
      </c>
      <c r="G271" s="301">
        <v>43097</v>
      </c>
      <c r="H271" s="301">
        <v>44561</v>
      </c>
      <c r="I271" s="301">
        <v>48211</v>
      </c>
      <c r="J271" s="117">
        <v>14</v>
      </c>
      <c r="K271" s="117">
        <v>10</v>
      </c>
    </row>
    <row r="272" spans="1:11" s="78" customFormat="1" ht="12.95" customHeight="1" x14ac:dyDescent="0.2">
      <c r="A272" s="298">
        <v>310</v>
      </c>
      <c r="B272" s="307" t="s">
        <v>966</v>
      </c>
      <c r="C272" s="219" t="s">
        <v>82</v>
      </c>
      <c r="D272" s="300">
        <v>52542.4223868927</v>
      </c>
      <c r="E272" s="300">
        <v>52542.4223868927</v>
      </c>
      <c r="F272" s="300">
        <v>52542.4223868927</v>
      </c>
      <c r="G272" s="301">
        <v>42723</v>
      </c>
      <c r="H272" s="301">
        <v>44561</v>
      </c>
      <c r="I272" s="301">
        <v>48211</v>
      </c>
      <c r="J272" s="117">
        <v>14</v>
      </c>
      <c r="K272" s="117">
        <v>10</v>
      </c>
    </row>
    <row r="273" spans="1:11" s="78" customFormat="1" ht="12.95" customHeight="1" x14ac:dyDescent="0.2">
      <c r="A273" s="298">
        <v>311</v>
      </c>
      <c r="B273" s="307" t="s">
        <v>965</v>
      </c>
      <c r="C273" s="219" t="s">
        <v>83</v>
      </c>
      <c r="D273" s="300">
        <v>10930.8949056948</v>
      </c>
      <c r="E273" s="300">
        <v>10930.8949056948</v>
      </c>
      <c r="F273" s="300">
        <v>10930.8949056948</v>
      </c>
      <c r="G273" s="301">
        <v>43069</v>
      </c>
      <c r="H273" s="301">
        <v>43130</v>
      </c>
      <c r="I273" s="301">
        <v>46752</v>
      </c>
      <c r="J273" s="117">
        <v>10</v>
      </c>
      <c r="K273" s="117">
        <v>1</v>
      </c>
    </row>
    <row r="274" spans="1:11" s="78" customFormat="1" ht="12.95" customHeight="1" x14ac:dyDescent="0.2">
      <c r="A274" s="298">
        <v>312</v>
      </c>
      <c r="B274" s="307" t="s">
        <v>965</v>
      </c>
      <c r="C274" s="219" t="s">
        <v>84</v>
      </c>
      <c r="D274" s="300">
        <v>1338.9463383054001</v>
      </c>
      <c r="E274" s="300">
        <v>1338.9463383054001</v>
      </c>
      <c r="F274" s="300">
        <v>1338.9463383054001</v>
      </c>
      <c r="G274" s="301">
        <v>42901</v>
      </c>
      <c r="H274" s="301">
        <v>43460</v>
      </c>
      <c r="I274" s="301">
        <v>47113</v>
      </c>
      <c r="J274" s="117">
        <v>11</v>
      </c>
      <c r="K274" s="117">
        <v>6</v>
      </c>
    </row>
    <row r="275" spans="1:11" s="78" customFormat="1" ht="12.95" customHeight="1" x14ac:dyDescent="0.2">
      <c r="A275" s="305" t="s">
        <v>964</v>
      </c>
      <c r="B275" s="307"/>
      <c r="C275" s="297"/>
      <c r="D275" s="302">
        <f>SUM(D276:D284)</f>
        <v>101348.24347959418</v>
      </c>
      <c r="E275" s="302">
        <f>SUM(E276:E284)</f>
        <v>101348.24347959418</v>
      </c>
      <c r="F275" s="302">
        <f>SUM(F276:F284)</f>
        <v>101348.24347959418</v>
      </c>
      <c r="G275" s="301"/>
      <c r="H275" s="301"/>
      <c r="I275" s="301"/>
      <c r="J275" s="117"/>
      <c r="K275" s="117"/>
    </row>
    <row r="276" spans="1:11" s="78" customFormat="1" ht="12.95" customHeight="1" x14ac:dyDescent="0.2">
      <c r="A276" s="298">
        <v>313</v>
      </c>
      <c r="B276" s="307" t="s">
        <v>48</v>
      </c>
      <c r="C276" s="219" t="s">
        <v>85</v>
      </c>
      <c r="D276" s="300">
        <v>11471.777662749901</v>
      </c>
      <c r="E276" s="300">
        <v>11471.777662749901</v>
      </c>
      <c r="F276" s="300">
        <v>11471.777662749901</v>
      </c>
      <c r="G276" s="301">
        <v>43219</v>
      </c>
      <c r="H276" s="301">
        <v>43218</v>
      </c>
      <c r="I276" s="301">
        <v>47256</v>
      </c>
      <c r="J276" s="117">
        <v>11</v>
      </c>
      <c r="K276" s="117">
        <v>0</v>
      </c>
    </row>
    <row r="277" spans="1:11" s="78" customFormat="1" ht="12.95" customHeight="1" x14ac:dyDescent="0.2">
      <c r="A277" s="298">
        <v>314</v>
      </c>
      <c r="B277" s="307" t="s">
        <v>69</v>
      </c>
      <c r="C277" s="219" t="s">
        <v>131</v>
      </c>
      <c r="D277" s="300">
        <v>4193.9662613087994</v>
      </c>
      <c r="E277" s="300">
        <v>4193.9662613087994</v>
      </c>
      <c r="F277" s="300">
        <v>4193.9662613087994</v>
      </c>
      <c r="G277" s="301">
        <v>43038</v>
      </c>
      <c r="H277" s="301">
        <v>43008</v>
      </c>
      <c r="I277" s="301">
        <v>46661</v>
      </c>
      <c r="J277" s="117">
        <v>10</v>
      </c>
      <c r="K277" s="117">
        <v>0</v>
      </c>
    </row>
    <row r="278" spans="1:11" s="78" customFormat="1" ht="12.95" customHeight="1" x14ac:dyDescent="0.2">
      <c r="A278" s="298">
        <v>316</v>
      </c>
      <c r="B278" s="307" t="s">
        <v>50</v>
      </c>
      <c r="C278" s="219" t="s">
        <v>130</v>
      </c>
      <c r="D278" s="300">
        <v>587.62923466379993</v>
      </c>
      <c r="E278" s="300">
        <v>587.62923466379993</v>
      </c>
      <c r="F278" s="300">
        <v>587.62923466379993</v>
      </c>
      <c r="G278" s="301">
        <v>42644</v>
      </c>
      <c r="H278" s="301">
        <v>42914</v>
      </c>
      <c r="I278" s="301">
        <v>49947</v>
      </c>
      <c r="J278" s="117">
        <v>19</v>
      </c>
      <c r="K278" s="117">
        <v>11</v>
      </c>
    </row>
    <row r="279" spans="1:11" s="78" customFormat="1" ht="12.95" customHeight="1" x14ac:dyDescent="0.2">
      <c r="A279" s="298">
        <v>317</v>
      </c>
      <c r="B279" s="307" t="s">
        <v>62</v>
      </c>
      <c r="C279" s="219" t="s">
        <v>129</v>
      </c>
      <c r="D279" s="300">
        <v>4155.7753746801</v>
      </c>
      <c r="E279" s="300">
        <v>4155.7753746801</v>
      </c>
      <c r="F279" s="300">
        <v>4155.7753746801</v>
      </c>
      <c r="G279" s="301">
        <v>42619</v>
      </c>
      <c r="H279" s="301">
        <v>42881</v>
      </c>
      <c r="I279" s="301">
        <v>49947</v>
      </c>
      <c r="J279" s="117">
        <v>19</v>
      </c>
      <c r="K279" s="117">
        <v>11</v>
      </c>
    </row>
    <row r="280" spans="1:11" s="78" customFormat="1" ht="12.95" customHeight="1" x14ac:dyDescent="0.2">
      <c r="A280" s="298">
        <v>318</v>
      </c>
      <c r="B280" s="307" t="s">
        <v>963</v>
      </c>
      <c r="C280" s="219" t="s">
        <v>962</v>
      </c>
      <c r="D280" s="300">
        <v>3376.0289607446994</v>
      </c>
      <c r="E280" s="300">
        <v>3376.0289607446994</v>
      </c>
      <c r="F280" s="300">
        <v>3376.0289607446994</v>
      </c>
      <c r="G280" s="301">
        <v>42485</v>
      </c>
      <c r="H280" s="301">
        <v>42545</v>
      </c>
      <c r="I280" s="301">
        <v>46139</v>
      </c>
      <c r="J280" s="117">
        <v>9</v>
      </c>
      <c r="K280" s="117">
        <v>6</v>
      </c>
    </row>
    <row r="281" spans="1:11" s="78" customFormat="1" ht="12.95" customHeight="1" x14ac:dyDescent="0.2">
      <c r="A281" s="298">
        <v>319</v>
      </c>
      <c r="B281" s="307" t="s">
        <v>196</v>
      </c>
      <c r="C281" s="219" t="s">
        <v>961</v>
      </c>
      <c r="D281" s="300">
        <v>4872.6119024141999</v>
      </c>
      <c r="E281" s="300">
        <v>4872.6119024141999</v>
      </c>
      <c r="F281" s="300">
        <v>4872.6119024141999</v>
      </c>
      <c r="G281" s="301">
        <v>42853</v>
      </c>
      <c r="H281" s="301">
        <v>42870</v>
      </c>
      <c r="I281" s="301">
        <v>46365</v>
      </c>
      <c r="J281" s="117">
        <v>9</v>
      </c>
      <c r="K281" s="117">
        <v>6</v>
      </c>
    </row>
    <row r="282" spans="1:11" s="78" customFormat="1" ht="12.95" customHeight="1" x14ac:dyDescent="0.2">
      <c r="A282" s="298">
        <v>320</v>
      </c>
      <c r="B282" s="307" t="s">
        <v>69</v>
      </c>
      <c r="C282" s="219" t="s">
        <v>960</v>
      </c>
      <c r="D282" s="300">
        <v>18594.604192648199</v>
      </c>
      <c r="E282" s="300">
        <v>18594.604192648199</v>
      </c>
      <c r="F282" s="300">
        <v>18594.604192648199</v>
      </c>
      <c r="G282" s="301">
        <v>42646</v>
      </c>
      <c r="H282" s="301">
        <v>42741</v>
      </c>
      <c r="I282" s="301">
        <v>49947</v>
      </c>
      <c r="J282" s="117">
        <v>19</v>
      </c>
      <c r="K282" s="117">
        <v>11</v>
      </c>
    </row>
    <row r="283" spans="1:11" s="78" customFormat="1" ht="12.95" customHeight="1" x14ac:dyDescent="0.2">
      <c r="A283" s="298">
        <v>321</v>
      </c>
      <c r="B283" s="307" t="s">
        <v>62</v>
      </c>
      <c r="C283" s="219" t="s">
        <v>87</v>
      </c>
      <c r="D283" s="300">
        <v>18981.976924867198</v>
      </c>
      <c r="E283" s="300">
        <v>18981.976924867198</v>
      </c>
      <c r="F283" s="300">
        <v>18981.976924867198</v>
      </c>
      <c r="G283" s="301">
        <v>42734</v>
      </c>
      <c r="H283" s="301">
        <v>44926</v>
      </c>
      <c r="I283" s="301">
        <v>48238</v>
      </c>
      <c r="J283" s="117">
        <v>15</v>
      </c>
      <c r="K283" s="117">
        <v>0</v>
      </c>
    </row>
    <row r="284" spans="1:11" s="78" customFormat="1" ht="12.95" customHeight="1" x14ac:dyDescent="0.2">
      <c r="A284" s="298">
        <v>322</v>
      </c>
      <c r="B284" s="307" t="s">
        <v>196</v>
      </c>
      <c r="C284" s="219" t="s">
        <v>959</v>
      </c>
      <c r="D284" s="300">
        <v>35113.872965517301</v>
      </c>
      <c r="E284" s="300">
        <v>35113.872965517301</v>
      </c>
      <c r="F284" s="300">
        <v>35113.872965517301</v>
      </c>
      <c r="G284" s="301">
        <v>42709</v>
      </c>
      <c r="H284" s="301">
        <v>43507</v>
      </c>
      <c r="I284" s="301">
        <v>50038</v>
      </c>
      <c r="J284" s="117">
        <v>20</v>
      </c>
      <c r="K284" s="117">
        <v>0</v>
      </c>
    </row>
    <row r="285" spans="1:11" s="81" customFormat="1" ht="12.95" customHeight="1" x14ac:dyDescent="0.25">
      <c r="A285" s="305" t="s">
        <v>958</v>
      </c>
      <c r="B285" s="308"/>
      <c r="C285" s="296"/>
      <c r="D285" s="302">
        <f>SUM(D286:D300)</f>
        <v>143677.098362049</v>
      </c>
      <c r="E285" s="302">
        <f>SUM(E286:E300)</f>
        <v>143677.098362049</v>
      </c>
      <c r="F285" s="302">
        <f>SUM(F286:F300)</f>
        <v>143677.098362049</v>
      </c>
      <c r="G285" s="301"/>
      <c r="H285" s="301"/>
      <c r="I285" s="301"/>
      <c r="J285" s="117"/>
      <c r="K285" s="117"/>
    </row>
    <row r="286" spans="1:11" s="78" customFormat="1" ht="12.95" customHeight="1" x14ac:dyDescent="0.2">
      <c r="A286" s="117">
        <v>323</v>
      </c>
      <c r="B286" s="128" t="s">
        <v>48</v>
      </c>
      <c r="C286" s="219" t="s">
        <v>957</v>
      </c>
      <c r="D286" s="300">
        <v>15503.702775708598</v>
      </c>
      <c r="E286" s="300">
        <v>15503.702775708598</v>
      </c>
      <c r="F286" s="300">
        <v>15503.702775708598</v>
      </c>
      <c r="G286" s="301">
        <v>44680</v>
      </c>
      <c r="H286" s="301">
        <v>44679</v>
      </c>
      <c r="I286" s="301">
        <v>48362</v>
      </c>
      <c r="J286" s="117">
        <v>10</v>
      </c>
      <c r="K286" s="117">
        <v>0</v>
      </c>
    </row>
    <row r="287" spans="1:11" s="78" customFormat="1" ht="12.95" customHeight="1" x14ac:dyDescent="0.2">
      <c r="A287" s="117">
        <v>324</v>
      </c>
      <c r="B287" s="128" t="s">
        <v>69</v>
      </c>
      <c r="C287" s="219" t="s">
        <v>956</v>
      </c>
      <c r="D287" s="300">
        <v>5782.4782659569992</v>
      </c>
      <c r="E287" s="300">
        <v>5782.4782659569992</v>
      </c>
      <c r="F287" s="300">
        <v>5782.4782659569992</v>
      </c>
      <c r="G287" s="301">
        <v>44287</v>
      </c>
      <c r="H287" s="301">
        <v>44137</v>
      </c>
      <c r="I287" s="301">
        <v>48031</v>
      </c>
      <c r="J287" s="117">
        <v>10</v>
      </c>
      <c r="K287" s="117">
        <v>2</v>
      </c>
    </row>
    <row r="288" spans="1:11" s="78" customFormat="1" ht="12.95" customHeight="1" x14ac:dyDescent="0.2">
      <c r="A288" s="117">
        <v>325</v>
      </c>
      <c r="B288" s="128" t="s">
        <v>48</v>
      </c>
      <c r="C288" s="219" t="s">
        <v>89</v>
      </c>
      <c r="D288" s="300">
        <v>24699.570178457696</v>
      </c>
      <c r="E288" s="300">
        <v>24699.570178457696</v>
      </c>
      <c r="F288" s="300">
        <v>24699.570178457696</v>
      </c>
      <c r="G288" s="301">
        <v>43437</v>
      </c>
      <c r="H288" s="301">
        <v>43435</v>
      </c>
      <c r="I288" s="301">
        <v>47273</v>
      </c>
      <c r="J288" s="117">
        <v>10</v>
      </c>
      <c r="K288" s="117">
        <v>0</v>
      </c>
    </row>
    <row r="289" spans="1:11" s="78" customFormat="1" ht="12.95" customHeight="1" x14ac:dyDescent="0.2">
      <c r="A289" s="117">
        <v>326</v>
      </c>
      <c r="B289" s="128" t="s">
        <v>69</v>
      </c>
      <c r="C289" s="219" t="s">
        <v>90</v>
      </c>
      <c r="D289" s="300">
        <v>2774.0600662491001</v>
      </c>
      <c r="E289" s="300">
        <v>2774.0600662491001</v>
      </c>
      <c r="F289" s="300">
        <v>2774.0600662491001</v>
      </c>
      <c r="G289" s="301">
        <v>44168</v>
      </c>
      <c r="H289" s="301">
        <v>44015</v>
      </c>
      <c r="I289" s="301">
        <v>48003</v>
      </c>
      <c r="J289" s="117">
        <v>10</v>
      </c>
      <c r="K289" s="117">
        <v>0</v>
      </c>
    </row>
    <row r="290" spans="1:11" s="78" customFormat="1" ht="12.95" customHeight="1" x14ac:dyDescent="0.2">
      <c r="A290" s="117">
        <v>327</v>
      </c>
      <c r="B290" s="128" t="s">
        <v>91</v>
      </c>
      <c r="C290" s="219" t="s">
        <v>92</v>
      </c>
      <c r="D290" s="300">
        <v>846.79455084929987</v>
      </c>
      <c r="E290" s="300">
        <v>846.79455084929987</v>
      </c>
      <c r="F290" s="300">
        <v>846.79455084929987</v>
      </c>
      <c r="G290" s="301">
        <v>43267</v>
      </c>
      <c r="H290" s="301">
        <v>43266</v>
      </c>
      <c r="I290" s="301">
        <v>47314</v>
      </c>
      <c r="J290" s="117">
        <v>11</v>
      </c>
      <c r="K290" s="117">
        <v>0</v>
      </c>
    </row>
    <row r="291" spans="1:11" s="78" customFormat="1" ht="12.95" customHeight="1" x14ac:dyDescent="0.2">
      <c r="A291" s="117">
        <v>328</v>
      </c>
      <c r="B291" s="128" t="s">
        <v>69</v>
      </c>
      <c r="C291" s="219" t="s">
        <v>93</v>
      </c>
      <c r="D291" s="300">
        <v>89.48384058149999</v>
      </c>
      <c r="E291" s="300">
        <v>89.48384058149999</v>
      </c>
      <c r="F291" s="300">
        <v>89.48384058149999</v>
      </c>
      <c r="G291" s="301">
        <v>43195</v>
      </c>
      <c r="H291" s="301">
        <v>43164</v>
      </c>
      <c r="I291" s="301">
        <v>46873</v>
      </c>
      <c r="J291" s="117">
        <v>10</v>
      </c>
      <c r="K291" s="117">
        <v>0</v>
      </c>
    </row>
    <row r="292" spans="1:11" s="78" customFormat="1" ht="12.95" customHeight="1" x14ac:dyDescent="0.2">
      <c r="A292" s="117">
        <v>329</v>
      </c>
      <c r="B292" s="128" t="s">
        <v>91</v>
      </c>
      <c r="C292" s="219" t="s">
        <v>94</v>
      </c>
      <c r="D292" s="300">
        <v>880.62222646529995</v>
      </c>
      <c r="E292" s="300">
        <v>880.62222646529995</v>
      </c>
      <c r="F292" s="300">
        <v>880.62222646529995</v>
      </c>
      <c r="G292" s="301">
        <v>43775</v>
      </c>
      <c r="H292" s="301">
        <v>43830</v>
      </c>
      <c r="I292" s="301">
        <v>47480</v>
      </c>
      <c r="J292" s="117">
        <v>9</v>
      </c>
      <c r="K292" s="117">
        <v>11</v>
      </c>
    </row>
    <row r="293" spans="1:11" s="78" customFormat="1" ht="12.95" customHeight="1" x14ac:dyDescent="0.2">
      <c r="A293" s="117">
        <v>330</v>
      </c>
      <c r="B293" s="128" t="s">
        <v>74</v>
      </c>
      <c r="C293" s="219" t="s">
        <v>95</v>
      </c>
      <c r="D293" s="300">
        <v>4870.9571997771</v>
      </c>
      <c r="E293" s="300">
        <v>4870.9571997771</v>
      </c>
      <c r="F293" s="300">
        <v>4870.9571997771</v>
      </c>
      <c r="G293" s="301">
        <v>44074</v>
      </c>
      <c r="H293" s="301">
        <v>44074</v>
      </c>
      <c r="I293" s="301">
        <v>55061</v>
      </c>
      <c r="J293" s="117">
        <v>30</v>
      </c>
      <c r="K293" s="117">
        <v>0</v>
      </c>
    </row>
    <row r="294" spans="1:11" s="78" customFormat="1" ht="12.95" customHeight="1" x14ac:dyDescent="0.2">
      <c r="A294" s="117">
        <v>331</v>
      </c>
      <c r="B294" s="128" t="s">
        <v>69</v>
      </c>
      <c r="C294" s="219" t="s">
        <v>955</v>
      </c>
      <c r="D294" s="300">
        <v>412.16296821719999</v>
      </c>
      <c r="E294" s="300">
        <v>412.16296821719999</v>
      </c>
      <c r="F294" s="300">
        <v>412.16296821719999</v>
      </c>
      <c r="G294" s="301">
        <v>43831</v>
      </c>
      <c r="H294" s="301">
        <v>43836</v>
      </c>
      <c r="I294" s="301">
        <v>47606</v>
      </c>
      <c r="J294" s="117">
        <v>10</v>
      </c>
      <c r="K294" s="117">
        <v>3</v>
      </c>
    </row>
    <row r="295" spans="1:11" s="78" customFormat="1" ht="12.95" customHeight="1" x14ac:dyDescent="0.2">
      <c r="A295" s="117">
        <v>332</v>
      </c>
      <c r="B295" s="128" t="s">
        <v>96</v>
      </c>
      <c r="C295" s="219" t="s">
        <v>97</v>
      </c>
      <c r="D295" s="300">
        <v>9088.2860204429999</v>
      </c>
      <c r="E295" s="300">
        <v>9088.2860204429999</v>
      </c>
      <c r="F295" s="300">
        <v>9088.2860204429999</v>
      </c>
      <c r="G295" s="301">
        <v>44427</v>
      </c>
      <c r="H295" s="301">
        <v>44624</v>
      </c>
      <c r="I295" s="301">
        <v>47547</v>
      </c>
      <c r="J295" s="117">
        <v>8</v>
      </c>
      <c r="K295" s="117">
        <v>4</v>
      </c>
    </row>
    <row r="296" spans="1:11" s="78" customFormat="1" ht="12.95" customHeight="1" x14ac:dyDescent="0.2">
      <c r="A296" s="117">
        <v>334</v>
      </c>
      <c r="B296" s="128" t="s">
        <v>69</v>
      </c>
      <c r="C296" s="219" t="s">
        <v>98</v>
      </c>
      <c r="D296" s="300">
        <v>315.25066457100002</v>
      </c>
      <c r="E296" s="300">
        <v>315.25066457100002</v>
      </c>
      <c r="F296" s="300">
        <v>315.25066457100002</v>
      </c>
      <c r="G296" s="301">
        <v>43466</v>
      </c>
      <c r="H296" s="301">
        <v>43678</v>
      </c>
      <c r="I296" s="301">
        <v>47331</v>
      </c>
      <c r="J296" s="117">
        <v>10</v>
      </c>
      <c r="K296" s="117">
        <v>0</v>
      </c>
    </row>
    <row r="297" spans="1:11" s="78" customFormat="1" ht="12.95" customHeight="1" x14ac:dyDescent="0.2">
      <c r="A297" s="117">
        <v>336</v>
      </c>
      <c r="B297" s="128" t="s">
        <v>62</v>
      </c>
      <c r="C297" s="219" t="s">
        <v>99</v>
      </c>
      <c r="D297" s="300">
        <v>8854.4071083776998</v>
      </c>
      <c r="E297" s="300">
        <v>8854.4071083776998</v>
      </c>
      <c r="F297" s="300">
        <v>8854.4071083776998</v>
      </c>
      <c r="G297" s="301">
        <v>43276</v>
      </c>
      <c r="H297" s="301">
        <v>43518</v>
      </c>
      <c r="I297" s="301">
        <v>47148</v>
      </c>
      <c r="J297" s="117">
        <v>10</v>
      </c>
      <c r="K297" s="117">
        <v>7</v>
      </c>
    </row>
    <row r="298" spans="1:11" s="78" customFormat="1" ht="12.95" customHeight="1" x14ac:dyDescent="0.2">
      <c r="A298" s="117">
        <v>337</v>
      </c>
      <c r="B298" s="128" t="s">
        <v>62</v>
      </c>
      <c r="C298" s="219" t="s">
        <v>100</v>
      </c>
      <c r="D298" s="300">
        <v>10269.498567400498</v>
      </c>
      <c r="E298" s="300">
        <v>10269.498567400498</v>
      </c>
      <c r="F298" s="300">
        <v>10269.498567400498</v>
      </c>
      <c r="G298" s="301">
        <v>43374</v>
      </c>
      <c r="H298" s="301">
        <v>43556</v>
      </c>
      <c r="I298" s="301">
        <v>47210</v>
      </c>
      <c r="J298" s="117">
        <v>10</v>
      </c>
      <c r="K298" s="117">
        <v>6</v>
      </c>
    </row>
    <row r="299" spans="1:11" s="78" customFormat="1" ht="12.95" customHeight="1" x14ac:dyDescent="0.2">
      <c r="A299" s="117">
        <v>338</v>
      </c>
      <c r="B299" s="128" t="s">
        <v>62</v>
      </c>
      <c r="C299" s="219" t="s">
        <v>904</v>
      </c>
      <c r="D299" s="300">
        <v>30045.195677141699</v>
      </c>
      <c r="E299" s="300">
        <v>30045.195677141699</v>
      </c>
      <c r="F299" s="300">
        <v>30045.195677141699</v>
      </c>
      <c r="G299" s="301">
        <v>43098</v>
      </c>
      <c r="H299" s="301">
        <v>43465</v>
      </c>
      <c r="I299" s="301">
        <v>47875</v>
      </c>
      <c r="J299" s="117">
        <v>13</v>
      </c>
      <c r="K299" s="117">
        <v>0</v>
      </c>
    </row>
    <row r="300" spans="1:11" s="78" customFormat="1" ht="12.95" customHeight="1" x14ac:dyDescent="0.2">
      <c r="A300" s="117">
        <v>339</v>
      </c>
      <c r="B300" s="128" t="s">
        <v>62</v>
      </c>
      <c r="C300" s="219" t="s">
        <v>124</v>
      </c>
      <c r="D300" s="300">
        <v>29244.6282518523</v>
      </c>
      <c r="E300" s="300">
        <v>29244.6282518523</v>
      </c>
      <c r="F300" s="300">
        <v>29244.6282518523</v>
      </c>
      <c r="G300" s="301">
        <v>42730</v>
      </c>
      <c r="H300" s="301">
        <v>44561</v>
      </c>
      <c r="I300" s="301">
        <v>50038</v>
      </c>
      <c r="J300" s="117">
        <v>19</v>
      </c>
      <c r="K300" s="117">
        <v>11</v>
      </c>
    </row>
    <row r="301" spans="1:11" s="78" customFormat="1" ht="12.95" customHeight="1" x14ac:dyDescent="0.2">
      <c r="A301" s="305" t="s">
        <v>954</v>
      </c>
      <c r="B301" s="128"/>
      <c r="C301" s="219"/>
      <c r="D301" s="302">
        <f>SUM(D302:D312)</f>
        <v>97833.034266582297</v>
      </c>
      <c r="E301" s="302">
        <f>SUM(E302:E312)</f>
        <v>97833.034266582297</v>
      </c>
      <c r="F301" s="302">
        <f>SUM(F302:F312)</f>
        <v>97833.034266582297</v>
      </c>
      <c r="G301" s="301"/>
      <c r="H301" s="301"/>
      <c r="I301" s="301"/>
      <c r="J301" s="117"/>
      <c r="K301" s="117"/>
    </row>
    <row r="302" spans="1:11" s="78" customFormat="1" ht="12.95" customHeight="1" x14ac:dyDescent="0.2">
      <c r="A302" s="117">
        <v>340</v>
      </c>
      <c r="B302" s="128" t="s">
        <v>48</v>
      </c>
      <c r="C302" s="219" t="s">
        <v>953</v>
      </c>
      <c r="D302" s="300">
        <v>4408.3730814981</v>
      </c>
      <c r="E302" s="300">
        <v>4408.3730814981</v>
      </c>
      <c r="F302" s="300">
        <v>4408.3730814981</v>
      </c>
      <c r="G302" s="301">
        <v>43985</v>
      </c>
      <c r="H302" s="301">
        <v>43986</v>
      </c>
      <c r="I302" s="301">
        <v>47727</v>
      </c>
      <c r="J302" s="117">
        <v>9</v>
      </c>
      <c r="K302" s="117">
        <v>11</v>
      </c>
    </row>
    <row r="303" spans="1:11" s="78" customFormat="1" ht="12.95" customHeight="1" x14ac:dyDescent="0.2">
      <c r="A303" s="117">
        <v>341</v>
      </c>
      <c r="B303" s="128" t="s">
        <v>69</v>
      </c>
      <c r="C303" s="219" t="s">
        <v>952</v>
      </c>
      <c r="D303" s="300">
        <v>1668.0082055532</v>
      </c>
      <c r="E303" s="300">
        <v>1668.0082055532</v>
      </c>
      <c r="F303" s="300">
        <v>1668.0082055532</v>
      </c>
      <c r="G303" s="301">
        <v>43526</v>
      </c>
      <c r="H303" s="301">
        <v>43525</v>
      </c>
      <c r="I303" s="301">
        <v>46815</v>
      </c>
      <c r="J303" s="117">
        <v>9</v>
      </c>
      <c r="K303" s="117">
        <v>0</v>
      </c>
    </row>
    <row r="304" spans="1:11" s="78" customFormat="1" ht="12.95" customHeight="1" x14ac:dyDescent="0.2">
      <c r="A304" s="117">
        <v>342</v>
      </c>
      <c r="B304" s="128" t="s">
        <v>48</v>
      </c>
      <c r="C304" s="219" t="s">
        <v>951</v>
      </c>
      <c r="D304" s="300">
        <v>22276.170314183099</v>
      </c>
      <c r="E304" s="300">
        <v>22276.170314183099</v>
      </c>
      <c r="F304" s="300">
        <v>22276.170314183099</v>
      </c>
      <c r="G304" s="301">
        <v>44350</v>
      </c>
      <c r="H304" s="301">
        <v>44713</v>
      </c>
      <c r="I304" s="301">
        <v>48184</v>
      </c>
      <c r="J304" s="117">
        <v>10</v>
      </c>
      <c r="K304" s="117">
        <v>0</v>
      </c>
    </row>
    <row r="305" spans="1:11" s="78" customFormat="1" ht="12.95" customHeight="1" x14ac:dyDescent="0.2">
      <c r="A305" s="117">
        <v>343</v>
      </c>
      <c r="B305" s="128" t="s">
        <v>69</v>
      </c>
      <c r="C305" s="219" t="s">
        <v>950</v>
      </c>
      <c r="D305" s="300">
        <v>3763.2323058999</v>
      </c>
      <c r="E305" s="300">
        <v>3763.2323058999</v>
      </c>
      <c r="F305" s="300">
        <v>3763.2323058999</v>
      </c>
      <c r="G305" s="301">
        <v>43924</v>
      </c>
      <c r="H305" s="301">
        <v>43742</v>
      </c>
      <c r="I305" s="301">
        <v>47672</v>
      </c>
      <c r="J305" s="117">
        <v>10</v>
      </c>
      <c r="K305" s="117">
        <v>0</v>
      </c>
    </row>
    <row r="306" spans="1:11" s="78" customFormat="1" ht="12.95" customHeight="1" x14ac:dyDescent="0.2">
      <c r="A306" s="117">
        <v>344</v>
      </c>
      <c r="B306" s="128" t="s">
        <v>48</v>
      </c>
      <c r="C306" s="219" t="s">
        <v>949</v>
      </c>
      <c r="D306" s="300">
        <v>17750.802534328501</v>
      </c>
      <c r="E306" s="300">
        <v>17750.802534328501</v>
      </c>
      <c r="F306" s="300">
        <v>17750.802534328501</v>
      </c>
      <c r="G306" s="301">
        <v>43924</v>
      </c>
      <c r="H306" s="301">
        <v>44564</v>
      </c>
      <c r="I306" s="301">
        <v>47665</v>
      </c>
      <c r="J306" s="117">
        <v>10</v>
      </c>
      <c r="K306" s="117">
        <v>2</v>
      </c>
    </row>
    <row r="307" spans="1:11" s="78" customFormat="1" ht="12.95" customHeight="1" x14ac:dyDescent="0.2">
      <c r="A307" s="117">
        <v>345</v>
      </c>
      <c r="B307" s="128" t="s">
        <v>69</v>
      </c>
      <c r="C307" s="219" t="s">
        <v>948</v>
      </c>
      <c r="D307" s="300">
        <v>2159.1986823143998</v>
      </c>
      <c r="E307" s="300">
        <v>2159.1986823143998</v>
      </c>
      <c r="F307" s="300">
        <v>2159.1986823143998</v>
      </c>
      <c r="G307" s="301">
        <v>43924</v>
      </c>
      <c r="H307" s="301">
        <v>43833</v>
      </c>
      <c r="I307" s="301">
        <v>47665</v>
      </c>
      <c r="J307" s="117">
        <v>10</v>
      </c>
      <c r="K307" s="117">
        <v>2</v>
      </c>
    </row>
    <row r="308" spans="1:11" s="78" customFormat="1" ht="12.95" customHeight="1" x14ac:dyDescent="0.2">
      <c r="A308" s="117">
        <v>346</v>
      </c>
      <c r="B308" s="128" t="s">
        <v>48</v>
      </c>
      <c r="C308" s="219" t="s">
        <v>947</v>
      </c>
      <c r="D308" s="300">
        <v>9074.0004096446992</v>
      </c>
      <c r="E308" s="300">
        <v>9074.0004096446992</v>
      </c>
      <c r="F308" s="300">
        <v>9074.0004096446992</v>
      </c>
      <c r="G308" s="301">
        <v>44358</v>
      </c>
      <c r="H308" s="301">
        <v>44357</v>
      </c>
      <c r="I308" s="301">
        <v>48029</v>
      </c>
      <c r="J308" s="117">
        <v>10</v>
      </c>
      <c r="K308" s="117">
        <v>0</v>
      </c>
    </row>
    <row r="309" spans="1:11" s="78" customFormat="1" ht="12.95" customHeight="1" x14ac:dyDescent="0.2">
      <c r="A309" s="117">
        <v>347</v>
      </c>
      <c r="B309" s="128" t="s">
        <v>48</v>
      </c>
      <c r="C309" s="219" t="s">
        <v>946</v>
      </c>
      <c r="D309" s="300">
        <v>15956.977043229899</v>
      </c>
      <c r="E309" s="300">
        <v>15956.977043229899</v>
      </c>
      <c r="F309" s="300">
        <v>15956.977043229899</v>
      </c>
      <c r="G309" s="301">
        <v>43924</v>
      </c>
      <c r="H309" s="301">
        <v>43923</v>
      </c>
      <c r="I309" s="301">
        <v>47757</v>
      </c>
      <c r="J309" s="117">
        <v>10</v>
      </c>
      <c r="K309" s="117">
        <v>0</v>
      </c>
    </row>
    <row r="310" spans="1:11" s="78" customFormat="1" ht="12.95" customHeight="1" x14ac:dyDescent="0.2">
      <c r="A310" s="117">
        <v>348</v>
      </c>
      <c r="B310" s="128" t="s">
        <v>50</v>
      </c>
      <c r="C310" s="219" t="s">
        <v>945</v>
      </c>
      <c r="D310" s="300">
        <v>1730.6996895374998</v>
      </c>
      <c r="E310" s="300">
        <v>1730.6996895374998</v>
      </c>
      <c r="F310" s="300">
        <v>1730.6996895374998</v>
      </c>
      <c r="G310" s="301">
        <v>43528</v>
      </c>
      <c r="H310" s="301">
        <v>43525</v>
      </c>
      <c r="I310" s="301">
        <v>47182</v>
      </c>
      <c r="J310" s="117">
        <v>10</v>
      </c>
      <c r="K310" s="117">
        <v>0</v>
      </c>
    </row>
    <row r="311" spans="1:11" s="78" customFormat="1" ht="12.95" customHeight="1" x14ac:dyDescent="0.2">
      <c r="A311" s="117">
        <v>349</v>
      </c>
      <c r="B311" s="128" t="s">
        <v>62</v>
      </c>
      <c r="C311" s="219" t="s">
        <v>944</v>
      </c>
      <c r="D311" s="300">
        <v>15372.451025300998</v>
      </c>
      <c r="E311" s="300">
        <v>15372.451025300998</v>
      </c>
      <c r="F311" s="300">
        <v>15372.451025300998</v>
      </c>
      <c r="G311" s="301">
        <v>43472</v>
      </c>
      <c r="H311" s="301">
        <v>43465</v>
      </c>
      <c r="I311" s="301">
        <v>48574</v>
      </c>
      <c r="J311" s="117">
        <v>13</v>
      </c>
      <c r="K311" s="117">
        <v>9</v>
      </c>
    </row>
    <row r="312" spans="1:11" s="78" customFormat="1" ht="12.95" customHeight="1" x14ac:dyDescent="0.2">
      <c r="A312" s="281">
        <v>350</v>
      </c>
      <c r="B312" s="327" t="s">
        <v>62</v>
      </c>
      <c r="C312" s="328" t="s">
        <v>943</v>
      </c>
      <c r="D312" s="320">
        <v>3673.1209750919998</v>
      </c>
      <c r="E312" s="320">
        <v>3673.1209750919998</v>
      </c>
      <c r="F312" s="320">
        <v>3673.1209750919998</v>
      </c>
      <c r="G312" s="321">
        <v>43108</v>
      </c>
      <c r="H312" s="321">
        <v>43094</v>
      </c>
      <c r="I312" s="321">
        <v>48211</v>
      </c>
      <c r="J312" s="281">
        <v>13</v>
      </c>
      <c r="K312" s="281">
        <v>9</v>
      </c>
    </row>
    <row r="313" spans="1:11" ht="12.95" customHeight="1" x14ac:dyDescent="0.25">
      <c r="A313" s="299" t="s">
        <v>1056</v>
      </c>
      <c r="B313" s="299"/>
      <c r="C313" s="299"/>
      <c r="D313" s="299"/>
      <c r="E313" s="299"/>
      <c r="F313" s="299"/>
      <c r="G313" s="299"/>
      <c r="H313" s="299"/>
      <c r="I313" s="299"/>
      <c r="J313" s="299"/>
      <c r="K313" s="299"/>
    </row>
    <row r="314" spans="1:11" ht="12.95" customHeight="1" x14ac:dyDescent="0.25">
      <c r="A314" s="407" t="s">
        <v>941</v>
      </c>
      <c r="B314" s="407"/>
      <c r="C314" s="407"/>
      <c r="D314" s="407"/>
      <c r="E314" s="407"/>
      <c r="F314" s="407"/>
      <c r="G314" s="407"/>
      <c r="H314" s="407"/>
      <c r="I314" s="407"/>
      <c r="J314" s="407"/>
      <c r="K314" s="287"/>
    </row>
    <row r="315" spans="1:11" ht="12.95" customHeight="1" x14ac:dyDescent="0.25">
      <c r="A315" s="399" t="s">
        <v>942</v>
      </c>
      <c r="B315" s="399"/>
      <c r="C315" s="399"/>
      <c r="D315" s="399"/>
      <c r="E315" s="399"/>
      <c r="F315" s="399"/>
      <c r="G315" s="399"/>
      <c r="H315" s="399"/>
      <c r="I315" s="399"/>
      <c r="J315" s="399"/>
      <c r="K315" s="399"/>
    </row>
    <row r="316" spans="1:11" ht="12.95" customHeight="1" x14ac:dyDescent="0.25">
      <c r="A316" s="297" t="s">
        <v>940</v>
      </c>
      <c r="B316" s="297"/>
      <c r="C316" s="297"/>
      <c r="D316" s="297"/>
      <c r="E316" s="297"/>
      <c r="F316" s="297"/>
      <c r="G316" s="297"/>
      <c r="H316" s="297"/>
      <c r="I316" s="297"/>
      <c r="J316" s="297"/>
      <c r="K316" s="287"/>
    </row>
    <row r="317" spans="1:11" ht="12.95" customHeight="1" x14ac:dyDescent="0.25">
      <c r="A317" s="399" t="s">
        <v>939</v>
      </c>
      <c r="B317" s="399"/>
      <c r="C317" s="399"/>
      <c r="D317" s="399"/>
      <c r="E317" s="399"/>
      <c r="F317" s="399"/>
      <c r="G317" s="399"/>
      <c r="H317" s="399"/>
      <c r="I317" s="399"/>
      <c r="J317" s="399"/>
      <c r="K317" s="399"/>
    </row>
    <row r="318" spans="1:11" ht="11.65" customHeight="1" x14ac:dyDescent="0.25">
      <c r="A318" s="408" t="s">
        <v>121</v>
      </c>
      <c r="B318" s="408"/>
      <c r="C318" s="408"/>
      <c r="D318" s="408"/>
      <c r="E318" s="408"/>
      <c r="F318" s="408"/>
      <c r="G318" s="408"/>
      <c r="H318" s="408"/>
      <c r="I318" s="408"/>
      <c r="J318" s="408"/>
      <c r="K318" s="287"/>
    </row>
    <row r="319" spans="1:11" ht="11.65" customHeight="1" x14ac:dyDescent="0.25">
      <c r="A319" s="309"/>
      <c r="B319" s="309"/>
      <c r="C319" s="287"/>
      <c r="D319" s="310"/>
      <c r="E319" s="311"/>
      <c r="F319" s="311"/>
      <c r="G319" s="311"/>
      <c r="H319" s="311"/>
      <c r="I319" s="298"/>
      <c r="J319" s="298"/>
      <c r="K319" s="287"/>
    </row>
    <row r="320" spans="1:11" ht="11.65" customHeight="1" x14ac:dyDescent="0.25">
      <c r="A320" s="309"/>
      <c r="B320" s="309"/>
      <c r="C320" s="287"/>
      <c r="D320" s="310"/>
      <c r="E320" s="311"/>
      <c r="F320" s="311"/>
      <c r="G320" s="311"/>
      <c r="H320" s="311"/>
      <c r="I320" s="298"/>
      <c r="J320" s="298"/>
      <c r="K320" s="287"/>
    </row>
    <row r="321" spans="1:11" ht="11.65" customHeight="1" x14ac:dyDescent="0.25">
      <c r="A321" s="309"/>
      <c r="B321" s="309"/>
      <c r="C321" s="287"/>
      <c r="D321" s="310"/>
      <c r="E321" s="311"/>
      <c r="F321" s="311"/>
      <c r="G321" s="311"/>
      <c r="H321" s="311"/>
      <c r="I321" s="298"/>
      <c r="J321" s="298"/>
      <c r="K321" s="287"/>
    </row>
    <row r="322" spans="1:11" ht="11.65" customHeight="1" x14ac:dyDescent="0.25">
      <c r="A322" s="309"/>
      <c r="B322" s="309"/>
      <c r="C322" s="287"/>
      <c r="D322" s="310"/>
      <c r="E322" s="311"/>
      <c r="F322" s="311"/>
      <c r="G322" s="311"/>
      <c r="H322" s="311"/>
      <c r="I322" s="298"/>
      <c r="J322" s="298"/>
      <c r="K322" s="287"/>
    </row>
    <row r="323" spans="1:11" ht="11.65" customHeight="1" x14ac:dyDescent="0.25">
      <c r="A323" s="309"/>
      <c r="B323" s="309"/>
      <c r="C323" s="287"/>
      <c r="D323" s="310"/>
      <c r="E323" s="311"/>
      <c r="F323" s="311"/>
      <c r="G323" s="311"/>
      <c r="H323" s="311"/>
      <c r="I323" s="298"/>
      <c r="J323" s="298"/>
      <c r="K323" s="287"/>
    </row>
    <row r="324" spans="1:11" ht="11.65" customHeight="1" x14ac:dyDescent="0.25">
      <c r="A324" s="309"/>
      <c r="B324" s="309"/>
      <c r="C324" s="287"/>
      <c r="D324" s="310"/>
      <c r="E324" s="311"/>
      <c r="F324" s="311"/>
      <c r="G324" s="311"/>
      <c r="H324" s="311"/>
      <c r="I324" s="298"/>
      <c r="J324" s="298"/>
      <c r="K324" s="287"/>
    </row>
    <row r="325" spans="1:11" ht="11.65" customHeight="1" x14ac:dyDescent="0.25">
      <c r="A325" s="309"/>
      <c r="B325" s="309"/>
      <c r="C325" s="287"/>
      <c r="D325" s="310"/>
      <c r="E325" s="311"/>
      <c r="F325" s="311"/>
      <c r="G325" s="311"/>
      <c r="H325" s="311"/>
      <c r="I325" s="298"/>
      <c r="J325" s="298"/>
      <c r="K325" s="287"/>
    </row>
    <row r="326" spans="1:11" ht="11.65" customHeight="1" x14ac:dyDescent="0.25">
      <c r="A326" s="287"/>
      <c r="B326" s="287"/>
      <c r="C326" s="287"/>
      <c r="D326" s="287"/>
      <c r="E326" s="287"/>
      <c r="F326" s="287"/>
      <c r="G326" s="287"/>
      <c r="H326" s="287"/>
      <c r="I326" s="287"/>
      <c r="J326" s="287"/>
      <c r="K326" s="287"/>
    </row>
    <row r="327" spans="1:11" ht="11.65" customHeight="1" x14ac:dyDescent="0.25">
      <c r="A327" s="287"/>
      <c r="B327" s="287"/>
      <c r="C327" s="287"/>
      <c r="D327" s="287"/>
      <c r="E327" s="287"/>
      <c r="F327" s="287"/>
      <c r="G327" s="287"/>
      <c r="H327" s="287"/>
      <c r="I327" s="287"/>
      <c r="J327" s="287"/>
      <c r="K327" s="287"/>
    </row>
    <row r="328" spans="1:11" ht="11.65" customHeight="1" x14ac:dyDescent="0.25">
      <c r="A328" s="287"/>
      <c r="B328" s="287"/>
      <c r="C328" s="287"/>
      <c r="D328" s="287"/>
      <c r="E328" s="287"/>
      <c r="F328" s="287"/>
      <c r="G328" s="287"/>
      <c r="H328" s="287"/>
      <c r="I328" s="287"/>
      <c r="J328" s="287"/>
      <c r="K328" s="287"/>
    </row>
    <row r="329" spans="1:11" ht="11.65" customHeight="1" x14ac:dyDescent="0.25">
      <c r="A329" s="287"/>
      <c r="B329" s="287"/>
      <c r="C329" s="287"/>
      <c r="D329" s="287"/>
      <c r="E329" s="287"/>
      <c r="F329" s="287"/>
      <c r="G329" s="287"/>
      <c r="H329" s="287"/>
      <c r="I329" s="287"/>
      <c r="J329" s="287"/>
      <c r="K329" s="287"/>
    </row>
    <row r="330" spans="1:11" ht="11.65" customHeight="1" x14ac:dyDescent="0.25">
      <c r="A330" s="287"/>
      <c r="B330" s="287"/>
      <c r="C330" s="287"/>
      <c r="D330" s="287"/>
      <c r="E330" s="287"/>
      <c r="F330" s="287"/>
      <c r="G330" s="287"/>
      <c r="H330" s="287"/>
      <c r="I330" s="287"/>
      <c r="J330" s="287"/>
      <c r="K330" s="287"/>
    </row>
    <row r="331" spans="1:11" ht="11.65" customHeight="1" x14ac:dyDescent="0.25">
      <c r="A331" s="287"/>
      <c r="B331" s="287"/>
      <c r="C331" s="287"/>
      <c r="D331" s="287"/>
      <c r="E331" s="287"/>
      <c r="F331" s="287"/>
      <c r="G331" s="287"/>
      <c r="H331" s="287"/>
      <c r="I331" s="287"/>
      <c r="J331" s="287"/>
      <c r="K331" s="287"/>
    </row>
    <row r="332" spans="1:11" ht="11.65" customHeight="1" x14ac:dyDescent="0.25">
      <c r="A332" s="287"/>
      <c r="B332" s="287"/>
      <c r="C332" s="287"/>
      <c r="D332" s="287"/>
      <c r="E332" s="287"/>
      <c r="F332" s="287"/>
      <c r="G332" s="287"/>
      <c r="H332" s="287"/>
      <c r="I332" s="287"/>
      <c r="J332" s="287"/>
      <c r="K332" s="287"/>
    </row>
    <row r="333" spans="1:11" ht="11.65" customHeight="1" x14ac:dyDescent="0.25">
      <c r="A333" s="309"/>
      <c r="B333" s="309"/>
      <c r="C333" s="287"/>
      <c r="D333" s="310"/>
      <c r="E333" s="311"/>
      <c r="F333" s="311"/>
      <c r="G333" s="311"/>
      <c r="H333" s="311"/>
      <c r="I333" s="298"/>
      <c r="J333" s="298"/>
      <c r="K333" s="287"/>
    </row>
    <row r="334" spans="1:11" ht="11.65" customHeight="1" x14ac:dyDescent="0.25">
      <c r="A334" s="309"/>
      <c r="B334" s="309"/>
      <c r="C334" s="287"/>
      <c r="D334" s="310"/>
      <c r="E334" s="311"/>
      <c r="F334" s="311"/>
      <c r="G334" s="311"/>
      <c r="H334" s="311"/>
      <c r="I334" s="298"/>
      <c r="J334" s="298"/>
      <c r="K334" s="287"/>
    </row>
    <row r="335" spans="1:11" ht="11.65" customHeight="1" x14ac:dyDescent="0.25">
      <c r="A335" s="309"/>
      <c r="B335" s="309"/>
      <c r="C335" s="287"/>
      <c r="D335" s="310"/>
      <c r="E335" s="311"/>
      <c r="F335" s="311"/>
      <c r="G335" s="311"/>
      <c r="H335" s="311"/>
      <c r="I335" s="298"/>
      <c r="J335" s="298"/>
      <c r="K335" s="287"/>
    </row>
    <row r="336" spans="1:11" ht="11.65" customHeight="1" x14ac:dyDescent="0.25">
      <c r="A336" s="309"/>
      <c r="B336" s="309"/>
      <c r="C336" s="287"/>
      <c r="D336" s="310"/>
      <c r="E336" s="311"/>
      <c r="F336" s="311"/>
      <c r="G336" s="311"/>
      <c r="H336" s="311"/>
      <c r="I336" s="298"/>
      <c r="J336" s="298"/>
      <c r="K336" s="287"/>
    </row>
    <row r="337" spans="1:11" ht="11.65" customHeight="1" x14ac:dyDescent="0.25">
      <c r="A337" s="309"/>
      <c r="B337" s="309"/>
      <c r="C337" s="287"/>
      <c r="D337" s="310"/>
      <c r="E337" s="311"/>
      <c r="F337" s="311"/>
      <c r="G337" s="311"/>
      <c r="H337" s="311"/>
      <c r="I337" s="298"/>
      <c r="J337" s="298"/>
      <c r="K337" s="287"/>
    </row>
    <row r="338" spans="1:11" ht="11.65" customHeight="1" x14ac:dyDescent="0.25">
      <c r="A338" s="309"/>
      <c r="B338" s="309"/>
      <c r="C338" s="287"/>
      <c r="D338" s="310"/>
      <c r="E338" s="311"/>
      <c r="F338" s="311"/>
      <c r="G338" s="311"/>
      <c r="H338" s="311"/>
      <c r="I338" s="298"/>
      <c r="J338" s="298"/>
      <c r="K338" s="287"/>
    </row>
    <row r="339" spans="1:11" ht="11.65" customHeight="1" x14ac:dyDescent="0.25">
      <c r="A339" s="309"/>
      <c r="B339" s="309"/>
      <c r="C339" s="287"/>
      <c r="D339" s="310"/>
      <c r="E339" s="311"/>
      <c r="F339" s="311"/>
      <c r="G339" s="311"/>
      <c r="H339" s="311"/>
      <c r="I339" s="298"/>
      <c r="J339" s="298"/>
      <c r="K339" s="287"/>
    </row>
    <row r="340" spans="1:11" ht="11.65" customHeight="1" x14ac:dyDescent="0.25">
      <c r="A340" s="309"/>
      <c r="B340" s="309"/>
      <c r="C340" s="287"/>
      <c r="D340" s="310"/>
      <c r="E340" s="311"/>
      <c r="F340" s="311"/>
      <c r="G340" s="311"/>
      <c r="H340" s="311"/>
      <c r="I340" s="298"/>
      <c r="J340" s="298"/>
      <c r="K340" s="287"/>
    </row>
    <row r="341" spans="1:11" ht="11.65" customHeight="1" x14ac:dyDescent="0.25">
      <c r="A341" s="309"/>
      <c r="B341" s="309"/>
      <c r="C341" s="287"/>
      <c r="D341" s="310"/>
      <c r="E341" s="311"/>
      <c r="F341" s="311"/>
      <c r="G341" s="311"/>
      <c r="H341" s="311"/>
      <c r="I341" s="298"/>
      <c r="J341" s="298"/>
      <c r="K341" s="287"/>
    </row>
    <row r="342" spans="1:11" ht="11.65" customHeight="1" x14ac:dyDescent="0.25">
      <c r="A342" s="309"/>
      <c r="B342" s="309"/>
      <c r="C342" s="287"/>
      <c r="D342" s="310"/>
      <c r="E342" s="311"/>
      <c r="F342" s="311"/>
      <c r="G342" s="311"/>
      <c r="H342" s="311"/>
      <c r="I342" s="298"/>
      <c r="J342" s="298"/>
      <c r="K342" s="287"/>
    </row>
    <row r="343" spans="1:11" ht="11.65" customHeight="1" x14ac:dyDescent="0.25">
      <c r="A343" s="309"/>
      <c r="B343" s="309"/>
      <c r="C343" s="287"/>
      <c r="D343" s="310"/>
      <c r="E343" s="311"/>
      <c r="F343" s="311"/>
      <c r="G343" s="311"/>
      <c r="H343" s="311"/>
      <c r="I343" s="298"/>
      <c r="J343" s="298"/>
      <c r="K343" s="287"/>
    </row>
    <row r="344" spans="1:11" ht="11.65" customHeight="1" x14ac:dyDescent="0.25">
      <c r="A344" s="309"/>
      <c r="B344" s="309"/>
      <c r="C344" s="287"/>
      <c r="D344" s="310"/>
      <c r="E344" s="311"/>
      <c r="F344" s="311"/>
      <c r="G344" s="311"/>
      <c r="H344" s="311"/>
      <c r="I344" s="298"/>
      <c r="J344" s="298"/>
      <c r="K344" s="287"/>
    </row>
    <row r="345" spans="1:11" ht="11.65" customHeight="1" x14ac:dyDescent="0.25">
      <c r="A345" s="77"/>
      <c r="B345" s="77"/>
      <c r="C345" s="76"/>
      <c r="D345" s="75"/>
      <c r="E345" s="74"/>
      <c r="F345" s="74"/>
      <c r="G345" s="74"/>
      <c r="H345" s="74"/>
      <c r="I345" s="73"/>
      <c r="J345" s="73"/>
    </row>
    <row r="346" spans="1:11" ht="14.25" customHeight="1" x14ac:dyDescent="0.25">
      <c r="A346" s="404"/>
      <c r="B346" s="404"/>
      <c r="C346" s="404"/>
      <c r="D346" s="404"/>
      <c r="E346" s="404"/>
      <c r="F346" s="404"/>
      <c r="G346" s="404"/>
      <c r="H346" s="404"/>
      <c r="I346" s="404"/>
      <c r="J346" s="404"/>
    </row>
    <row r="347" spans="1:11" ht="14.25" customHeight="1" x14ac:dyDescent="0.25">
      <c r="A347" s="405"/>
      <c r="B347" s="405"/>
      <c r="C347" s="405"/>
      <c r="D347" s="405"/>
      <c r="E347" s="405"/>
      <c r="F347" s="405"/>
      <c r="G347" s="405"/>
      <c r="H347" s="405"/>
      <c r="I347" s="405"/>
      <c r="J347" s="405"/>
    </row>
    <row r="348" spans="1:11" ht="14.25" customHeight="1" x14ac:dyDescent="0.25">
      <c r="A348" s="72"/>
      <c r="B348" s="72"/>
      <c r="C348" s="72"/>
      <c r="D348" s="72"/>
      <c r="E348" s="72"/>
      <c r="F348" s="72"/>
      <c r="G348" s="72"/>
      <c r="H348" s="72"/>
      <c r="I348" s="72"/>
      <c r="J348" s="72"/>
    </row>
    <row r="349" spans="1:11" ht="12.75" customHeight="1" x14ac:dyDescent="0.25">
      <c r="A349" s="406"/>
      <c r="B349" s="406"/>
      <c r="C349" s="406"/>
      <c r="D349" s="406"/>
      <c r="E349" s="406"/>
      <c r="F349" s="406"/>
      <c r="G349" s="406"/>
      <c r="H349" s="406"/>
      <c r="I349" s="406"/>
      <c r="J349" s="406"/>
      <c r="K349" s="406"/>
    </row>
    <row r="350" spans="1:11" x14ac:dyDescent="0.25">
      <c r="A350" s="405"/>
      <c r="B350" s="405"/>
      <c r="C350" s="405"/>
      <c r="D350" s="405"/>
      <c r="E350" s="405"/>
      <c r="F350" s="405"/>
      <c r="G350" s="405"/>
      <c r="H350" s="405"/>
      <c r="I350" s="405"/>
      <c r="J350" s="405"/>
    </row>
  </sheetData>
  <mergeCells count="34">
    <mergeCell ref="A346:J346"/>
    <mergeCell ref="A347:J347"/>
    <mergeCell ref="A349:K349"/>
    <mergeCell ref="A350:J350"/>
    <mergeCell ref="A142:C142"/>
    <mergeCell ref="A164:C164"/>
    <mergeCell ref="A314:J314"/>
    <mergeCell ref="A317:K317"/>
    <mergeCell ref="A318:J318"/>
    <mergeCell ref="L5:M5"/>
    <mergeCell ref="L6:M6"/>
    <mergeCell ref="A7:K7"/>
    <mergeCell ref="A8:A10"/>
    <mergeCell ref="B8:C10"/>
    <mergeCell ref="D8:E8"/>
    <mergeCell ref="G8:G10"/>
    <mergeCell ref="H8:H10"/>
    <mergeCell ref="I8:I10"/>
    <mergeCell ref="D9:D10"/>
    <mergeCell ref="E9:E10"/>
    <mergeCell ref="F9:F10"/>
    <mergeCell ref="J8:K9"/>
    <mergeCell ref="A1:D1"/>
    <mergeCell ref="E1:K1"/>
    <mergeCell ref="A2:K2"/>
    <mergeCell ref="A315:K315"/>
    <mergeCell ref="A114:C114"/>
    <mergeCell ref="A132:C132"/>
    <mergeCell ref="A12:C12"/>
    <mergeCell ref="A28:C28"/>
    <mergeCell ref="A37:C37"/>
    <mergeCell ref="A51:C51"/>
    <mergeCell ref="A62:C62"/>
    <mergeCell ref="A75:C75"/>
  </mergeCells>
  <printOptions horizontalCentered="1"/>
  <pageMargins left="0.39370078740157483" right="0.39370078740157483" top="0.59055118110236227" bottom="0" header="0" footer="0"/>
  <pageSetup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2"/>
  <sheetViews>
    <sheetView showGridLines="0" zoomScaleNormal="100" zoomScaleSheetLayoutView="80" workbookViewId="0">
      <selection sqref="A1:D1"/>
    </sheetView>
  </sheetViews>
  <sheetFormatPr baseColWidth="10" defaultColWidth="11.42578125" defaultRowHeight="12.75" x14ac:dyDescent="0.25"/>
  <cols>
    <col min="1" max="1" width="6.28515625" style="37" customWidth="1"/>
    <col min="2" max="2" width="6.5703125" style="37" customWidth="1"/>
    <col min="3" max="3" width="45.7109375" style="37" customWidth="1"/>
    <col min="4" max="4" width="20.85546875" style="90" customWidth="1"/>
    <col min="5" max="6" width="18.7109375" style="37" customWidth="1"/>
    <col min="7" max="9" width="13.7109375" style="37" customWidth="1"/>
    <col min="10" max="10" width="9.7109375" style="89" customWidth="1"/>
    <col min="11" max="11" width="9.7109375" style="82" customWidth="1"/>
    <col min="12" max="12" width="9.140625" style="83" customWidth="1"/>
    <col min="13" max="13" width="12" style="83" bestFit="1" customWidth="1"/>
    <col min="14" max="14" width="11.42578125" style="83"/>
    <col min="15" max="16" width="9.140625" style="83" customWidth="1"/>
    <col min="17" max="17" width="9" style="83" customWidth="1"/>
    <col min="18" max="18" width="9.140625" style="83" customWidth="1"/>
    <col min="19" max="19" width="9.28515625" style="83" customWidth="1"/>
    <col min="20" max="22" width="9.140625" style="83" customWidth="1"/>
    <col min="23" max="25" width="11.42578125" style="83"/>
    <col min="26" max="16384" width="11.42578125" style="37"/>
  </cols>
  <sheetData>
    <row r="1" spans="1:25" ht="68.25" customHeight="1" x14ac:dyDescent="0.25">
      <c r="A1" s="362" t="s">
        <v>1041</v>
      </c>
      <c r="B1" s="362"/>
      <c r="C1" s="362"/>
      <c r="D1" s="362"/>
      <c r="E1" s="390" t="s">
        <v>1042</v>
      </c>
      <c r="F1" s="390"/>
      <c r="G1" s="390"/>
      <c r="H1" s="390"/>
      <c r="I1" s="390"/>
      <c r="J1" s="390"/>
      <c r="K1" s="390"/>
    </row>
    <row r="2" spans="1:25" ht="38.25" customHeight="1" x14ac:dyDescent="0.3">
      <c r="A2" s="360" t="s">
        <v>1043</v>
      </c>
      <c r="B2" s="360"/>
      <c r="C2" s="360"/>
      <c r="D2" s="360"/>
      <c r="E2" s="360"/>
      <c r="F2" s="360"/>
      <c r="G2" s="360"/>
      <c r="H2" s="360"/>
      <c r="I2" s="360"/>
      <c r="J2" s="360"/>
      <c r="K2" s="360"/>
    </row>
    <row r="3" spans="1:25" s="51" customFormat="1" ht="16.899999999999999" customHeight="1" x14ac:dyDescent="0.25">
      <c r="A3" s="218" t="s">
        <v>1069</v>
      </c>
      <c r="B3" s="218"/>
      <c r="C3" s="218"/>
      <c r="D3" s="218"/>
      <c r="E3" s="218"/>
      <c r="F3" s="218"/>
      <c r="G3" s="218"/>
      <c r="H3" s="218"/>
      <c r="I3" s="218"/>
      <c r="J3" s="286"/>
      <c r="K3" s="286"/>
      <c r="L3" s="104"/>
      <c r="M3" s="104"/>
      <c r="N3" s="104"/>
      <c r="O3" s="104"/>
      <c r="P3" s="104"/>
      <c r="Q3" s="104"/>
      <c r="R3" s="104"/>
      <c r="S3" s="104"/>
      <c r="T3" s="104"/>
      <c r="U3" s="104"/>
      <c r="V3" s="104"/>
      <c r="W3" s="104"/>
      <c r="X3" s="104"/>
      <c r="Y3" s="104"/>
    </row>
    <row r="4" spans="1:25" s="51" customFormat="1" ht="16.899999999999999" customHeight="1" x14ac:dyDescent="0.25">
      <c r="A4" s="218" t="s">
        <v>1051</v>
      </c>
      <c r="B4" s="285"/>
      <c r="C4" s="286"/>
      <c r="D4" s="285"/>
      <c r="E4" s="285"/>
      <c r="F4" s="285"/>
      <c r="G4" s="285"/>
      <c r="H4" s="285"/>
      <c r="I4" s="285"/>
      <c r="J4" s="286"/>
      <c r="K4" s="286"/>
      <c r="L4" s="88"/>
      <c r="M4" s="104"/>
      <c r="N4" s="104"/>
      <c r="O4" s="104"/>
      <c r="P4" s="104"/>
      <c r="Q4" s="104"/>
      <c r="R4" s="104"/>
      <c r="S4" s="104"/>
      <c r="T4" s="104"/>
      <c r="U4" s="104"/>
      <c r="V4" s="104"/>
      <c r="W4" s="104"/>
      <c r="X4" s="104"/>
      <c r="Y4" s="104"/>
    </row>
    <row r="5" spans="1:25" s="51" customFormat="1" ht="16.899999999999999" customHeight="1" x14ac:dyDescent="0.25">
      <c r="A5" s="217" t="s">
        <v>1</v>
      </c>
      <c r="B5" s="217"/>
      <c r="C5" s="217"/>
      <c r="D5" s="217"/>
      <c r="E5" s="217"/>
      <c r="F5" s="217"/>
      <c r="G5" s="217"/>
      <c r="H5" s="217"/>
      <c r="I5" s="217"/>
      <c r="J5" s="243"/>
      <c r="K5" s="243"/>
      <c r="L5" s="104"/>
      <c r="M5" s="104"/>
      <c r="N5" s="104"/>
      <c r="O5" s="104"/>
      <c r="P5" s="104"/>
      <c r="Q5" s="104"/>
      <c r="R5" s="104"/>
      <c r="S5" s="104"/>
      <c r="T5" s="104"/>
      <c r="U5" s="104"/>
      <c r="V5" s="104"/>
      <c r="W5" s="104"/>
      <c r="X5" s="104"/>
      <c r="Y5" s="104"/>
    </row>
    <row r="6" spans="1:25" s="51" customFormat="1" ht="16.899999999999999" customHeight="1" x14ac:dyDescent="0.25">
      <c r="A6" s="217" t="s">
        <v>45</v>
      </c>
      <c r="B6" s="217"/>
      <c r="C6" s="217"/>
      <c r="D6" s="217"/>
      <c r="E6" s="217"/>
      <c r="F6" s="217"/>
      <c r="G6" s="217"/>
      <c r="H6" s="217"/>
      <c r="I6" s="217"/>
      <c r="J6" s="243"/>
      <c r="K6" s="243"/>
      <c r="L6" s="104"/>
      <c r="M6" s="104"/>
      <c r="N6" s="104"/>
      <c r="O6" s="104"/>
      <c r="P6" s="104"/>
      <c r="Q6" s="104"/>
      <c r="R6" s="104"/>
      <c r="S6" s="104"/>
      <c r="T6" s="104"/>
      <c r="U6" s="104"/>
      <c r="V6" s="104"/>
      <c r="W6" s="104"/>
      <c r="X6" s="104"/>
      <c r="Y6" s="104"/>
    </row>
    <row r="7" spans="1:25" s="51" customFormat="1" ht="16.899999999999999" customHeight="1" x14ac:dyDescent="0.25">
      <c r="A7" s="401" t="s">
        <v>1050</v>
      </c>
      <c r="B7" s="401"/>
      <c r="C7" s="401"/>
      <c r="D7" s="401"/>
      <c r="E7" s="401"/>
      <c r="F7" s="401"/>
      <c r="G7" s="401"/>
      <c r="H7" s="401"/>
      <c r="I7" s="401"/>
      <c r="J7" s="401"/>
      <c r="K7" s="401"/>
      <c r="L7" s="104"/>
      <c r="M7" s="104"/>
      <c r="N7" s="104"/>
      <c r="O7" s="104"/>
      <c r="P7" s="104"/>
      <c r="Q7" s="104"/>
      <c r="R7" s="104"/>
      <c r="S7" s="104"/>
      <c r="T7" s="104"/>
      <c r="U7" s="104"/>
      <c r="V7" s="104"/>
      <c r="W7" s="104"/>
      <c r="X7" s="104"/>
      <c r="Y7" s="104"/>
    </row>
    <row r="8" spans="1:25" ht="32.25" customHeight="1" x14ac:dyDescent="0.25">
      <c r="A8" s="397" t="s">
        <v>1019</v>
      </c>
      <c r="B8" s="369" t="s">
        <v>1066</v>
      </c>
      <c r="C8" s="369"/>
      <c r="D8" s="398" t="s">
        <v>1018</v>
      </c>
      <c r="E8" s="398"/>
      <c r="F8" s="358" t="s">
        <v>1017</v>
      </c>
      <c r="G8" s="397" t="s">
        <v>1067</v>
      </c>
      <c r="H8" s="397" t="s">
        <v>1016</v>
      </c>
      <c r="I8" s="397" t="s">
        <v>1068</v>
      </c>
      <c r="J8" s="397" t="s">
        <v>1015</v>
      </c>
      <c r="K8" s="397"/>
      <c r="L8" s="312"/>
      <c r="M8" s="312"/>
      <c r="N8" s="103"/>
      <c r="O8" s="103"/>
      <c r="P8" s="103"/>
      <c r="Q8" s="103"/>
      <c r="R8" s="103"/>
      <c r="S8" s="103"/>
      <c r="T8" s="103"/>
      <c r="U8" s="103"/>
      <c r="V8" s="103"/>
    </row>
    <row r="9" spans="1:25" s="39" customFormat="1" ht="14.25" customHeight="1" x14ac:dyDescent="0.25">
      <c r="A9" s="397"/>
      <c r="B9" s="369"/>
      <c r="C9" s="369"/>
      <c r="D9" s="397" t="s">
        <v>1014</v>
      </c>
      <c r="E9" s="397" t="s">
        <v>1013</v>
      </c>
      <c r="F9" s="397" t="s">
        <v>1013</v>
      </c>
      <c r="G9" s="397"/>
      <c r="H9" s="397"/>
      <c r="I9" s="397"/>
      <c r="J9" s="398"/>
      <c r="K9" s="398"/>
      <c r="L9" s="219"/>
      <c r="M9" s="219"/>
      <c r="N9" s="46"/>
      <c r="O9" s="46"/>
      <c r="P9" s="46"/>
      <c r="Q9" s="46"/>
      <c r="R9" s="46"/>
      <c r="S9" s="46"/>
      <c r="T9" s="46"/>
      <c r="U9" s="46"/>
      <c r="V9" s="46"/>
      <c r="W9" s="46"/>
      <c r="X9" s="46"/>
      <c r="Y9" s="46"/>
    </row>
    <row r="10" spans="1:25" s="39" customFormat="1" ht="52.5" customHeight="1" x14ac:dyDescent="0.25">
      <c r="A10" s="398"/>
      <c r="B10" s="393"/>
      <c r="C10" s="393"/>
      <c r="D10" s="398"/>
      <c r="E10" s="398"/>
      <c r="F10" s="398"/>
      <c r="G10" s="398"/>
      <c r="H10" s="398"/>
      <c r="I10" s="398"/>
      <c r="J10" s="359" t="s">
        <v>1012</v>
      </c>
      <c r="K10" s="359" t="s">
        <v>1011</v>
      </c>
      <c r="L10" s="219"/>
      <c r="M10" s="219"/>
      <c r="N10" s="46"/>
      <c r="O10" s="46"/>
      <c r="P10" s="46"/>
      <c r="Q10" s="46"/>
      <c r="R10" s="46"/>
      <c r="S10" s="46"/>
      <c r="T10" s="46"/>
      <c r="U10" s="46"/>
      <c r="V10" s="46"/>
      <c r="W10" s="46"/>
      <c r="X10" s="46"/>
      <c r="Y10" s="46"/>
    </row>
    <row r="11" spans="1:25" s="46" customFormat="1" ht="18" customHeight="1" x14ac:dyDescent="0.25">
      <c r="A11" s="219"/>
      <c r="B11" s="219"/>
      <c r="C11" s="289" t="s">
        <v>1040</v>
      </c>
      <c r="D11" s="351">
        <f>D12+D14+D27+D33+D36+D39+D41+D44+D46+D48+D51+D54+D57+D60</f>
        <v>657826.7258110242</v>
      </c>
      <c r="E11" s="351">
        <f>E12+E14+E27+E33+E36+E39+E41+E44+E46+E48+E51+E54+E57+E60</f>
        <v>657826.7258110242</v>
      </c>
      <c r="F11" s="302">
        <f>F12+F14+F27+F33+F36+F39+F41+F44+F46+F48+F51+F54+F57+F60</f>
        <v>657826.7258110242</v>
      </c>
      <c r="G11" s="313"/>
      <c r="H11" s="219"/>
      <c r="I11" s="219"/>
      <c r="J11" s="117"/>
      <c r="K11" s="117"/>
      <c r="L11" s="219"/>
      <c r="M11" s="234"/>
    </row>
    <row r="12" spans="1:25" s="46" customFormat="1" ht="12.95" customHeight="1" x14ac:dyDescent="0.25">
      <c r="A12" s="305" t="s">
        <v>1052</v>
      </c>
      <c r="B12" s="314"/>
      <c r="C12" s="219"/>
      <c r="D12" s="351">
        <f>SUM(D13)</f>
        <v>4010.0301603449993</v>
      </c>
      <c r="E12" s="351">
        <f>SUM(E13)</f>
        <v>4010.0301603449993</v>
      </c>
      <c r="F12" s="302">
        <f>SUM(F13)</f>
        <v>4010.0301603449993</v>
      </c>
      <c r="G12" s="219"/>
      <c r="H12" s="219"/>
      <c r="I12" s="219"/>
      <c r="J12" s="117"/>
      <c r="K12" s="117"/>
      <c r="L12" s="219"/>
      <c r="M12" s="219"/>
    </row>
    <row r="13" spans="1:25" s="46" customFormat="1" ht="12.95" customHeight="1" x14ac:dyDescent="0.25">
      <c r="A13" s="315">
        <v>1</v>
      </c>
      <c r="B13" s="314" t="s">
        <v>907</v>
      </c>
      <c r="C13" s="219" t="s">
        <v>908</v>
      </c>
      <c r="D13" s="352">
        <v>4010.0301603449993</v>
      </c>
      <c r="E13" s="352">
        <v>4010.0301603449993</v>
      </c>
      <c r="F13" s="300">
        <v>4010.0301603449993</v>
      </c>
      <c r="G13" s="301">
        <v>36274</v>
      </c>
      <c r="H13" s="301">
        <v>36274</v>
      </c>
      <c r="I13" s="301">
        <v>47446</v>
      </c>
      <c r="J13" s="316">
        <v>30</v>
      </c>
      <c r="K13" s="316">
        <v>6</v>
      </c>
      <c r="L13" s="219"/>
      <c r="M13" s="219"/>
    </row>
    <row r="14" spans="1:25" s="46" customFormat="1" ht="12.95" customHeight="1" x14ac:dyDescent="0.25">
      <c r="A14" s="305" t="s">
        <v>1008</v>
      </c>
      <c r="B14" s="314"/>
      <c r="C14" s="219"/>
      <c r="D14" s="351">
        <f>SUM(D15:D26)</f>
        <v>164492.69167647749</v>
      </c>
      <c r="E14" s="351">
        <f>SUM(E15:E26)</f>
        <v>164492.69167647749</v>
      </c>
      <c r="F14" s="302">
        <f>SUM(F15:F26)</f>
        <v>164492.69167647749</v>
      </c>
      <c r="G14" s="219"/>
      <c r="H14" s="219"/>
      <c r="I14" s="219"/>
      <c r="J14" s="219"/>
      <c r="K14" s="219"/>
      <c r="L14" s="219"/>
      <c r="M14" s="219"/>
    </row>
    <row r="15" spans="1:25" s="46" customFormat="1" ht="12.95" customHeight="1" x14ac:dyDescent="0.25">
      <c r="A15" s="315">
        <v>2</v>
      </c>
      <c r="B15" s="314" t="s">
        <v>48</v>
      </c>
      <c r="C15" s="219" t="s">
        <v>909</v>
      </c>
      <c r="D15" s="352">
        <v>19078.206305437798</v>
      </c>
      <c r="E15" s="352">
        <v>19078.206305437798</v>
      </c>
      <c r="F15" s="300">
        <v>19078.206305437798</v>
      </c>
      <c r="G15" s="301">
        <v>37390</v>
      </c>
      <c r="H15" s="301">
        <v>37390</v>
      </c>
      <c r="I15" s="301">
        <v>46552</v>
      </c>
      <c r="J15" s="316">
        <v>25</v>
      </c>
      <c r="K15" s="316">
        <v>0</v>
      </c>
      <c r="L15" s="219"/>
      <c r="M15" s="219"/>
    </row>
    <row r="16" spans="1:25" s="46" customFormat="1" ht="12.95" customHeight="1" x14ac:dyDescent="0.25">
      <c r="A16" s="315">
        <v>3</v>
      </c>
      <c r="B16" s="314" t="s">
        <v>48</v>
      </c>
      <c r="C16" s="219" t="s">
        <v>910</v>
      </c>
      <c r="D16" s="352">
        <v>22891.513667087398</v>
      </c>
      <c r="E16" s="352">
        <v>22891.513667087398</v>
      </c>
      <c r="F16" s="300">
        <v>22891.513667087398</v>
      </c>
      <c r="G16" s="301">
        <v>37324</v>
      </c>
      <c r="H16" s="301">
        <v>37324</v>
      </c>
      <c r="I16" s="301">
        <v>46486</v>
      </c>
      <c r="J16" s="316">
        <v>25</v>
      </c>
      <c r="K16" s="316">
        <v>0</v>
      </c>
      <c r="L16" s="219"/>
      <c r="M16" s="219"/>
    </row>
    <row r="17" spans="1:15" s="46" customFormat="1" ht="12.95" customHeight="1" x14ac:dyDescent="0.25">
      <c r="A17" s="315">
        <v>4</v>
      </c>
      <c r="B17" s="314" t="s">
        <v>48</v>
      </c>
      <c r="C17" s="219" t="s">
        <v>911</v>
      </c>
      <c r="D17" s="352">
        <v>7636.2921676505994</v>
      </c>
      <c r="E17" s="352">
        <v>7636.2921676505994</v>
      </c>
      <c r="F17" s="300">
        <v>7636.2921676505994</v>
      </c>
      <c r="G17" s="301">
        <v>37799</v>
      </c>
      <c r="H17" s="301">
        <v>37769</v>
      </c>
      <c r="I17" s="301">
        <v>46932</v>
      </c>
      <c r="J17" s="316">
        <v>25</v>
      </c>
      <c r="K17" s="316">
        <v>0</v>
      </c>
      <c r="L17" s="219"/>
      <c r="M17" s="219"/>
    </row>
    <row r="18" spans="1:15" s="46" customFormat="1" ht="12.95" customHeight="1" x14ac:dyDescent="0.25">
      <c r="A18" s="315">
        <v>5</v>
      </c>
      <c r="B18" s="314" t="s">
        <v>48</v>
      </c>
      <c r="C18" s="219" t="s">
        <v>1039</v>
      </c>
      <c r="D18" s="352">
        <v>9061.0202985999003</v>
      </c>
      <c r="E18" s="352">
        <v>9061.0202985999003</v>
      </c>
      <c r="F18" s="300">
        <v>9061.0202985999003</v>
      </c>
      <c r="G18" s="301">
        <v>37165</v>
      </c>
      <c r="H18" s="301">
        <v>37165</v>
      </c>
      <c r="I18" s="301">
        <v>46328</v>
      </c>
      <c r="J18" s="316">
        <v>25</v>
      </c>
      <c r="K18" s="316">
        <v>0</v>
      </c>
      <c r="L18" s="219"/>
      <c r="M18" s="219"/>
    </row>
    <row r="19" spans="1:15" s="46" customFormat="1" ht="12.95" customHeight="1" x14ac:dyDescent="0.25">
      <c r="A19" s="315">
        <v>6</v>
      </c>
      <c r="B19" s="314" t="s">
        <v>171</v>
      </c>
      <c r="C19" s="219" t="s">
        <v>913</v>
      </c>
      <c r="D19" s="352">
        <v>13437.903911798398</v>
      </c>
      <c r="E19" s="352">
        <v>13437.903911798398</v>
      </c>
      <c r="F19" s="300">
        <v>13437.903911798398</v>
      </c>
      <c r="G19" s="301">
        <v>36686</v>
      </c>
      <c r="H19" s="301">
        <v>36686</v>
      </c>
      <c r="I19" s="301">
        <v>45992</v>
      </c>
      <c r="J19" s="316">
        <v>25</v>
      </c>
      <c r="K19" s="316">
        <v>0</v>
      </c>
      <c r="L19" s="219"/>
      <c r="M19" s="219"/>
    </row>
    <row r="20" spans="1:15" s="46" customFormat="1" ht="12.95" customHeight="1" x14ac:dyDescent="0.25">
      <c r="A20" s="315">
        <v>7</v>
      </c>
      <c r="B20" s="314" t="s">
        <v>48</v>
      </c>
      <c r="C20" s="219" t="s">
        <v>1038</v>
      </c>
      <c r="D20" s="352">
        <v>20735.669253753298</v>
      </c>
      <c r="E20" s="352">
        <v>20735.669253753298</v>
      </c>
      <c r="F20" s="300">
        <v>20735.669253753298</v>
      </c>
      <c r="G20" s="301">
        <v>37342</v>
      </c>
      <c r="H20" s="301">
        <v>37342</v>
      </c>
      <c r="I20" s="301">
        <v>46504</v>
      </c>
      <c r="J20" s="316">
        <v>25</v>
      </c>
      <c r="K20" s="316">
        <v>0</v>
      </c>
      <c r="L20" s="219"/>
      <c r="M20" s="219"/>
    </row>
    <row r="21" spans="1:15" s="46" customFormat="1" ht="12.95" customHeight="1" x14ac:dyDescent="0.25">
      <c r="A21" s="315">
        <v>8</v>
      </c>
      <c r="B21" s="314" t="s">
        <v>48</v>
      </c>
      <c r="C21" s="219" t="s">
        <v>1037</v>
      </c>
      <c r="D21" s="352">
        <v>12016.632371969999</v>
      </c>
      <c r="E21" s="352">
        <v>12016.632371969999</v>
      </c>
      <c r="F21" s="300">
        <v>12016.632371969999</v>
      </c>
      <c r="G21" s="301">
        <v>37898</v>
      </c>
      <c r="H21" s="301">
        <v>37898</v>
      </c>
      <c r="I21" s="301">
        <v>47063</v>
      </c>
      <c r="J21" s="316">
        <v>25</v>
      </c>
      <c r="K21" s="316">
        <v>0</v>
      </c>
      <c r="L21" s="219"/>
      <c r="M21" s="219"/>
    </row>
    <row r="22" spans="1:15" s="46" customFormat="1" ht="12.95" customHeight="1" x14ac:dyDescent="0.25">
      <c r="A22" s="315">
        <v>9</v>
      </c>
      <c r="B22" s="314" t="s">
        <v>48</v>
      </c>
      <c r="C22" s="219" t="s">
        <v>1036</v>
      </c>
      <c r="D22" s="352">
        <v>15921.724097608798</v>
      </c>
      <c r="E22" s="352">
        <v>15921.724097608798</v>
      </c>
      <c r="F22" s="300">
        <v>15921.724097608798</v>
      </c>
      <c r="G22" s="301">
        <v>37274</v>
      </c>
      <c r="H22" s="301">
        <v>37274</v>
      </c>
      <c r="I22" s="301">
        <v>46405</v>
      </c>
      <c r="J22" s="316">
        <v>24</v>
      </c>
      <c r="K22" s="316">
        <v>11</v>
      </c>
      <c r="L22" s="219"/>
      <c r="M22" s="219"/>
    </row>
    <row r="23" spans="1:15" s="46" customFormat="1" ht="12.95" customHeight="1" x14ac:dyDescent="0.25">
      <c r="A23" s="315">
        <v>10</v>
      </c>
      <c r="B23" s="314" t="s">
        <v>48</v>
      </c>
      <c r="C23" s="219" t="s">
        <v>1035</v>
      </c>
      <c r="D23" s="352">
        <v>9158.4454964882989</v>
      </c>
      <c r="E23" s="352">
        <v>9158.4454964882989</v>
      </c>
      <c r="F23" s="300">
        <v>9158.4454964882989</v>
      </c>
      <c r="G23" s="301">
        <v>37822</v>
      </c>
      <c r="H23" s="301">
        <v>37822</v>
      </c>
      <c r="I23" s="301">
        <v>46954</v>
      </c>
      <c r="J23" s="316">
        <v>24</v>
      </c>
      <c r="K23" s="316">
        <v>11</v>
      </c>
      <c r="L23" s="219"/>
      <c r="M23" s="219"/>
    </row>
    <row r="24" spans="1:15" s="46" customFormat="1" ht="12.95" customHeight="1" x14ac:dyDescent="0.25">
      <c r="A24" s="315">
        <v>11</v>
      </c>
      <c r="B24" s="314" t="s">
        <v>48</v>
      </c>
      <c r="C24" s="219" t="s">
        <v>918</v>
      </c>
      <c r="D24" s="352">
        <v>9248.1025546959008</v>
      </c>
      <c r="E24" s="352">
        <v>9248.1025546959008</v>
      </c>
      <c r="F24" s="300">
        <v>9248.1025546959008</v>
      </c>
      <c r="G24" s="301">
        <v>37214</v>
      </c>
      <c r="H24" s="301">
        <v>37214</v>
      </c>
      <c r="I24" s="301">
        <v>46345</v>
      </c>
      <c r="J24" s="316">
        <v>24</v>
      </c>
      <c r="K24" s="316">
        <v>11</v>
      </c>
      <c r="L24" s="219"/>
      <c r="M24" s="219"/>
    </row>
    <row r="25" spans="1:15" s="46" customFormat="1" ht="12.95" customHeight="1" x14ac:dyDescent="0.25">
      <c r="A25" s="315">
        <v>12</v>
      </c>
      <c r="B25" s="314" t="s">
        <v>48</v>
      </c>
      <c r="C25" s="219" t="s">
        <v>919</v>
      </c>
      <c r="D25" s="352">
        <v>22517.181933804</v>
      </c>
      <c r="E25" s="352">
        <v>22517.181933804</v>
      </c>
      <c r="F25" s="300">
        <v>22517.181933804</v>
      </c>
      <c r="G25" s="301">
        <v>37240</v>
      </c>
      <c r="H25" s="301">
        <v>37240</v>
      </c>
      <c r="I25" s="301">
        <v>46371</v>
      </c>
      <c r="J25" s="316">
        <v>25</v>
      </c>
      <c r="K25" s="316">
        <v>0</v>
      </c>
      <c r="L25" s="219"/>
      <c r="M25" s="219"/>
    </row>
    <row r="26" spans="1:15" s="46" customFormat="1" ht="12.95" customHeight="1" x14ac:dyDescent="0.25">
      <c r="A26" s="315">
        <v>13</v>
      </c>
      <c r="B26" s="314" t="s">
        <v>907</v>
      </c>
      <c r="C26" s="219" t="s">
        <v>1034</v>
      </c>
      <c r="D26" s="352">
        <v>2789.9996175831002</v>
      </c>
      <c r="E26" s="352">
        <v>2789.9996175831002</v>
      </c>
      <c r="F26" s="300">
        <v>2789.9996175831002</v>
      </c>
      <c r="G26" s="301">
        <v>36433</v>
      </c>
      <c r="H26" s="301">
        <v>36433</v>
      </c>
      <c r="I26" s="301">
        <v>45756</v>
      </c>
      <c r="J26" s="316">
        <v>25</v>
      </c>
      <c r="K26" s="316">
        <v>7</v>
      </c>
      <c r="L26" s="219"/>
      <c r="M26" s="219"/>
    </row>
    <row r="27" spans="1:15" s="46" customFormat="1" ht="12.95" customHeight="1" x14ac:dyDescent="0.25">
      <c r="A27" s="305" t="s">
        <v>1007</v>
      </c>
      <c r="B27" s="314"/>
      <c r="C27" s="219"/>
      <c r="D27" s="351">
        <f>SUM(D28:D32)</f>
        <v>120666.36626494108</v>
      </c>
      <c r="E27" s="351">
        <f>SUM(E28:E32)</f>
        <v>120666.36626494108</v>
      </c>
      <c r="F27" s="302">
        <f>SUM(F28:F32)</f>
        <v>120666.36626494108</v>
      </c>
      <c r="G27" s="219"/>
      <c r="H27" s="219"/>
      <c r="I27" s="219"/>
      <c r="J27" s="219"/>
      <c r="K27" s="219"/>
      <c r="L27" s="219"/>
      <c r="M27" s="219"/>
    </row>
    <row r="28" spans="1:15" s="46" customFormat="1" ht="12.95" customHeight="1" x14ac:dyDescent="0.25">
      <c r="A28" s="315">
        <v>15</v>
      </c>
      <c r="B28" s="314" t="s">
        <v>48</v>
      </c>
      <c r="C28" s="219" t="s">
        <v>921</v>
      </c>
      <c r="D28" s="352">
        <v>43049.612381781291</v>
      </c>
      <c r="E28" s="352">
        <v>43049.612381781291</v>
      </c>
      <c r="F28" s="300">
        <v>43049.612381781291</v>
      </c>
      <c r="G28" s="301">
        <v>37979</v>
      </c>
      <c r="H28" s="301">
        <v>37979</v>
      </c>
      <c r="I28" s="301">
        <v>47116</v>
      </c>
      <c r="J28" s="316">
        <v>24</v>
      </c>
      <c r="K28" s="316">
        <v>11</v>
      </c>
      <c r="L28" s="219"/>
      <c r="M28" s="219"/>
    </row>
    <row r="29" spans="1:15" s="46" customFormat="1" ht="12.95" customHeight="1" x14ac:dyDescent="0.25">
      <c r="A29" s="315">
        <v>16</v>
      </c>
      <c r="B29" s="314" t="s">
        <v>48</v>
      </c>
      <c r="C29" s="219" t="s">
        <v>1033</v>
      </c>
      <c r="D29" s="352">
        <v>9447.4830416367004</v>
      </c>
      <c r="E29" s="352">
        <v>9447.4830416367004</v>
      </c>
      <c r="F29" s="300">
        <v>9447.4830416367004</v>
      </c>
      <c r="G29" s="301">
        <v>37873</v>
      </c>
      <c r="H29" s="301">
        <v>37873</v>
      </c>
      <c r="I29" s="301">
        <v>47035</v>
      </c>
      <c r="J29" s="316">
        <v>25</v>
      </c>
      <c r="K29" s="316">
        <v>0</v>
      </c>
      <c r="L29" s="219"/>
      <c r="M29" s="219"/>
    </row>
    <row r="30" spans="1:15" s="46" customFormat="1" ht="12.95" customHeight="1" x14ac:dyDescent="0.25">
      <c r="A30" s="315">
        <v>17</v>
      </c>
      <c r="B30" s="314" t="s">
        <v>48</v>
      </c>
      <c r="C30" s="219" t="s">
        <v>923</v>
      </c>
      <c r="D30" s="352">
        <v>19045.6533647451</v>
      </c>
      <c r="E30" s="352">
        <v>19045.6533647451</v>
      </c>
      <c r="F30" s="300">
        <v>19045.6533647451</v>
      </c>
      <c r="G30" s="301">
        <v>38464</v>
      </c>
      <c r="H30" s="301">
        <v>38464</v>
      </c>
      <c r="I30" s="301">
        <v>47625</v>
      </c>
      <c r="J30" s="316">
        <v>25</v>
      </c>
      <c r="K30" s="316">
        <v>0</v>
      </c>
      <c r="L30" s="219"/>
      <c r="M30" s="219"/>
    </row>
    <row r="31" spans="1:15" s="46" customFormat="1" ht="12.95" customHeight="1" x14ac:dyDescent="0.25">
      <c r="A31" s="315">
        <v>18</v>
      </c>
      <c r="B31" s="314" t="s">
        <v>48</v>
      </c>
      <c r="C31" s="219" t="s">
        <v>924</v>
      </c>
      <c r="D31" s="352">
        <v>13589.8128017037</v>
      </c>
      <c r="E31" s="352">
        <v>13589.8128017037</v>
      </c>
      <c r="F31" s="300">
        <v>13589.8128017037</v>
      </c>
      <c r="G31" s="301">
        <v>38078</v>
      </c>
      <c r="H31" s="301">
        <v>38078</v>
      </c>
      <c r="I31" s="301">
        <v>47239</v>
      </c>
      <c r="J31" s="316">
        <v>25</v>
      </c>
      <c r="K31" s="316">
        <v>0</v>
      </c>
      <c r="L31" s="297"/>
      <c r="M31" s="297"/>
      <c r="N31" s="83"/>
      <c r="O31" s="83"/>
    </row>
    <row r="32" spans="1:15" s="46" customFormat="1" ht="12.95" customHeight="1" x14ac:dyDescent="0.25">
      <c r="A32" s="315">
        <v>19</v>
      </c>
      <c r="B32" s="314" t="s">
        <v>48</v>
      </c>
      <c r="C32" s="219" t="s">
        <v>925</v>
      </c>
      <c r="D32" s="352">
        <v>35533.804675074294</v>
      </c>
      <c r="E32" s="352">
        <v>35533.804675074294</v>
      </c>
      <c r="F32" s="300">
        <v>35533.804675074294</v>
      </c>
      <c r="G32" s="301">
        <v>37764</v>
      </c>
      <c r="H32" s="301">
        <v>37764</v>
      </c>
      <c r="I32" s="301">
        <v>46927</v>
      </c>
      <c r="J32" s="316">
        <v>25</v>
      </c>
      <c r="K32" s="316">
        <v>0</v>
      </c>
      <c r="L32" s="219"/>
      <c r="M32" s="219"/>
    </row>
    <row r="33" spans="1:15" s="46" customFormat="1" ht="12.95" customHeight="1" x14ac:dyDescent="0.25">
      <c r="A33" s="305" t="s">
        <v>1005</v>
      </c>
      <c r="B33" s="314"/>
      <c r="C33" s="219"/>
      <c r="D33" s="351">
        <f>SUM(D34:D35)</f>
        <v>89265.9491328804</v>
      </c>
      <c r="E33" s="351">
        <f>SUM(E34:E35)</f>
        <v>89265.9491328804</v>
      </c>
      <c r="F33" s="302">
        <f>SUM(F34:F35)</f>
        <v>89265.9491328804</v>
      </c>
      <c r="G33" s="219"/>
      <c r="H33" s="219"/>
      <c r="I33" s="219"/>
      <c r="J33" s="219"/>
      <c r="K33" s="219"/>
      <c r="L33" s="297"/>
      <c r="M33" s="297"/>
      <c r="N33" s="83"/>
      <c r="O33" s="83"/>
    </row>
    <row r="34" spans="1:15" s="46" customFormat="1" ht="12.95" customHeight="1" x14ac:dyDescent="0.25">
      <c r="A34" s="315">
        <v>20</v>
      </c>
      <c r="B34" s="314" t="s">
        <v>48</v>
      </c>
      <c r="C34" s="219" t="s">
        <v>926</v>
      </c>
      <c r="D34" s="352">
        <v>35576.8647077688</v>
      </c>
      <c r="E34" s="352">
        <v>35576.8647077688</v>
      </c>
      <c r="F34" s="300">
        <v>35576.8647077688</v>
      </c>
      <c r="G34" s="301">
        <v>39022</v>
      </c>
      <c r="H34" s="301">
        <v>39022</v>
      </c>
      <c r="I34" s="301">
        <v>48182</v>
      </c>
      <c r="J34" s="316">
        <v>25</v>
      </c>
      <c r="K34" s="316">
        <v>0</v>
      </c>
      <c r="L34" s="219"/>
      <c r="M34" s="219"/>
    </row>
    <row r="35" spans="1:15" s="46" customFormat="1" ht="12.95" customHeight="1" x14ac:dyDescent="0.25">
      <c r="A35" s="315">
        <v>21</v>
      </c>
      <c r="B35" s="314" t="s">
        <v>48</v>
      </c>
      <c r="C35" s="219" t="s">
        <v>927</v>
      </c>
      <c r="D35" s="352">
        <v>53689.0844251116</v>
      </c>
      <c r="E35" s="352">
        <v>53689.0844251116</v>
      </c>
      <c r="F35" s="300">
        <v>53689.0844251116</v>
      </c>
      <c r="G35" s="301">
        <v>39234</v>
      </c>
      <c r="H35" s="301">
        <v>39234</v>
      </c>
      <c r="I35" s="301">
        <v>48396</v>
      </c>
      <c r="J35" s="316">
        <v>25</v>
      </c>
      <c r="K35" s="316">
        <v>0</v>
      </c>
      <c r="L35" s="219"/>
      <c r="M35" s="219"/>
    </row>
    <row r="36" spans="1:15" s="46" customFormat="1" ht="12.95" customHeight="1" x14ac:dyDescent="0.25">
      <c r="A36" s="305" t="s">
        <v>1002</v>
      </c>
      <c r="B36" s="314"/>
      <c r="C36" s="219"/>
      <c r="D36" s="351">
        <f>SUM(D37:D38)</f>
        <v>42069.030709553699</v>
      </c>
      <c r="E36" s="351">
        <f>SUM(E37:E38)</f>
        <v>42069.030709553699</v>
      </c>
      <c r="F36" s="302">
        <f>SUM(F37:F38)</f>
        <v>42069.030709553699</v>
      </c>
      <c r="G36" s="219"/>
      <c r="H36" s="219"/>
      <c r="I36" s="219"/>
      <c r="J36" s="219"/>
      <c r="K36" s="219"/>
      <c r="L36" s="219"/>
      <c r="M36" s="219"/>
    </row>
    <row r="37" spans="1:15" s="46" customFormat="1" ht="12.95" customHeight="1" x14ac:dyDescent="0.25">
      <c r="A37" s="315">
        <v>24</v>
      </c>
      <c r="B37" s="314" t="s">
        <v>48</v>
      </c>
      <c r="C37" s="219" t="s">
        <v>928</v>
      </c>
      <c r="D37" s="352">
        <v>17124.336311491199</v>
      </c>
      <c r="E37" s="352">
        <v>17124.336311491199</v>
      </c>
      <c r="F37" s="300">
        <v>17124.336311491199</v>
      </c>
      <c r="G37" s="301">
        <v>38443</v>
      </c>
      <c r="H37" s="301">
        <v>38443</v>
      </c>
      <c r="I37" s="301">
        <v>47604</v>
      </c>
      <c r="J37" s="316">
        <v>25</v>
      </c>
      <c r="K37" s="316">
        <v>0</v>
      </c>
      <c r="L37" s="297"/>
      <c r="M37" s="297"/>
      <c r="N37" s="83"/>
      <c r="O37" s="83"/>
    </row>
    <row r="38" spans="1:15" s="46" customFormat="1" ht="12.95" customHeight="1" x14ac:dyDescent="0.25">
      <c r="A38" s="315">
        <v>25</v>
      </c>
      <c r="B38" s="314" t="s">
        <v>48</v>
      </c>
      <c r="C38" s="219" t="s">
        <v>1032</v>
      </c>
      <c r="D38" s="352">
        <v>24944.694398062496</v>
      </c>
      <c r="E38" s="352">
        <v>24944.694398062496</v>
      </c>
      <c r="F38" s="300">
        <v>24944.694398062496</v>
      </c>
      <c r="G38" s="301">
        <v>38961</v>
      </c>
      <c r="H38" s="301">
        <v>38961</v>
      </c>
      <c r="I38" s="301">
        <v>48122</v>
      </c>
      <c r="J38" s="316">
        <v>25</v>
      </c>
      <c r="K38" s="316">
        <v>0</v>
      </c>
      <c r="L38" s="219"/>
      <c r="M38" s="219"/>
    </row>
    <row r="39" spans="1:15" s="46" customFormat="1" ht="12.95" customHeight="1" x14ac:dyDescent="0.25">
      <c r="A39" s="305" t="s">
        <v>1000</v>
      </c>
      <c r="B39" s="314"/>
      <c r="C39" s="219"/>
      <c r="D39" s="351">
        <f>SUM(D40)</f>
        <v>25288.255846104297</v>
      </c>
      <c r="E39" s="351">
        <f>SUM(E40)</f>
        <v>25288.255846104297</v>
      </c>
      <c r="F39" s="302">
        <f>SUM(F40)</f>
        <v>25288.255846104297</v>
      </c>
      <c r="G39" s="219"/>
      <c r="H39" s="219"/>
      <c r="I39" s="219"/>
      <c r="J39" s="219"/>
      <c r="K39" s="219"/>
      <c r="L39" s="297"/>
      <c r="M39" s="297"/>
      <c r="N39" s="83"/>
      <c r="O39" s="83"/>
    </row>
    <row r="40" spans="1:15" s="46" customFormat="1" ht="12.95" customHeight="1" x14ac:dyDescent="0.25">
      <c r="A40" s="315">
        <v>26</v>
      </c>
      <c r="B40" s="314" t="s">
        <v>48</v>
      </c>
      <c r="C40" s="219" t="s">
        <v>1031</v>
      </c>
      <c r="D40" s="352">
        <v>25288.255846104297</v>
      </c>
      <c r="E40" s="352">
        <v>25288.255846104297</v>
      </c>
      <c r="F40" s="300">
        <v>25288.255846104297</v>
      </c>
      <c r="G40" s="301">
        <v>38869</v>
      </c>
      <c r="H40" s="301">
        <v>38869</v>
      </c>
      <c r="I40" s="301">
        <v>48030</v>
      </c>
      <c r="J40" s="316">
        <v>25</v>
      </c>
      <c r="K40" s="316">
        <v>0</v>
      </c>
      <c r="L40" s="219"/>
      <c r="M40" s="219"/>
    </row>
    <row r="41" spans="1:15" s="46" customFormat="1" ht="12.95" customHeight="1" x14ac:dyDescent="0.25">
      <c r="A41" s="305" t="s">
        <v>993</v>
      </c>
      <c r="B41" s="219"/>
      <c r="C41" s="219"/>
      <c r="D41" s="353">
        <f>SUM(D42:D43)</f>
        <v>35197.399599842101</v>
      </c>
      <c r="E41" s="353">
        <f>SUM(E42:E43)</f>
        <v>35197.399599842101</v>
      </c>
      <c r="F41" s="294">
        <f>SUM(F42:F43)</f>
        <v>35197.399599842101</v>
      </c>
      <c r="G41" s="219"/>
      <c r="H41" s="219"/>
      <c r="I41" s="219"/>
      <c r="J41" s="219"/>
      <c r="K41" s="219"/>
      <c r="L41" s="219"/>
      <c r="M41" s="219"/>
    </row>
    <row r="42" spans="1:15" s="46" customFormat="1" ht="12.95" customHeight="1" x14ac:dyDescent="0.25">
      <c r="A42" s="315">
        <v>28</v>
      </c>
      <c r="B42" s="314" t="s">
        <v>59</v>
      </c>
      <c r="C42" s="219" t="s">
        <v>1030</v>
      </c>
      <c r="D42" s="352">
        <v>8210.6631844245003</v>
      </c>
      <c r="E42" s="352">
        <v>8210.6631844245003</v>
      </c>
      <c r="F42" s="300">
        <v>8210.6631844245003</v>
      </c>
      <c r="G42" s="301">
        <v>41487</v>
      </c>
      <c r="H42" s="301">
        <v>41486</v>
      </c>
      <c r="I42" s="301">
        <v>50587</v>
      </c>
      <c r="J42" s="316">
        <v>24</v>
      </c>
      <c r="K42" s="316">
        <v>11</v>
      </c>
      <c r="L42" s="297"/>
      <c r="M42" s="297"/>
      <c r="N42" s="83"/>
      <c r="O42" s="83"/>
    </row>
    <row r="43" spans="1:15" s="46" customFormat="1" ht="12.95" customHeight="1" x14ac:dyDescent="0.25">
      <c r="A43" s="315">
        <v>29</v>
      </c>
      <c r="B43" s="314" t="s">
        <v>59</v>
      </c>
      <c r="C43" s="219" t="s">
        <v>272</v>
      </c>
      <c r="D43" s="352">
        <v>26986.736415417599</v>
      </c>
      <c r="E43" s="352">
        <v>26986.736415417599</v>
      </c>
      <c r="F43" s="300">
        <v>26986.736415417599</v>
      </c>
      <c r="G43" s="301">
        <v>40392</v>
      </c>
      <c r="H43" s="301">
        <v>40389</v>
      </c>
      <c r="I43" s="301">
        <v>49151</v>
      </c>
      <c r="J43" s="316">
        <v>23</v>
      </c>
      <c r="K43" s="316">
        <v>10</v>
      </c>
      <c r="L43" s="219"/>
      <c r="M43" s="219"/>
    </row>
    <row r="44" spans="1:15" s="46" customFormat="1" ht="12.95" customHeight="1" x14ac:dyDescent="0.25">
      <c r="A44" s="305" t="s">
        <v>989</v>
      </c>
      <c r="B44" s="219"/>
      <c r="C44" s="219"/>
      <c r="D44" s="354">
        <f>SUM(D45)</f>
        <v>1516.3552814417999</v>
      </c>
      <c r="E44" s="354">
        <f>SUM(E45)</f>
        <v>1516.3552814417999</v>
      </c>
      <c r="F44" s="317">
        <f>SUM(F45)</f>
        <v>1516.3552814417999</v>
      </c>
      <c r="G44" s="219"/>
      <c r="H44" s="219"/>
      <c r="I44" s="219"/>
      <c r="J44" s="219"/>
      <c r="K44" s="219"/>
      <c r="L44" s="219"/>
      <c r="M44" s="219"/>
    </row>
    <row r="45" spans="1:15" s="46" customFormat="1" ht="12.95" customHeight="1" x14ac:dyDescent="0.25">
      <c r="A45" s="315">
        <v>31</v>
      </c>
      <c r="B45" s="314" t="s">
        <v>96</v>
      </c>
      <c r="C45" s="219" t="s">
        <v>1029</v>
      </c>
      <c r="D45" s="352">
        <v>1516.3552814417999</v>
      </c>
      <c r="E45" s="352">
        <v>1516.3552814417999</v>
      </c>
      <c r="F45" s="300">
        <v>1516.3552814417999</v>
      </c>
      <c r="G45" s="301">
        <v>41186</v>
      </c>
      <c r="H45" s="301">
        <v>41185</v>
      </c>
      <c r="I45" s="301">
        <v>50041</v>
      </c>
      <c r="J45" s="316">
        <v>24</v>
      </c>
      <c r="K45" s="316">
        <v>2</v>
      </c>
      <c r="L45" s="219"/>
      <c r="M45" s="219"/>
    </row>
    <row r="46" spans="1:15" s="46" customFormat="1" ht="12.95" customHeight="1" x14ac:dyDescent="0.25">
      <c r="A46" s="305" t="s">
        <v>988</v>
      </c>
      <c r="B46" s="219"/>
      <c r="C46" s="219"/>
      <c r="D46" s="354">
        <f>SUM(D47)</f>
        <v>2239.5160274225996</v>
      </c>
      <c r="E46" s="354">
        <f>SUM(E47)</f>
        <v>2239.5160274225996</v>
      </c>
      <c r="F46" s="317">
        <f>SUM(F47)</f>
        <v>2239.5160274225996</v>
      </c>
      <c r="G46" s="219"/>
      <c r="H46" s="219"/>
      <c r="I46" s="219"/>
      <c r="J46" s="219"/>
      <c r="K46" s="219"/>
      <c r="L46" s="219"/>
      <c r="M46" s="219"/>
    </row>
    <row r="47" spans="1:15" s="46" customFormat="1" ht="12.95" customHeight="1" x14ac:dyDescent="0.25">
      <c r="A47" s="315">
        <v>33</v>
      </c>
      <c r="B47" s="314" t="s">
        <v>96</v>
      </c>
      <c r="C47" s="219" t="s">
        <v>1028</v>
      </c>
      <c r="D47" s="352">
        <v>2239.5160274225996</v>
      </c>
      <c r="E47" s="352">
        <v>2239.5160274225996</v>
      </c>
      <c r="F47" s="300">
        <v>2239.5160274225996</v>
      </c>
      <c r="G47" s="301">
        <v>41179</v>
      </c>
      <c r="H47" s="301">
        <v>41178</v>
      </c>
      <c r="I47" s="301">
        <v>47774</v>
      </c>
      <c r="J47" s="316">
        <v>18</v>
      </c>
      <c r="K47" s="316">
        <v>0</v>
      </c>
      <c r="L47" s="219"/>
      <c r="M47" s="219"/>
    </row>
    <row r="48" spans="1:15" s="46" customFormat="1" ht="12.95" customHeight="1" x14ac:dyDescent="0.25">
      <c r="A48" s="305" t="s">
        <v>985</v>
      </c>
      <c r="B48" s="219"/>
      <c r="C48" s="219"/>
      <c r="D48" s="353">
        <f>SUM(D49:D50)</f>
        <v>10302.912421956298</v>
      </c>
      <c r="E48" s="353">
        <f>SUM(E49:E50)</f>
        <v>10302.912421956298</v>
      </c>
      <c r="F48" s="294">
        <f>SUM(F49:F50)</f>
        <v>10302.912421956298</v>
      </c>
      <c r="G48" s="219"/>
      <c r="H48" s="219"/>
      <c r="I48" s="219"/>
      <c r="J48" s="219"/>
      <c r="K48" s="219"/>
      <c r="L48" s="219"/>
      <c r="M48" s="219"/>
    </row>
    <row r="49" spans="1:25" s="46" customFormat="1" ht="12.95" customHeight="1" x14ac:dyDescent="0.25">
      <c r="A49" s="315">
        <v>34</v>
      </c>
      <c r="B49" s="314" t="s">
        <v>96</v>
      </c>
      <c r="C49" s="219" t="s">
        <v>1027</v>
      </c>
      <c r="D49" s="352">
        <v>4592.7545505089993</v>
      </c>
      <c r="E49" s="352">
        <v>4592.7545505089993</v>
      </c>
      <c r="F49" s="300">
        <v>4592.7545505089993</v>
      </c>
      <c r="G49" s="301">
        <v>40939</v>
      </c>
      <c r="H49" s="301">
        <v>40938</v>
      </c>
      <c r="I49" s="301">
        <v>48579</v>
      </c>
      <c r="J49" s="316">
        <v>20</v>
      </c>
      <c r="K49" s="316">
        <v>10</v>
      </c>
      <c r="L49" s="219"/>
      <c r="M49" s="219"/>
    </row>
    <row r="50" spans="1:25" s="46" customFormat="1" ht="12.95" customHeight="1" x14ac:dyDescent="0.25">
      <c r="A50" s="315">
        <v>36</v>
      </c>
      <c r="B50" s="314" t="s">
        <v>48</v>
      </c>
      <c r="C50" s="219" t="s">
        <v>1026</v>
      </c>
      <c r="D50" s="352">
        <v>5710.1578714472998</v>
      </c>
      <c r="E50" s="352">
        <v>5710.1578714472998</v>
      </c>
      <c r="F50" s="300">
        <v>5710.1578714472998</v>
      </c>
      <c r="G50" s="301">
        <v>42751</v>
      </c>
      <c r="H50" s="301">
        <v>42749</v>
      </c>
      <c r="I50" s="301">
        <v>51517</v>
      </c>
      <c r="J50" s="316">
        <v>24</v>
      </c>
      <c r="K50" s="316">
        <v>0</v>
      </c>
      <c r="L50" s="219"/>
      <c r="M50" s="219"/>
    </row>
    <row r="51" spans="1:25" s="46" customFormat="1" ht="12.95" customHeight="1" x14ac:dyDescent="0.25">
      <c r="A51" s="305" t="s">
        <v>974</v>
      </c>
      <c r="B51" s="219"/>
      <c r="C51" s="219"/>
      <c r="D51" s="353">
        <f>SUM(D52:D53)</f>
        <v>36226.616999048994</v>
      </c>
      <c r="E51" s="353">
        <f>SUM(E52:E53)</f>
        <v>36226.616999048994</v>
      </c>
      <c r="F51" s="294">
        <f>SUM(F52:F53)</f>
        <v>36226.616999048994</v>
      </c>
      <c r="G51" s="219"/>
      <c r="H51" s="219"/>
      <c r="I51" s="219"/>
      <c r="J51" s="219"/>
      <c r="K51" s="219"/>
      <c r="L51" s="219"/>
      <c r="M51" s="219"/>
    </row>
    <row r="52" spans="1:25" s="46" customFormat="1" ht="12.95" customHeight="1" x14ac:dyDescent="0.25">
      <c r="A52" s="315">
        <v>38</v>
      </c>
      <c r="B52" s="314" t="s">
        <v>48</v>
      </c>
      <c r="C52" s="219" t="s">
        <v>110</v>
      </c>
      <c r="D52" s="352">
        <v>34270.736280779696</v>
      </c>
      <c r="E52" s="352">
        <v>34270.736280779696</v>
      </c>
      <c r="F52" s="300">
        <v>34270.736280779696</v>
      </c>
      <c r="G52" s="301">
        <v>43299</v>
      </c>
      <c r="H52" s="301">
        <v>43279</v>
      </c>
      <c r="I52" s="301">
        <v>53174</v>
      </c>
      <c r="J52" s="316">
        <v>27</v>
      </c>
      <c r="K52" s="316">
        <v>0</v>
      </c>
      <c r="L52" s="219"/>
      <c r="M52" s="219"/>
    </row>
    <row r="53" spans="1:25" s="46" customFormat="1" ht="12.95" customHeight="1" x14ac:dyDescent="0.25">
      <c r="A53" s="315">
        <v>40</v>
      </c>
      <c r="B53" s="314" t="s">
        <v>96</v>
      </c>
      <c r="C53" s="219" t="s">
        <v>1025</v>
      </c>
      <c r="D53" s="352">
        <v>1955.8807182692999</v>
      </c>
      <c r="E53" s="352">
        <v>1955.8807182692999</v>
      </c>
      <c r="F53" s="300">
        <v>1955.8807182692999</v>
      </c>
      <c r="G53" s="301">
        <v>43099</v>
      </c>
      <c r="H53" s="301">
        <v>43069</v>
      </c>
      <c r="I53" s="301">
        <v>50769</v>
      </c>
      <c r="J53" s="316">
        <v>21</v>
      </c>
      <c r="K53" s="316">
        <v>0</v>
      </c>
      <c r="L53" s="219"/>
      <c r="M53" s="219"/>
    </row>
    <row r="54" spans="1:25" s="46" customFormat="1" ht="12.95" customHeight="1" x14ac:dyDescent="0.25">
      <c r="A54" s="305" t="s">
        <v>973</v>
      </c>
      <c r="B54" s="219"/>
      <c r="C54" s="219"/>
      <c r="D54" s="353">
        <f>SUM(D55:D56)</f>
        <v>28934.744245174195</v>
      </c>
      <c r="E54" s="353">
        <f>SUM(E55:E56)</f>
        <v>28934.744245174195</v>
      </c>
      <c r="F54" s="294">
        <f>SUM(F55:F56)</f>
        <v>28934.744245174195</v>
      </c>
      <c r="G54" s="219"/>
      <c r="H54" s="219"/>
      <c r="I54" s="219"/>
      <c r="J54" s="219"/>
      <c r="K54" s="219"/>
      <c r="L54" s="219"/>
      <c r="M54" s="219"/>
    </row>
    <row r="55" spans="1:25" s="46" customFormat="1" ht="12.95" customHeight="1" x14ac:dyDescent="0.25">
      <c r="A55" s="315">
        <v>42</v>
      </c>
      <c r="B55" s="314" t="s">
        <v>48</v>
      </c>
      <c r="C55" s="219" t="s">
        <v>111</v>
      </c>
      <c r="D55" s="352">
        <v>16889.977115101497</v>
      </c>
      <c r="E55" s="352">
        <v>16889.977115101497</v>
      </c>
      <c r="F55" s="300">
        <v>16889.977115101497</v>
      </c>
      <c r="G55" s="301">
        <v>43496</v>
      </c>
      <c r="H55" s="301">
        <v>43467</v>
      </c>
      <c r="I55" s="301">
        <v>53330</v>
      </c>
      <c r="J55" s="316">
        <v>27</v>
      </c>
      <c r="K55" s="316">
        <v>0</v>
      </c>
      <c r="L55" s="219"/>
      <c r="M55" s="219"/>
    </row>
    <row r="56" spans="1:25" s="46" customFormat="1" ht="12.95" customHeight="1" x14ac:dyDescent="0.25">
      <c r="A56" s="315">
        <v>43</v>
      </c>
      <c r="B56" s="314" t="s">
        <v>48</v>
      </c>
      <c r="C56" s="219" t="s">
        <v>112</v>
      </c>
      <c r="D56" s="352">
        <v>12044.7671300727</v>
      </c>
      <c r="E56" s="352">
        <v>12044.7671300727</v>
      </c>
      <c r="F56" s="300">
        <v>12044.7671300727</v>
      </c>
      <c r="G56" s="301">
        <v>43311</v>
      </c>
      <c r="H56" s="301">
        <v>43282</v>
      </c>
      <c r="I56" s="301">
        <v>53174</v>
      </c>
      <c r="J56" s="316">
        <v>27</v>
      </c>
      <c r="K56" s="316">
        <v>0</v>
      </c>
      <c r="L56" s="219"/>
      <c r="M56" s="219"/>
    </row>
    <row r="57" spans="1:25" s="46" customFormat="1" ht="12.95" customHeight="1" x14ac:dyDescent="0.25">
      <c r="A57" s="305" t="s">
        <v>972</v>
      </c>
      <c r="B57" s="314"/>
      <c r="C57" s="219"/>
      <c r="D57" s="351">
        <f>SUM(D58:D59)</f>
        <v>92828.54446723919</v>
      </c>
      <c r="E57" s="351">
        <f>SUM(E58:E59)</f>
        <v>92828.54446723919</v>
      </c>
      <c r="F57" s="302">
        <f>SUM(F58:F59)</f>
        <v>92828.54446723919</v>
      </c>
      <c r="G57" s="219"/>
      <c r="H57" s="219"/>
      <c r="I57" s="219"/>
      <c r="J57" s="219"/>
      <c r="K57" s="219"/>
      <c r="L57" s="219"/>
      <c r="M57" s="219"/>
    </row>
    <row r="58" spans="1:25" s="46" customFormat="1" ht="12.95" customHeight="1" x14ac:dyDescent="0.25">
      <c r="A58" s="315">
        <v>45</v>
      </c>
      <c r="B58" s="314" t="s">
        <v>48</v>
      </c>
      <c r="C58" s="219" t="s">
        <v>113</v>
      </c>
      <c r="D58" s="352">
        <v>10831.786707140998</v>
      </c>
      <c r="E58" s="352">
        <v>10831.786707140998</v>
      </c>
      <c r="F58" s="300">
        <v>10831.786707140998</v>
      </c>
      <c r="G58" s="301">
        <v>43860</v>
      </c>
      <c r="H58" s="301">
        <v>43831</v>
      </c>
      <c r="I58" s="301">
        <v>53509</v>
      </c>
      <c r="J58" s="316">
        <v>26</v>
      </c>
      <c r="K58" s="316">
        <v>6</v>
      </c>
      <c r="L58" s="219"/>
      <c r="M58" s="219"/>
    </row>
    <row r="59" spans="1:25" s="46" customFormat="1" ht="24" x14ac:dyDescent="0.2">
      <c r="A59" s="298">
        <v>303</v>
      </c>
      <c r="B59" s="314" t="s">
        <v>969</v>
      </c>
      <c r="C59" s="318" t="s">
        <v>114</v>
      </c>
      <c r="D59" s="352">
        <v>81996.757760098189</v>
      </c>
      <c r="E59" s="352">
        <v>81996.757760098189</v>
      </c>
      <c r="F59" s="300">
        <v>81996.757760098189</v>
      </c>
      <c r="G59" s="301">
        <v>44562</v>
      </c>
      <c r="H59" s="301">
        <v>44561</v>
      </c>
      <c r="I59" s="301">
        <v>53693</v>
      </c>
      <c r="J59" s="316">
        <v>25</v>
      </c>
      <c r="K59" s="316">
        <v>0</v>
      </c>
      <c r="L59" s="219"/>
      <c r="M59" s="219"/>
    </row>
    <row r="60" spans="1:25" s="46" customFormat="1" ht="12.95" customHeight="1" x14ac:dyDescent="0.25">
      <c r="A60" s="305" t="s">
        <v>958</v>
      </c>
      <c r="B60" s="314"/>
      <c r="C60" s="219"/>
      <c r="D60" s="351">
        <f>SUM(D61:D61)</f>
        <v>4788.3129785969995</v>
      </c>
      <c r="E60" s="351">
        <f>SUM(E61:E61)</f>
        <v>4788.3129785969995</v>
      </c>
      <c r="F60" s="302">
        <f>SUM(F61:F61)</f>
        <v>4788.3129785969995</v>
      </c>
      <c r="G60" s="219"/>
      <c r="H60" s="219"/>
      <c r="I60" s="219"/>
      <c r="J60" s="219"/>
      <c r="K60" s="219"/>
      <c r="L60" s="219"/>
      <c r="M60" s="219"/>
    </row>
    <row r="61" spans="1:25" s="46" customFormat="1" ht="12.95" customHeight="1" x14ac:dyDescent="0.2">
      <c r="A61" s="319">
        <v>49</v>
      </c>
      <c r="B61" s="319" t="s">
        <v>96</v>
      </c>
      <c r="C61" s="319" t="s">
        <v>115</v>
      </c>
      <c r="D61" s="355">
        <v>4788.3129785969995</v>
      </c>
      <c r="E61" s="355">
        <v>4788.3129785969995</v>
      </c>
      <c r="F61" s="320">
        <v>4788.3129785969995</v>
      </c>
      <c r="G61" s="321">
        <v>43191</v>
      </c>
      <c r="H61" s="321">
        <v>43189</v>
      </c>
      <c r="I61" s="321">
        <v>50526</v>
      </c>
      <c r="J61" s="322">
        <v>20</v>
      </c>
      <c r="K61" s="322">
        <v>0</v>
      </c>
      <c r="L61" s="219"/>
      <c r="M61" s="219"/>
    </row>
    <row r="62" spans="1:25" s="50" customFormat="1" ht="12.95" customHeight="1" x14ac:dyDescent="0.25">
      <c r="A62" s="399" t="s">
        <v>1056</v>
      </c>
      <c r="B62" s="399"/>
      <c r="C62" s="399"/>
      <c r="D62" s="399"/>
      <c r="E62" s="399"/>
      <c r="F62" s="399"/>
      <c r="G62" s="399"/>
      <c r="H62" s="399"/>
      <c r="I62" s="399"/>
      <c r="J62" s="399"/>
      <c r="K62" s="399"/>
      <c r="L62" s="219"/>
      <c r="M62" s="219"/>
      <c r="N62" s="44"/>
      <c r="O62" s="44"/>
      <c r="P62" s="44"/>
      <c r="Q62" s="44"/>
      <c r="R62" s="44"/>
      <c r="S62" s="44"/>
      <c r="T62" s="44"/>
      <c r="U62" s="44"/>
      <c r="V62" s="44"/>
      <c r="W62" s="44"/>
      <c r="X62" s="44"/>
      <c r="Y62" s="44"/>
    </row>
    <row r="63" spans="1:25" s="50" customFormat="1" ht="12.95" customHeight="1" x14ac:dyDescent="0.25">
      <c r="A63" s="407" t="s">
        <v>1059</v>
      </c>
      <c r="B63" s="407"/>
      <c r="C63" s="407"/>
      <c r="D63" s="407"/>
      <c r="E63" s="407"/>
      <c r="F63" s="407"/>
      <c r="G63" s="407"/>
      <c r="H63" s="407"/>
      <c r="I63" s="407"/>
      <c r="J63" s="407"/>
      <c r="K63" s="323"/>
      <c r="L63" s="219"/>
      <c r="M63" s="219"/>
      <c r="N63" s="44"/>
      <c r="O63" s="44"/>
      <c r="P63" s="44"/>
      <c r="Q63" s="44"/>
      <c r="R63" s="44"/>
      <c r="S63" s="44"/>
      <c r="T63" s="44"/>
      <c r="U63" s="44"/>
      <c r="V63" s="44"/>
      <c r="W63" s="44"/>
      <c r="X63" s="44"/>
      <c r="Y63" s="44"/>
    </row>
    <row r="64" spans="1:25" s="50" customFormat="1" ht="12.95" customHeight="1" x14ac:dyDescent="0.25">
      <c r="A64" s="399" t="s">
        <v>1024</v>
      </c>
      <c r="B64" s="399"/>
      <c r="C64" s="399"/>
      <c r="D64" s="399"/>
      <c r="E64" s="399"/>
      <c r="F64" s="399"/>
      <c r="G64" s="399"/>
      <c r="H64" s="399"/>
      <c r="I64" s="399"/>
      <c r="J64" s="399"/>
      <c r="K64" s="399"/>
      <c r="L64" s="219"/>
      <c r="M64" s="219"/>
      <c r="N64" s="44"/>
      <c r="O64" s="44"/>
      <c r="P64" s="44"/>
      <c r="Q64" s="44"/>
      <c r="R64" s="44"/>
      <c r="S64" s="44"/>
      <c r="T64" s="44"/>
      <c r="U64" s="44"/>
      <c r="V64" s="44"/>
      <c r="W64" s="44"/>
      <c r="X64" s="44"/>
      <c r="Y64" s="44"/>
    </row>
    <row r="65" spans="1:25" s="50" customFormat="1" ht="12.95" customHeight="1" x14ac:dyDescent="0.25">
      <c r="A65" s="297" t="s">
        <v>1023</v>
      </c>
      <c r="B65" s="297"/>
      <c r="C65" s="297"/>
      <c r="D65" s="297"/>
      <c r="E65" s="297"/>
      <c r="F65" s="297"/>
      <c r="G65" s="297"/>
      <c r="H65" s="297"/>
      <c r="I65" s="297"/>
      <c r="J65" s="298"/>
      <c r="K65" s="323"/>
      <c r="L65" s="219"/>
      <c r="M65" s="219"/>
      <c r="N65" s="44"/>
      <c r="O65" s="44"/>
      <c r="P65" s="44"/>
      <c r="Q65" s="44"/>
      <c r="R65" s="44"/>
      <c r="S65" s="44"/>
      <c r="T65" s="44"/>
      <c r="U65" s="44"/>
      <c r="V65" s="44"/>
      <c r="W65" s="44"/>
      <c r="X65" s="44"/>
      <c r="Y65" s="44"/>
    </row>
    <row r="66" spans="1:25" s="50" customFormat="1" ht="12.95" customHeight="1" x14ac:dyDescent="0.25">
      <c r="A66" s="399" t="s">
        <v>1022</v>
      </c>
      <c r="B66" s="399"/>
      <c r="C66" s="399"/>
      <c r="D66" s="399"/>
      <c r="E66" s="399"/>
      <c r="F66" s="399"/>
      <c r="G66" s="399"/>
      <c r="H66" s="399"/>
      <c r="I66" s="399"/>
      <c r="J66" s="399"/>
      <c r="K66" s="399"/>
      <c r="L66" s="219"/>
      <c r="M66" s="219"/>
      <c r="N66" s="44"/>
      <c r="O66" s="44"/>
      <c r="P66" s="44"/>
      <c r="Q66" s="44"/>
      <c r="R66" s="44"/>
      <c r="S66" s="44"/>
      <c r="T66" s="44"/>
      <c r="U66" s="44"/>
      <c r="V66" s="44"/>
      <c r="W66" s="44"/>
      <c r="X66" s="44"/>
      <c r="Y66" s="44"/>
    </row>
    <row r="67" spans="1:25" s="50" customFormat="1" ht="12.95" customHeight="1" x14ac:dyDescent="0.25">
      <c r="A67" s="408" t="s">
        <v>121</v>
      </c>
      <c r="B67" s="408"/>
      <c r="C67" s="408"/>
      <c r="D67" s="408"/>
      <c r="E67" s="408"/>
      <c r="F67" s="408"/>
      <c r="G67" s="408"/>
      <c r="H67" s="408"/>
      <c r="I67" s="408"/>
      <c r="J67" s="408"/>
      <c r="K67" s="117"/>
      <c r="L67" s="219"/>
      <c r="M67" s="219"/>
      <c r="N67" s="44"/>
      <c r="O67" s="44"/>
      <c r="P67" s="44"/>
      <c r="Q67" s="44"/>
      <c r="R67" s="44"/>
      <c r="S67" s="44"/>
      <c r="T67" s="44"/>
      <c r="U67" s="44"/>
      <c r="V67" s="44"/>
      <c r="W67" s="44"/>
      <c r="X67" s="44"/>
      <c r="Y67" s="44"/>
    </row>
    <row r="68" spans="1:25" s="39" customFormat="1" ht="12.75" customHeight="1" x14ac:dyDescent="0.25">
      <c r="A68" s="324"/>
      <c r="B68" s="219"/>
      <c r="C68" s="219"/>
      <c r="D68" s="325"/>
      <c r="E68" s="301"/>
      <c r="F68" s="301"/>
      <c r="G68" s="301"/>
      <c r="H68" s="301"/>
      <c r="I68" s="326"/>
      <c r="J68" s="326"/>
      <c r="K68" s="117"/>
      <c r="L68" s="219"/>
      <c r="M68" s="219"/>
      <c r="N68" s="46"/>
      <c r="O68" s="46"/>
      <c r="P68" s="46"/>
      <c r="Q68" s="46"/>
      <c r="R68" s="46"/>
      <c r="S68" s="46"/>
      <c r="T68" s="46"/>
      <c r="U68" s="46"/>
      <c r="V68" s="46"/>
      <c r="W68" s="46"/>
      <c r="X68" s="46"/>
      <c r="Y68" s="46"/>
    </row>
    <row r="69" spans="1:25" s="39" customFormat="1" ht="12.75" customHeight="1" x14ac:dyDescent="0.25">
      <c r="A69" s="101"/>
      <c r="B69" s="46"/>
      <c r="C69" s="46"/>
      <c r="D69" s="99"/>
      <c r="E69" s="79"/>
      <c r="F69" s="79"/>
      <c r="G69" s="79"/>
      <c r="H69" s="79"/>
      <c r="I69" s="102"/>
      <c r="J69" s="102"/>
      <c r="K69" s="80"/>
      <c r="L69" s="46"/>
      <c r="M69" s="46"/>
      <c r="N69" s="46"/>
      <c r="O69" s="46"/>
      <c r="P69" s="46"/>
      <c r="Q69" s="46"/>
      <c r="R69" s="46"/>
      <c r="S69" s="46"/>
      <c r="T69" s="46"/>
      <c r="U69" s="46"/>
      <c r="V69" s="46"/>
      <c r="W69" s="46"/>
      <c r="X69" s="46"/>
      <c r="Y69" s="46"/>
    </row>
    <row r="70" spans="1:25" s="39" customFormat="1" ht="12.75" customHeight="1" x14ac:dyDescent="0.25">
      <c r="A70" s="101"/>
      <c r="B70" s="46"/>
      <c r="C70" s="46"/>
      <c r="D70" s="99"/>
      <c r="E70" s="79"/>
      <c r="F70" s="79"/>
      <c r="G70" s="79"/>
      <c r="H70" s="79"/>
      <c r="I70" s="102"/>
      <c r="J70" s="102"/>
      <c r="K70" s="80"/>
      <c r="L70" s="46"/>
      <c r="M70" s="46"/>
      <c r="N70" s="46"/>
      <c r="O70" s="46"/>
      <c r="P70" s="46"/>
      <c r="Q70" s="46"/>
      <c r="R70" s="46"/>
      <c r="S70" s="46"/>
      <c r="T70" s="46"/>
      <c r="U70" s="46"/>
      <c r="V70" s="46"/>
      <c r="W70" s="46"/>
      <c r="X70" s="46"/>
      <c r="Y70" s="46"/>
    </row>
    <row r="71" spans="1:25" s="39" customFormat="1" ht="12.75" customHeight="1" x14ac:dyDescent="0.25">
      <c r="A71" s="101"/>
      <c r="B71" s="46"/>
      <c r="C71" s="46"/>
      <c r="D71" s="99"/>
      <c r="E71" s="79"/>
      <c r="F71" s="79"/>
      <c r="G71" s="79"/>
      <c r="H71" s="79"/>
      <c r="I71" s="102"/>
      <c r="J71" s="102"/>
      <c r="K71" s="80"/>
      <c r="L71" s="46"/>
      <c r="M71" s="46"/>
      <c r="N71" s="46"/>
      <c r="O71" s="46"/>
      <c r="P71" s="46"/>
      <c r="Q71" s="46"/>
      <c r="R71" s="46"/>
      <c r="S71" s="46"/>
      <c r="T71" s="46"/>
      <c r="U71" s="46"/>
      <c r="V71" s="46"/>
      <c r="W71" s="46"/>
      <c r="X71" s="46"/>
      <c r="Y71" s="46"/>
    </row>
    <row r="72" spans="1:25" s="39" customFormat="1" ht="12.75" customHeight="1" x14ac:dyDescent="0.25">
      <c r="A72" s="101"/>
      <c r="B72" s="46"/>
      <c r="C72" s="46"/>
      <c r="D72" s="99"/>
      <c r="E72" s="79"/>
      <c r="F72" s="79"/>
      <c r="G72" s="79"/>
      <c r="H72" s="79"/>
      <c r="I72" s="102"/>
      <c r="J72" s="102"/>
      <c r="K72" s="80"/>
      <c r="L72" s="46"/>
      <c r="M72" s="46"/>
      <c r="N72" s="46"/>
      <c r="O72" s="46"/>
      <c r="P72" s="46"/>
      <c r="Q72" s="46"/>
      <c r="R72" s="46"/>
      <c r="S72" s="46"/>
      <c r="T72" s="46"/>
      <c r="U72" s="46"/>
      <c r="V72" s="46"/>
      <c r="W72" s="46"/>
      <c r="X72" s="46"/>
      <c r="Y72" s="46"/>
    </row>
    <row r="73" spans="1:25" s="39" customFormat="1" ht="12.75" customHeight="1" x14ac:dyDescent="0.25">
      <c r="A73" s="101"/>
      <c r="B73" s="46"/>
      <c r="C73" s="46"/>
      <c r="D73" s="99"/>
      <c r="E73" s="79"/>
      <c r="F73" s="79"/>
      <c r="G73" s="79"/>
      <c r="H73" s="79"/>
      <c r="I73" s="102"/>
      <c r="J73" s="102"/>
      <c r="K73" s="80"/>
      <c r="L73" s="46"/>
      <c r="M73" s="46"/>
      <c r="N73" s="46"/>
      <c r="O73" s="46"/>
      <c r="P73" s="46"/>
      <c r="Q73" s="46"/>
      <c r="R73" s="46"/>
      <c r="S73" s="46"/>
      <c r="T73" s="46"/>
      <c r="U73" s="46"/>
      <c r="V73" s="46"/>
      <c r="W73" s="46"/>
      <c r="X73" s="46"/>
      <c r="Y73" s="46"/>
    </row>
    <row r="74" spans="1:25" s="39" customFormat="1" x14ac:dyDescent="0.25">
      <c r="A74" s="101"/>
      <c r="B74" s="46"/>
      <c r="C74" s="46"/>
      <c r="D74" s="99"/>
      <c r="E74" s="79"/>
      <c r="F74" s="79"/>
      <c r="G74" s="79"/>
      <c r="H74" s="79"/>
      <c r="I74" s="102"/>
      <c r="J74" s="102"/>
      <c r="K74" s="80"/>
      <c r="L74" s="46"/>
      <c r="M74" s="46"/>
      <c r="N74" s="46"/>
      <c r="O74" s="46"/>
      <c r="P74" s="46"/>
      <c r="Q74" s="46"/>
      <c r="R74" s="46"/>
      <c r="S74" s="46"/>
      <c r="T74" s="46"/>
      <c r="U74" s="46"/>
      <c r="V74" s="46"/>
      <c r="W74" s="46"/>
      <c r="X74" s="46"/>
      <c r="Y74" s="46"/>
    </row>
    <row r="75" spans="1:25" s="39" customFormat="1" x14ac:dyDescent="0.25">
      <c r="A75" s="101"/>
      <c r="B75" s="101"/>
      <c r="C75" s="46"/>
      <c r="D75" s="99"/>
      <c r="E75" s="87"/>
      <c r="F75" s="87"/>
      <c r="G75" s="87"/>
      <c r="H75" s="87"/>
      <c r="I75" s="87"/>
      <c r="J75" s="100"/>
      <c r="K75" s="80"/>
      <c r="L75" s="46"/>
      <c r="M75" s="46"/>
      <c r="N75" s="46"/>
      <c r="O75" s="46"/>
      <c r="P75" s="46"/>
      <c r="Q75" s="46"/>
      <c r="R75" s="46"/>
      <c r="S75" s="46"/>
      <c r="T75" s="46"/>
      <c r="U75" s="46"/>
      <c r="V75" s="46"/>
      <c r="W75" s="46"/>
      <c r="X75" s="46"/>
      <c r="Y75" s="46"/>
    </row>
    <row r="76" spans="1:25" s="39" customFormat="1" x14ac:dyDescent="0.25">
      <c r="A76" s="409"/>
      <c r="B76" s="409"/>
      <c r="C76" s="410"/>
      <c r="D76" s="410"/>
      <c r="E76" s="410"/>
      <c r="F76" s="410"/>
      <c r="G76" s="410"/>
      <c r="H76" s="410"/>
      <c r="I76" s="410"/>
      <c r="J76" s="410"/>
      <c r="K76" s="80"/>
      <c r="L76" s="46"/>
      <c r="M76" s="46"/>
      <c r="N76" s="46"/>
      <c r="O76" s="46"/>
      <c r="P76" s="46"/>
      <c r="Q76" s="46"/>
      <c r="R76" s="46"/>
      <c r="S76" s="46"/>
      <c r="T76" s="46"/>
      <c r="U76" s="46"/>
      <c r="V76" s="46"/>
      <c r="W76" s="46"/>
      <c r="X76" s="46"/>
      <c r="Y76" s="46"/>
    </row>
    <row r="77" spans="1:25" s="39" customFormat="1" x14ac:dyDescent="0.25">
      <c r="C77" s="46"/>
      <c r="D77" s="99"/>
      <c r="E77" s="46"/>
      <c r="F77" s="46"/>
      <c r="G77" s="46"/>
      <c r="H77" s="46"/>
      <c r="I77" s="46"/>
      <c r="J77" s="80"/>
      <c r="K77" s="80"/>
      <c r="L77" s="46"/>
      <c r="M77" s="46"/>
      <c r="N77" s="46"/>
      <c r="O77" s="46"/>
      <c r="P77" s="46"/>
      <c r="Q77" s="46"/>
      <c r="R77" s="46"/>
      <c r="S77" s="46"/>
      <c r="T77" s="46"/>
      <c r="U77" s="46"/>
      <c r="V77" s="46"/>
      <c r="W77" s="46"/>
      <c r="X77" s="46"/>
      <c r="Y77" s="46"/>
    </row>
    <row r="78" spans="1:25" s="39" customFormat="1" x14ac:dyDescent="0.25">
      <c r="D78" s="98"/>
      <c r="J78" s="97"/>
      <c r="K78" s="80"/>
      <c r="L78" s="46"/>
      <c r="M78" s="46"/>
      <c r="N78" s="46"/>
      <c r="O78" s="46"/>
      <c r="P78" s="46"/>
      <c r="Q78" s="46"/>
      <c r="R78" s="46"/>
      <c r="S78" s="46"/>
      <c r="T78" s="46"/>
      <c r="U78" s="46"/>
      <c r="V78" s="46"/>
      <c r="W78" s="46"/>
      <c r="X78" s="46"/>
      <c r="Y78" s="46"/>
    </row>
    <row r="79" spans="1:25" s="39" customFormat="1" x14ac:dyDescent="0.25">
      <c r="D79" s="98"/>
      <c r="J79" s="97"/>
      <c r="K79" s="80"/>
      <c r="L79" s="46"/>
      <c r="M79" s="46"/>
      <c r="N79" s="46"/>
      <c r="O79" s="46"/>
      <c r="P79" s="46"/>
      <c r="Q79" s="46"/>
      <c r="R79" s="46"/>
      <c r="S79" s="46"/>
      <c r="T79" s="46"/>
      <c r="U79" s="46"/>
      <c r="V79" s="46"/>
      <c r="W79" s="46"/>
      <c r="X79" s="46"/>
      <c r="Y79" s="46"/>
    </row>
    <row r="80" spans="1:25" s="39" customFormat="1" x14ac:dyDescent="0.25">
      <c r="D80" s="98"/>
      <c r="J80" s="97"/>
      <c r="K80" s="80"/>
      <c r="L80" s="46"/>
      <c r="M80" s="46"/>
      <c r="N80" s="46"/>
      <c r="O80" s="46"/>
      <c r="P80" s="46"/>
      <c r="Q80" s="46"/>
      <c r="R80" s="46"/>
      <c r="S80" s="46"/>
      <c r="T80" s="46"/>
      <c r="U80" s="46"/>
      <c r="V80" s="46"/>
      <c r="W80" s="46"/>
      <c r="X80" s="46"/>
      <c r="Y80" s="46"/>
    </row>
    <row r="81" spans="1:25" s="39" customFormat="1" x14ac:dyDescent="0.25">
      <c r="D81" s="98"/>
      <c r="J81" s="97"/>
      <c r="K81" s="80"/>
      <c r="L81" s="46"/>
      <c r="M81" s="46"/>
      <c r="N81" s="46"/>
      <c r="O81" s="46"/>
      <c r="P81" s="46"/>
      <c r="Q81" s="46"/>
      <c r="R81" s="46"/>
      <c r="S81" s="46"/>
      <c r="T81" s="46"/>
      <c r="U81" s="46"/>
      <c r="V81" s="46"/>
      <c r="W81" s="46"/>
      <c r="X81" s="46"/>
      <c r="Y81" s="46"/>
    </row>
    <row r="82" spans="1:25" s="39" customFormat="1" x14ac:dyDescent="0.25">
      <c r="D82" s="98"/>
      <c r="J82" s="97"/>
      <c r="K82" s="80"/>
      <c r="L82" s="46"/>
      <c r="M82" s="46"/>
      <c r="N82" s="46"/>
      <c r="O82" s="46"/>
      <c r="P82" s="46"/>
      <c r="Q82" s="46"/>
      <c r="R82" s="46"/>
      <c r="S82" s="46"/>
      <c r="T82" s="46"/>
      <c r="U82" s="46"/>
      <c r="V82" s="46"/>
      <c r="W82" s="46"/>
      <c r="X82" s="46"/>
      <c r="Y82" s="46"/>
    </row>
    <row r="83" spans="1:25" s="39" customFormat="1" x14ac:dyDescent="0.25">
      <c r="D83" s="98"/>
      <c r="J83" s="97"/>
      <c r="K83" s="80"/>
      <c r="L83" s="46"/>
      <c r="M83" s="46"/>
      <c r="N83" s="46"/>
      <c r="O83" s="46"/>
      <c r="P83" s="46"/>
      <c r="Q83" s="46"/>
      <c r="R83" s="46"/>
      <c r="S83" s="46"/>
      <c r="T83" s="46"/>
      <c r="U83" s="46"/>
      <c r="V83" s="46"/>
      <c r="W83" s="46"/>
      <c r="X83" s="46"/>
      <c r="Y83" s="46"/>
    </row>
    <row r="84" spans="1:25" s="39" customFormat="1" ht="12.75" customHeight="1" x14ac:dyDescent="0.25">
      <c r="D84" s="98"/>
      <c r="J84" s="97"/>
      <c r="K84" s="80"/>
      <c r="L84" s="46"/>
      <c r="M84" s="46"/>
      <c r="N84" s="46"/>
      <c r="O84" s="46"/>
      <c r="P84" s="46"/>
      <c r="Q84" s="46"/>
      <c r="R84" s="46"/>
      <c r="S84" s="46"/>
      <c r="T84" s="46"/>
      <c r="U84" s="46"/>
      <c r="V84" s="46"/>
      <c r="W84" s="46"/>
      <c r="X84" s="46"/>
      <c r="Y84" s="46"/>
    </row>
    <row r="85" spans="1:25" s="39" customFormat="1" ht="12.75" customHeight="1" x14ac:dyDescent="0.25">
      <c r="D85" s="98"/>
      <c r="J85" s="97"/>
      <c r="K85" s="80"/>
      <c r="L85" s="46"/>
      <c r="M85" s="46"/>
      <c r="N85" s="46"/>
      <c r="O85" s="46"/>
      <c r="P85" s="46"/>
      <c r="Q85" s="46"/>
      <c r="R85" s="46"/>
      <c r="S85" s="46"/>
      <c r="T85" s="46"/>
      <c r="U85" s="46"/>
      <c r="V85" s="46"/>
      <c r="W85" s="46"/>
      <c r="X85" s="46"/>
      <c r="Y85" s="46"/>
    </row>
    <row r="86" spans="1:25" s="39" customFormat="1" ht="12.75" customHeight="1" x14ac:dyDescent="0.25">
      <c r="D86" s="98"/>
      <c r="J86" s="97"/>
      <c r="K86" s="80"/>
      <c r="L86" s="46"/>
      <c r="M86" s="46"/>
      <c r="N86" s="46"/>
      <c r="O86" s="46"/>
      <c r="P86" s="46"/>
      <c r="Q86" s="46"/>
      <c r="R86" s="46"/>
      <c r="S86" s="46"/>
      <c r="T86" s="46"/>
      <c r="U86" s="46"/>
      <c r="V86" s="46"/>
      <c r="W86" s="46"/>
      <c r="X86" s="46"/>
      <c r="Y86" s="46"/>
    </row>
    <row r="87" spans="1:25" s="39" customFormat="1" ht="12.75" customHeight="1" x14ac:dyDescent="0.25">
      <c r="D87" s="98"/>
      <c r="J87" s="97"/>
      <c r="K87" s="80"/>
      <c r="L87" s="46"/>
      <c r="M87" s="46"/>
      <c r="N87" s="46"/>
      <c r="O87" s="46"/>
      <c r="P87" s="46"/>
      <c r="Q87" s="46"/>
      <c r="R87" s="46"/>
      <c r="S87" s="46"/>
      <c r="T87" s="46"/>
      <c r="U87" s="46"/>
      <c r="V87" s="46"/>
      <c r="W87" s="46"/>
      <c r="X87" s="46"/>
      <c r="Y87" s="46"/>
    </row>
    <row r="88" spans="1:25" s="39" customFormat="1" ht="12.75" customHeight="1" x14ac:dyDescent="0.25">
      <c r="A88" s="54"/>
      <c r="B88" s="54"/>
      <c r="C88" s="54"/>
      <c r="D88" s="96"/>
      <c r="E88" s="54"/>
      <c r="F88" s="54"/>
      <c r="G88" s="54"/>
      <c r="H88" s="54"/>
      <c r="I88" s="54"/>
      <c r="J88" s="95"/>
      <c r="K88" s="58"/>
      <c r="L88" s="46"/>
      <c r="M88" s="46"/>
      <c r="N88" s="46"/>
      <c r="O88" s="46"/>
      <c r="P88" s="46"/>
      <c r="Q88" s="46"/>
      <c r="R88" s="46"/>
      <c r="S88" s="46"/>
      <c r="T88" s="46"/>
      <c r="U88" s="46"/>
      <c r="V88" s="46"/>
      <c r="W88" s="46"/>
      <c r="X88" s="46"/>
      <c r="Y88" s="46"/>
    </row>
    <row r="89" spans="1:25" s="39" customFormat="1" ht="12.75" customHeight="1" x14ac:dyDescent="0.25">
      <c r="A89" s="54"/>
      <c r="B89" s="54"/>
      <c r="C89" s="54"/>
      <c r="D89" s="96"/>
      <c r="E89" s="54"/>
      <c r="F89" s="54"/>
      <c r="G89" s="54"/>
      <c r="H89" s="54"/>
      <c r="I89" s="54"/>
      <c r="J89" s="95"/>
      <c r="K89" s="58"/>
      <c r="L89" s="46"/>
      <c r="M89" s="46"/>
      <c r="N89" s="46"/>
      <c r="O89" s="46"/>
      <c r="P89" s="46"/>
      <c r="Q89" s="46"/>
      <c r="R89" s="46"/>
      <c r="S89" s="46"/>
      <c r="T89" s="46"/>
      <c r="U89" s="46"/>
      <c r="V89" s="46"/>
      <c r="W89" s="46"/>
      <c r="X89" s="46"/>
      <c r="Y89" s="46"/>
    </row>
    <row r="90" spans="1:25" s="39" customFormat="1" ht="12.75" customHeight="1" x14ac:dyDescent="0.25">
      <c r="A90" s="54"/>
      <c r="B90" s="50"/>
      <c r="C90" s="50"/>
      <c r="D90" s="96"/>
      <c r="E90" s="54"/>
      <c r="F90" s="54"/>
      <c r="G90" s="54"/>
      <c r="H90" s="54"/>
      <c r="I90" s="54"/>
      <c r="J90" s="95"/>
      <c r="K90" s="58"/>
      <c r="L90" s="46"/>
      <c r="M90" s="46"/>
      <c r="N90" s="46"/>
      <c r="O90" s="46"/>
      <c r="P90" s="46"/>
      <c r="Q90" s="46"/>
      <c r="R90" s="46"/>
      <c r="S90" s="46"/>
      <c r="T90" s="46"/>
      <c r="U90" s="46"/>
      <c r="V90" s="46"/>
      <c r="W90" s="46"/>
      <c r="X90" s="46"/>
      <c r="Y90" s="46"/>
    </row>
    <row r="91" spans="1:25" s="39" customFormat="1" ht="12.75" customHeight="1" x14ac:dyDescent="0.25">
      <c r="A91" s="54"/>
      <c r="B91" s="50"/>
      <c r="C91" s="50"/>
      <c r="D91" s="96"/>
      <c r="E91" s="54"/>
      <c r="F91" s="54"/>
      <c r="G91" s="54"/>
      <c r="H91" s="54"/>
      <c r="I91" s="54"/>
      <c r="J91" s="95"/>
      <c r="K91" s="58"/>
      <c r="L91" s="46"/>
      <c r="M91" s="46"/>
      <c r="N91" s="46"/>
      <c r="O91" s="46"/>
      <c r="P91" s="46"/>
      <c r="Q91" s="46"/>
      <c r="R91" s="46"/>
      <c r="S91" s="46"/>
      <c r="T91" s="46"/>
      <c r="U91" s="46"/>
      <c r="V91" s="46"/>
      <c r="W91" s="46"/>
      <c r="X91" s="46"/>
      <c r="Y91" s="46"/>
    </row>
    <row r="92" spans="1:25" s="39" customFormat="1" ht="12.75" customHeight="1" x14ac:dyDescent="0.25">
      <c r="A92" s="54"/>
      <c r="B92" s="50"/>
      <c r="C92" s="50"/>
      <c r="D92" s="96"/>
      <c r="E92" s="54"/>
      <c r="F92" s="54"/>
      <c r="G92" s="54"/>
      <c r="H92" s="54"/>
      <c r="I92" s="54"/>
      <c r="J92" s="95"/>
      <c r="K92" s="58"/>
      <c r="L92" s="46"/>
      <c r="M92" s="46"/>
      <c r="N92" s="46"/>
      <c r="O92" s="46"/>
      <c r="P92" s="46"/>
      <c r="Q92" s="46"/>
      <c r="R92" s="46"/>
      <c r="S92" s="46"/>
      <c r="T92" s="46"/>
      <c r="U92" s="46"/>
      <c r="V92" s="46"/>
      <c r="W92" s="46"/>
      <c r="X92" s="46"/>
      <c r="Y92" s="46"/>
    </row>
    <row r="93" spans="1:25" s="39" customFormat="1" ht="12.75" customHeight="1" x14ac:dyDescent="0.25">
      <c r="A93" s="54"/>
      <c r="B93" s="50"/>
      <c r="C93" s="50"/>
      <c r="D93" s="96"/>
      <c r="E93" s="54"/>
      <c r="F93" s="54"/>
      <c r="G93" s="54"/>
      <c r="H93" s="54"/>
      <c r="I93" s="54"/>
      <c r="J93" s="95"/>
      <c r="K93" s="58"/>
      <c r="L93" s="46"/>
      <c r="M93" s="46"/>
      <c r="N93" s="46"/>
      <c r="O93" s="46"/>
      <c r="P93" s="46"/>
      <c r="Q93" s="46"/>
      <c r="R93" s="46"/>
      <c r="S93" s="46"/>
      <c r="T93" s="46"/>
      <c r="U93" s="46"/>
      <c r="V93" s="46"/>
      <c r="W93" s="46"/>
      <c r="X93" s="46"/>
      <c r="Y93" s="46"/>
    </row>
    <row r="94" spans="1:25" s="39" customFormat="1" ht="12.75" customHeight="1" x14ac:dyDescent="0.25">
      <c r="A94" s="54"/>
      <c r="B94" s="50"/>
      <c r="C94" s="50"/>
      <c r="D94" s="96"/>
      <c r="E94" s="54"/>
      <c r="F94" s="54"/>
      <c r="G94" s="54"/>
      <c r="H94" s="54"/>
      <c r="I94" s="54"/>
      <c r="J94" s="95"/>
      <c r="K94" s="58"/>
      <c r="L94" s="46"/>
      <c r="M94" s="46"/>
      <c r="N94" s="46"/>
      <c r="O94" s="46"/>
      <c r="P94" s="46"/>
      <c r="Q94" s="46"/>
      <c r="R94" s="46"/>
      <c r="S94" s="46"/>
      <c r="T94" s="46"/>
      <c r="U94" s="46"/>
      <c r="V94" s="46"/>
      <c r="W94" s="46"/>
      <c r="X94" s="46"/>
      <c r="Y94" s="46"/>
    </row>
    <row r="95" spans="1:25" ht="12.75" customHeight="1" x14ac:dyDescent="0.25">
      <c r="A95" s="54"/>
      <c r="B95" s="50"/>
      <c r="C95" s="50"/>
      <c r="D95" s="96"/>
      <c r="E95" s="54"/>
      <c r="F95" s="54"/>
      <c r="G95" s="54"/>
      <c r="H95" s="54"/>
      <c r="I95" s="54"/>
      <c r="J95" s="95"/>
      <c r="K95" s="58"/>
    </row>
    <row r="96" spans="1:25" ht="12.75" customHeight="1" x14ac:dyDescent="0.25">
      <c r="A96" s="54"/>
      <c r="B96" s="50"/>
      <c r="C96" s="50"/>
      <c r="D96" s="96"/>
      <c r="E96" s="54"/>
      <c r="F96" s="54"/>
      <c r="G96" s="54"/>
      <c r="H96" s="54"/>
      <c r="I96" s="54"/>
      <c r="J96" s="95"/>
      <c r="K96" s="58"/>
    </row>
    <row r="97" spans="1:11" ht="12.75" customHeight="1" x14ac:dyDescent="0.25">
      <c r="A97" s="54"/>
      <c r="B97" s="50"/>
      <c r="C97" s="50"/>
      <c r="D97" s="96"/>
      <c r="E97" s="54"/>
      <c r="F97" s="54"/>
      <c r="G97" s="54"/>
      <c r="H97" s="54"/>
      <c r="I97" s="54"/>
      <c r="J97" s="95"/>
      <c r="K97" s="58"/>
    </row>
    <row r="98" spans="1:11" ht="12.75" customHeight="1" x14ac:dyDescent="0.25">
      <c r="A98" s="54"/>
      <c r="B98" s="50"/>
      <c r="C98" s="50"/>
      <c r="D98" s="96"/>
      <c r="E98" s="54"/>
      <c r="F98" s="54"/>
      <c r="G98" s="54"/>
      <c r="H98" s="54"/>
      <c r="I98" s="54"/>
      <c r="J98" s="95"/>
      <c r="K98" s="58"/>
    </row>
    <row r="99" spans="1:11" ht="12.75" customHeight="1" x14ac:dyDescent="0.25">
      <c r="A99" s="54"/>
      <c r="B99" s="50"/>
      <c r="C99" s="50"/>
      <c r="D99" s="96"/>
      <c r="E99" s="54"/>
      <c r="F99" s="54"/>
      <c r="G99" s="54"/>
      <c r="H99" s="54"/>
      <c r="I99" s="54"/>
      <c r="J99" s="95"/>
      <c r="K99" s="58"/>
    </row>
    <row r="100" spans="1:11" ht="12.75" customHeight="1" x14ac:dyDescent="0.25">
      <c r="A100" s="54"/>
      <c r="B100" s="50"/>
      <c r="C100" s="50"/>
      <c r="D100" s="96"/>
      <c r="E100" s="54"/>
      <c r="F100" s="54"/>
      <c r="G100" s="54"/>
      <c r="H100" s="54"/>
      <c r="I100" s="54"/>
      <c r="J100" s="95"/>
      <c r="K100" s="58"/>
    </row>
    <row r="101" spans="1:11" ht="12.75" customHeight="1" x14ac:dyDescent="0.25">
      <c r="A101" s="93"/>
      <c r="B101" s="68"/>
      <c r="C101" s="68"/>
      <c r="D101" s="94"/>
      <c r="E101" s="93"/>
      <c r="F101" s="93"/>
      <c r="G101" s="93"/>
      <c r="H101" s="93"/>
      <c r="I101" s="93"/>
      <c r="J101" s="92"/>
      <c r="K101" s="91"/>
    </row>
    <row r="102" spans="1:11" ht="12.75" customHeight="1" x14ac:dyDescent="0.25">
      <c r="A102" s="93"/>
      <c r="B102" s="68"/>
      <c r="C102" s="68"/>
      <c r="D102" s="94"/>
      <c r="E102" s="93"/>
      <c r="F102" s="93"/>
      <c r="G102" s="93"/>
      <c r="H102" s="93"/>
      <c r="I102" s="93"/>
      <c r="J102" s="92"/>
      <c r="K102" s="91"/>
    </row>
    <row r="103" spans="1:11" ht="12.75" customHeight="1" x14ac:dyDescent="0.25">
      <c r="A103" s="93"/>
      <c r="B103" s="68"/>
      <c r="C103" s="68"/>
      <c r="D103" s="94"/>
      <c r="E103" s="93"/>
      <c r="F103" s="93"/>
      <c r="G103" s="93"/>
      <c r="H103" s="93"/>
      <c r="I103" s="93"/>
      <c r="J103" s="92"/>
      <c r="K103" s="91"/>
    </row>
    <row r="104" spans="1:11" ht="12.75" customHeight="1" x14ac:dyDescent="0.25">
      <c r="A104" s="93"/>
      <c r="B104" s="68"/>
      <c r="C104" s="68"/>
      <c r="D104" s="94"/>
      <c r="E104" s="93"/>
      <c r="F104" s="93"/>
      <c r="G104" s="93"/>
      <c r="H104" s="93"/>
      <c r="I104" s="93"/>
      <c r="J104" s="92"/>
      <c r="K104" s="91"/>
    </row>
    <row r="105" spans="1:11" ht="12.75" customHeight="1" x14ac:dyDescent="0.25">
      <c r="A105" s="93"/>
      <c r="B105" s="68"/>
      <c r="C105" s="68"/>
      <c r="D105" s="94"/>
      <c r="E105" s="93"/>
      <c r="F105" s="93"/>
      <c r="G105" s="93"/>
      <c r="H105" s="93"/>
      <c r="I105" s="93"/>
      <c r="J105" s="92"/>
      <c r="K105" s="91"/>
    </row>
    <row r="106" spans="1:11" ht="12.75" customHeight="1" x14ac:dyDescent="0.25">
      <c r="A106" s="93"/>
      <c r="B106" s="68"/>
      <c r="C106" s="68"/>
      <c r="D106" s="94"/>
      <c r="E106" s="93"/>
      <c r="F106" s="93"/>
      <c r="G106" s="93"/>
      <c r="H106" s="93"/>
      <c r="I106" s="93"/>
      <c r="J106" s="92"/>
      <c r="K106" s="91"/>
    </row>
    <row r="107" spans="1:11" ht="12.75" customHeight="1" x14ac:dyDescent="0.25">
      <c r="A107" s="93"/>
      <c r="B107" s="68"/>
      <c r="C107" s="68"/>
      <c r="D107" s="94"/>
      <c r="E107" s="93"/>
      <c r="F107" s="93"/>
      <c r="G107" s="93"/>
      <c r="H107" s="93"/>
      <c r="I107" s="93"/>
      <c r="J107" s="92"/>
      <c r="K107" s="91"/>
    </row>
    <row r="108" spans="1:11" ht="12.75" customHeight="1" x14ac:dyDescent="0.25">
      <c r="A108" s="93"/>
      <c r="B108" s="68"/>
      <c r="C108" s="68"/>
      <c r="D108" s="94"/>
      <c r="E108" s="93"/>
      <c r="F108" s="93"/>
      <c r="G108" s="93"/>
      <c r="H108" s="93"/>
      <c r="I108" s="93"/>
      <c r="J108" s="92"/>
      <c r="K108" s="91"/>
    </row>
    <row r="109" spans="1:11" ht="12.75" customHeight="1" x14ac:dyDescent="0.25">
      <c r="A109" s="93"/>
      <c r="B109" s="68"/>
      <c r="C109" s="68"/>
      <c r="D109" s="94"/>
      <c r="E109" s="93"/>
      <c r="F109" s="93"/>
      <c r="G109" s="93"/>
      <c r="H109" s="93"/>
      <c r="I109" s="93"/>
      <c r="J109" s="92"/>
      <c r="K109" s="91"/>
    </row>
    <row r="110" spans="1:11" ht="12.75" customHeight="1" x14ac:dyDescent="0.25">
      <c r="A110" s="93"/>
      <c r="B110" s="68"/>
      <c r="C110" s="68"/>
      <c r="D110" s="94"/>
      <c r="E110" s="93"/>
      <c r="F110" s="93"/>
      <c r="G110" s="93"/>
      <c r="H110" s="93"/>
      <c r="I110" s="93"/>
      <c r="J110" s="92"/>
      <c r="K110" s="91"/>
    </row>
    <row r="111" spans="1:11" ht="12.75" customHeight="1" x14ac:dyDescent="0.25">
      <c r="A111" s="93"/>
      <c r="B111" s="68"/>
      <c r="C111" s="68"/>
      <c r="D111" s="94"/>
      <c r="E111" s="93"/>
      <c r="F111" s="93"/>
      <c r="G111" s="93"/>
      <c r="H111" s="93"/>
      <c r="I111" s="93"/>
      <c r="J111" s="92"/>
      <c r="K111" s="91"/>
    </row>
    <row r="112" spans="1:11" ht="12.75" customHeight="1" x14ac:dyDescent="0.25">
      <c r="A112" s="93"/>
      <c r="B112" s="68"/>
      <c r="C112" s="68"/>
      <c r="D112" s="94"/>
      <c r="E112" s="93"/>
      <c r="F112" s="93"/>
      <c r="G112" s="93"/>
      <c r="H112" s="93"/>
      <c r="I112" s="93"/>
      <c r="J112" s="92"/>
      <c r="K112" s="91"/>
    </row>
    <row r="113" spans="1:11" ht="12.75" customHeight="1" x14ac:dyDescent="0.25">
      <c r="A113" s="93"/>
      <c r="B113" s="68"/>
      <c r="C113" s="68"/>
      <c r="D113" s="94"/>
      <c r="E113" s="93"/>
      <c r="F113" s="93"/>
      <c r="G113" s="93"/>
      <c r="H113" s="93"/>
      <c r="I113" s="93"/>
      <c r="J113" s="92"/>
      <c r="K113" s="91"/>
    </row>
    <row r="114" spans="1:11" ht="12.75" customHeight="1" x14ac:dyDescent="0.25">
      <c r="A114" s="93"/>
      <c r="B114" s="68"/>
      <c r="C114" s="68"/>
      <c r="D114" s="94"/>
      <c r="E114" s="93"/>
      <c r="F114" s="93"/>
      <c r="G114" s="93"/>
      <c r="H114" s="93"/>
      <c r="I114" s="93"/>
      <c r="J114" s="92"/>
      <c r="K114" s="91"/>
    </row>
    <row r="115" spans="1:11" ht="12.75" customHeight="1" x14ac:dyDescent="0.25">
      <c r="A115" s="93"/>
      <c r="B115" s="68"/>
      <c r="C115" s="68"/>
      <c r="D115" s="94"/>
      <c r="E115" s="93"/>
      <c r="F115" s="93"/>
      <c r="G115" s="93"/>
      <c r="H115" s="93"/>
      <c r="I115" s="93"/>
      <c r="J115" s="92"/>
      <c r="K115" s="91"/>
    </row>
    <row r="116" spans="1:11" ht="12.75" customHeight="1" x14ac:dyDescent="0.25">
      <c r="A116" s="93"/>
      <c r="B116" s="68"/>
      <c r="C116" s="68"/>
      <c r="D116" s="94"/>
      <c r="E116" s="93"/>
      <c r="F116" s="93"/>
      <c r="G116" s="93"/>
      <c r="H116" s="93"/>
      <c r="I116" s="93"/>
      <c r="J116" s="92"/>
      <c r="K116" s="91"/>
    </row>
    <row r="117" spans="1:11" ht="12.75" customHeight="1" x14ac:dyDescent="0.25">
      <c r="A117" s="93"/>
      <c r="B117" s="68"/>
      <c r="C117" s="68"/>
      <c r="D117" s="94"/>
      <c r="E117" s="93"/>
      <c r="F117" s="93"/>
      <c r="G117" s="93"/>
      <c r="H117" s="93"/>
      <c r="I117" s="93"/>
      <c r="J117" s="92"/>
      <c r="K117" s="91"/>
    </row>
    <row r="118" spans="1:11" ht="12.75" customHeight="1" x14ac:dyDescent="0.25">
      <c r="A118" s="93"/>
      <c r="B118" s="68"/>
      <c r="C118" s="68"/>
      <c r="D118" s="94"/>
      <c r="E118" s="93"/>
      <c r="F118" s="93"/>
      <c r="G118" s="93"/>
      <c r="H118" s="93"/>
      <c r="I118" s="93"/>
      <c r="J118" s="92"/>
      <c r="K118" s="91"/>
    </row>
    <row r="119" spans="1:11" ht="12.75" customHeight="1" x14ac:dyDescent="0.25">
      <c r="A119" s="93"/>
      <c r="B119" s="68"/>
      <c r="C119" s="68"/>
      <c r="D119" s="94"/>
      <c r="E119" s="93"/>
      <c r="F119" s="93"/>
      <c r="G119" s="93"/>
      <c r="H119" s="93"/>
      <c r="I119" s="93"/>
      <c r="J119" s="92"/>
      <c r="K119" s="91"/>
    </row>
    <row r="120" spans="1:11" ht="12.75" customHeight="1" x14ac:dyDescent="0.25">
      <c r="A120" s="93"/>
      <c r="B120" s="68"/>
      <c r="C120" s="68"/>
      <c r="D120" s="94"/>
      <c r="E120" s="93"/>
      <c r="F120" s="93"/>
      <c r="G120" s="93"/>
      <c r="H120" s="93"/>
      <c r="I120" s="93"/>
      <c r="J120" s="92"/>
      <c r="K120" s="91"/>
    </row>
    <row r="121" spans="1:11" ht="12.75" customHeight="1" x14ac:dyDescent="0.25">
      <c r="A121" s="93"/>
      <c r="B121" s="68"/>
      <c r="C121" s="68"/>
      <c r="D121" s="94"/>
      <c r="E121" s="93"/>
      <c r="F121" s="93"/>
      <c r="G121" s="93"/>
      <c r="H121" s="93"/>
      <c r="I121" s="93"/>
      <c r="J121" s="92"/>
      <c r="K121" s="91"/>
    </row>
    <row r="122" spans="1:11" x14ac:dyDescent="0.25">
      <c r="A122" s="93"/>
      <c r="B122" s="68"/>
      <c r="C122" s="68"/>
      <c r="D122" s="94"/>
      <c r="E122" s="93"/>
      <c r="F122" s="93"/>
      <c r="G122" s="93"/>
      <c r="H122" s="93"/>
      <c r="I122" s="93"/>
      <c r="J122" s="92"/>
      <c r="K122" s="91"/>
    </row>
    <row r="123" spans="1:11" x14ac:dyDescent="0.25">
      <c r="A123" s="93"/>
      <c r="B123" s="68"/>
      <c r="C123" s="68"/>
      <c r="D123" s="94"/>
      <c r="E123" s="93"/>
      <c r="F123" s="93"/>
      <c r="G123" s="93"/>
      <c r="H123" s="93"/>
      <c r="I123" s="93"/>
      <c r="J123" s="92"/>
      <c r="K123" s="91"/>
    </row>
    <row r="124" spans="1:11" ht="12.75" customHeight="1" x14ac:dyDescent="0.25">
      <c r="A124" s="93"/>
      <c r="B124" s="68"/>
      <c r="C124" s="68"/>
      <c r="D124" s="94"/>
      <c r="E124" s="93"/>
      <c r="F124" s="93"/>
      <c r="G124" s="93"/>
      <c r="H124" s="93"/>
      <c r="I124" s="93"/>
      <c r="J124" s="92"/>
      <c r="K124" s="91"/>
    </row>
    <row r="125" spans="1:11" ht="12.75" customHeight="1" x14ac:dyDescent="0.25">
      <c r="A125" s="93"/>
      <c r="B125" s="68"/>
      <c r="C125" s="68"/>
      <c r="D125" s="94"/>
      <c r="E125" s="93"/>
      <c r="F125" s="93"/>
      <c r="G125" s="93"/>
      <c r="H125" s="93"/>
      <c r="I125" s="93"/>
      <c r="J125" s="92"/>
      <c r="K125" s="91"/>
    </row>
    <row r="126" spans="1:11" ht="12.75" customHeight="1" x14ac:dyDescent="0.25">
      <c r="A126" s="93"/>
      <c r="B126" s="68"/>
      <c r="C126" s="68"/>
      <c r="D126" s="94"/>
      <c r="E126" s="93"/>
      <c r="F126" s="93"/>
      <c r="G126" s="93"/>
      <c r="H126" s="93"/>
      <c r="I126" s="93"/>
      <c r="J126" s="92"/>
      <c r="K126" s="91"/>
    </row>
    <row r="127" spans="1:11" ht="12.75" customHeight="1" x14ac:dyDescent="0.25">
      <c r="A127" s="93"/>
      <c r="B127" s="68"/>
      <c r="C127" s="68"/>
      <c r="D127" s="94"/>
      <c r="E127" s="93"/>
      <c r="F127" s="93"/>
      <c r="G127" s="93"/>
      <c r="H127" s="93"/>
      <c r="I127" s="93"/>
      <c r="J127" s="92"/>
      <c r="K127" s="91"/>
    </row>
    <row r="128" spans="1:11" ht="12.75" customHeight="1" x14ac:dyDescent="0.25">
      <c r="A128" s="93"/>
      <c r="B128" s="93"/>
      <c r="C128" s="93"/>
      <c r="D128" s="94"/>
      <c r="E128" s="93"/>
      <c r="F128" s="93"/>
      <c r="G128" s="93"/>
      <c r="H128" s="93"/>
      <c r="I128" s="93"/>
      <c r="J128" s="92"/>
      <c r="K128" s="91"/>
    </row>
    <row r="129" spans="1:11" ht="12.75" customHeight="1" x14ac:dyDescent="0.25">
      <c r="A129" s="93"/>
      <c r="B129" s="93"/>
      <c r="C129" s="93"/>
      <c r="D129" s="94"/>
      <c r="E129" s="93"/>
      <c r="F129" s="93"/>
      <c r="G129" s="93"/>
      <c r="H129" s="93"/>
      <c r="I129" s="93"/>
      <c r="J129" s="92"/>
      <c r="K129" s="91"/>
    </row>
    <row r="130" spans="1:11" ht="12.75" customHeight="1" x14ac:dyDescent="0.25">
      <c r="A130" s="93"/>
      <c r="B130" s="68"/>
      <c r="C130" s="68"/>
      <c r="D130" s="94"/>
      <c r="E130" s="93"/>
      <c r="F130" s="93"/>
      <c r="G130" s="93"/>
      <c r="H130" s="93"/>
      <c r="I130" s="93"/>
      <c r="J130" s="92"/>
      <c r="K130" s="91"/>
    </row>
    <row r="131" spans="1:11" ht="12.75" customHeight="1" x14ac:dyDescent="0.25">
      <c r="A131" s="93"/>
      <c r="B131" s="68"/>
      <c r="C131" s="68"/>
      <c r="D131" s="94"/>
      <c r="E131" s="93"/>
      <c r="F131" s="93"/>
      <c r="G131" s="93"/>
      <c r="H131" s="93"/>
      <c r="I131" s="93"/>
      <c r="J131" s="92"/>
      <c r="K131" s="91"/>
    </row>
    <row r="132" spans="1:11" ht="12.75" customHeight="1" x14ac:dyDescent="0.25">
      <c r="A132" s="93"/>
      <c r="B132" s="68"/>
      <c r="C132" s="68"/>
      <c r="D132" s="94"/>
      <c r="E132" s="93"/>
      <c r="F132" s="93"/>
      <c r="G132" s="93"/>
      <c r="H132" s="93"/>
      <c r="I132" s="93"/>
      <c r="J132" s="92"/>
      <c r="K132" s="91"/>
    </row>
    <row r="133" spans="1:11" ht="12.75" customHeight="1" x14ac:dyDescent="0.25">
      <c r="A133" s="93"/>
      <c r="B133" s="68"/>
      <c r="C133" s="68"/>
      <c r="D133" s="94"/>
      <c r="E133" s="93"/>
      <c r="F133" s="93"/>
      <c r="G133" s="93"/>
      <c r="H133" s="93"/>
      <c r="I133" s="93"/>
      <c r="J133" s="92"/>
      <c r="K133" s="91"/>
    </row>
    <row r="134" spans="1:11" ht="12.75" customHeight="1" x14ac:dyDescent="0.25">
      <c r="A134" s="93"/>
      <c r="B134" s="68"/>
      <c r="C134" s="68"/>
      <c r="D134" s="94"/>
      <c r="E134" s="93"/>
      <c r="F134" s="93"/>
      <c r="G134" s="93"/>
      <c r="H134" s="93"/>
      <c r="I134" s="93"/>
      <c r="J134" s="92"/>
      <c r="K134" s="91"/>
    </row>
    <row r="135" spans="1:11" ht="12.75" customHeight="1" x14ac:dyDescent="0.25">
      <c r="A135" s="93"/>
      <c r="B135" s="68"/>
      <c r="C135" s="68"/>
      <c r="D135" s="94"/>
      <c r="E135" s="93"/>
      <c r="F135" s="93"/>
      <c r="G135" s="93"/>
      <c r="H135" s="93"/>
      <c r="I135" s="93"/>
      <c r="J135" s="92"/>
      <c r="K135" s="91"/>
    </row>
    <row r="136" spans="1:11" ht="12.75" customHeight="1" x14ac:dyDescent="0.25">
      <c r="A136" s="93"/>
      <c r="B136" s="68"/>
      <c r="C136" s="68"/>
      <c r="D136" s="94"/>
      <c r="E136" s="93"/>
      <c r="F136" s="93"/>
      <c r="G136" s="93"/>
      <c r="H136" s="93"/>
      <c r="I136" s="93"/>
      <c r="J136" s="92"/>
      <c r="K136" s="91"/>
    </row>
    <row r="137" spans="1:11" ht="12.75" customHeight="1" x14ac:dyDescent="0.25">
      <c r="A137" s="93"/>
      <c r="B137" s="68"/>
      <c r="C137" s="68"/>
      <c r="D137" s="94"/>
      <c r="E137" s="93"/>
      <c r="F137" s="93"/>
      <c r="G137" s="93"/>
      <c r="H137" s="93"/>
      <c r="I137" s="93"/>
      <c r="J137" s="92"/>
      <c r="K137" s="91"/>
    </row>
    <row r="138" spans="1:11" ht="12.75" customHeight="1" x14ac:dyDescent="0.25">
      <c r="A138" s="93"/>
      <c r="B138" s="68"/>
      <c r="C138" s="68"/>
      <c r="D138" s="94"/>
      <c r="E138" s="93"/>
      <c r="F138" s="93"/>
      <c r="G138" s="93"/>
      <c r="H138" s="93"/>
      <c r="I138" s="93"/>
      <c r="J138" s="92"/>
      <c r="K138" s="91"/>
    </row>
    <row r="139" spans="1:11" ht="12.75" customHeight="1" x14ac:dyDescent="0.25">
      <c r="A139" s="93"/>
      <c r="B139" s="68"/>
      <c r="C139" s="68"/>
      <c r="D139" s="94"/>
      <c r="E139" s="93"/>
      <c r="F139" s="93"/>
      <c r="G139" s="93"/>
      <c r="H139" s="93"/>
      <c r="I139" s="93"/>
      <c r="J139" s="92"/>
      <c r="K139" s="91"/>
    </row>
    <row r="140" spans="1:11" ht="12.75" customHeight="1" x14ac:dyDescent="0.25">
      <c r="A140" s="93"/>
      <c r="B140" s="68"/>
      <c r="C140" s="68"/>
      <c r="D140" s="94"/>
      <c r="E140" s="93"/>
      <c r="F140" s="93"/>
      <c r="G140" s="93"/>
      <c r="H140" s="93"/>
      <c r="I140" s="93"/>
      <c r="J140" s="92"/>
      <c r="K140" s="91"/>
    </row>
    <row r="141" spans="1:11" ht="12.75" customHeight="1" x14ac:dyDescent="0.25">
      <c r="A141" s="93"/>
      <c r="B141" s="68"/>
      <c r="C141" s="68"/>
      <c r="D141" s="94"/>
      <c r="E141" s="93"/>
      <c r="F141" s="93"/>
      <c r="G141" s="93"/>
      <c r="H141" s="93"/>
      <c r="I141" s="93"/>
      <c r="J141" s="92"/>
      <c r="K141" s="91"/>
    </row>
    <row r="142" spans="1:11" ht="12.75" customHeight="1" x14ac:dyDescent="0.25">
      <c r="A142" s="93"/>
      <c r="B142" s="68"/>
      <c r="C142" s="68"/>
      <c r="D142" s="94"/>
      <c r="E142" s="93"/>
      <c r="F142" s="93"/>
      <c r="G142" s="93"/>
      <c r="H142" s="93"/>
      <c r="I142" s="93"/>
      <c r="J142" s="92"/>
      <c r="K142" s="91"/>
    </row>
    <row r="143" spans="1:11" ht="12.75" customHeight="1" x14ac:dyDescent="0.25">
      <c r="A143" s="93"/>
      <c r="B143" s="68"/>
      <c r="C143" s="68"/>
      <c r="D143" s="94"/>
      <c r="E143" s="93"/>
      <c r="F143" s="93"/>
      <c r="G143" s="93"/>
      <c r="H143" s="93"/>
      <c r="I143" s="93"/>
      <c r="J143" s="92"/>
      <c r="K143" s="91"/>
    </row>
    <row r="144" spans="1:11" ht="12.75" customHeight="1" x14ac:dyDescent="0.25">
      <c r="A144" s="93"/>
      <c r="B144" s="68"/>
      <c r="C144" s="68"/>
      <c r="D144" s="94"/>
      <c r="E144" s="93"/>
      <c r="F144" s="93"/>
      <c r="G144" s="93"/>
      <c r="H144" s="93"/>
      <c r="I144" s="93"/>
      <c r="J144" s="92"/>
      <c r="K144" s="91"/>
    </row>
    <row r="145" spans="1:11" ht="12.75" customHeight="1" x14ac:dyDescent="0.25">
      <c r="A145" s="93"/>
      <c r="B145" s="68"/>
      <c r="C145" s="68"/>
      <c r="D145" s="94"/>
      <c r="E145" s="93"/>
      <c r="F145" s="93"/>
      <c r="G145" s="93"/>
      <c r="H145" s="93"/>
      <c r="I145" s="93"/>
      <c r="J145" s="92"/>
      <c r="K145" s="91"/>
    </row>
    <row r="146" spans="1:11" x14ac:dyDescent="0.25">
      <c r="A146" s="93"/>
      <c r="B146" s="68"/>
      <c r="C146" s="68"/>
      <c r="D146" s="94"/>
      <c r="E146" s="93"/>
      <c r="F146" s="93"/>
      <c r="G146" s="93"/>
      <c r="H146" s="93"/>
      <c r="I146" s="93"/>
      <c r="J146" s="92"/>
      <c r="K146" s="91"/>
    </row>
    <row r="147" spans="1:11" x14ac:dyDescent="0.25">
      <c r="A147" s="93"/>
      <c r="B147" s="68"/>
      <c r="C147" s="68"/>
      <c r="D147" s="94"/>
      <c r="E147" s="93"/>
      <c r="F147" s="93"/>
      <c r="G147" s="93"/>
      <c r="H147" s="93"/>
      <c r="I147" s="93"/>
      <c r="J147" s="92"/>
      <c r="K147" s="91"/>
    </row>
    <row r="148" spans="1:11" x14ac:dyDescent="0.25">
      <c r="A148" s="93"/>
      <c r="B148" s="68"/>
      <c r="C148" s="68"/>
      <c r="D148" s="94"/>
      <c r="E148" s="93"/>
      <c r="F148" s="93"/>
      <c r="G148" s="93"/>
      <c r="H148" s="93"/>
      <c r="I148" s="93"/>
      <c r="J148" s="92"/>
      <c r="K148" s="91"/>
    </row>
    <row r="149" spans="1:11" x14ac:dyDescent="0.25">
      <c r="A149" s="93" t="s">
        <v>1021</v>
      </c>
      <c r="B149" s="68"/>
      <c r="C149" s="68"/>
      <c r="D149" s="94"/>
      <c r="E149" s="93"/>
      <c r="F149" s="93"/>
      <c r="G149" s="93"/>
      <c r="H149" s="93"/>
      <c r="I149" s="93"/>
      <c r="J149" s="92"/>
      <c r="K149" s="91"/>
    </row>
    <row r="150" spans="1:11" x14ac:dyDescent="0.25">
      <c r="A150" s="93"/>
      <c r="B150" s="68"/>
      <c r="C150" s="68"/>
      <c r="D150" s="94"/>
      <c r="E150" s="93"/>
      <c r="F150" s="93"/>
      <c r="G150" s="93"/>
      <c r="H150" s="93"/>
      <c r="I150" s="93"/>
      <c r="J150" s="92"/>
      <c r="K150" s="91"/>
    </row>
    <row r="151" spans="1:11" x14ac:dyDescent="0.25">
      <c r="A151" s="93"/>
      <c r="B151" s="68"/>
      <c r="C151" s="68"/>
      <c r="D151" s="94"/>
      <c r="E151" s="93"/>
      <c r="F151" s="93"/>
      <c r="G151" s="93"/>
      <c r="H151" s="93"/>
      <c r="I151" s="93"/>
      <c r="J151" s="92"/>
      <c r="K151" s="91"/>
    </row>
    <row r="156" spans="1:11" ht="12.75" customHeight="1" x14ac:dyDescent="0.25"/>
    <row r="157" spans="1:11" ht="12.75" customHeight="1" x14ac:dyDescent="0.25"/>
    <row r="158" spans="1:11" ht="12.75" customHeight="1" x14ac:dyDescent="0.25"/>
    <row r="159" spans="1:11" ht="12.75" customHeight="1" x14ac:dyDescent="0.25"/>
    <row r="160" spans="1:11" ht="12.75" customHeight="1" x14ac:dyDescent="0.25">
      <c r="A160" s="93"/>
      <c r="B160" s="93"/>
      <c r="C160" s="93"/>
      <c r="D160" s="94"/>
      <c r="E160" s="93"/>
      <c r="F160" s="93"/>
      <c r="G160" s="93"/>
      <c r="H160" s="93"/>
      <c r="I160" s="93"/>
      <c r="J160" s="92"/>
      <c r="K160" s="91"/>
    </row>
    <row r="161" spans="1:11" ht="12.75" customHeight="1" x14ac:dyDescent="0.25">
      <c r="A161" s="93"/>
      <c r="B161" s="93"/>
      <c r="C161" s="93"/>
      <c r="D161" s="94"/>
      <c r="E161" s="93"/>
      <c r="F161" s="93"/>
      <c r="G161" s="93"/>
      <c r="H161" s="93"/>
      <c r="I161" s="93"/>
      <c r="J161" s="92"/>
      <c r="K161" s="91"/>
    </row>
    <row r="162" spans="1:11" ht="12.75" customHeight="1" x14ac:dyDescent="0.25">
      <c r="A162" s="93"/>
      <c r="B162" s="68"/>
      <c r="C162" s="68"/>
      <c r="D162" s="94"/>
      <c r="E162" s="93"/>
      <c r="F162" s="93"/>
      <c r="G162" s="93"/>
      <c r="H162" s="93"/>
      <c r="I162" s="93"/>
      <c r="J162" s="92"/>
      <c r="K162" s="91"/>
    </row>
    <row r="163" spans="1:11" ht="12.75" customHeight="1" x14ac:dyDescent="0.25">
      <c r="A163" s="93"/>
      <c r="B163" s="68"/>
      <c r="C163" s="68"/>
      <c r="D163" s="94"/>
      <c r="E163" s="93"/>
      <c r="F163" s="93"/>
      <c r="G163" s="93"/>
      <c r="H163" s="93"/>
      <c r="I163" s="93"/>
      <c r="J163" s="92"/>
      <c r="K163" s="91"/>
    </row>
    <row r="164" spans="1:11" ht="12.75" customHeight="1" x14ac:dyDescent="0.25">
      <c r="A164" s="93"/>
      <c r="B164" s="68"/>
      <c r="C164" s="68"/>
      <c r="D164" s="94"/>
      <c r="E164" s="93"/>
      <c r="F164" s="93"/>
      <c r="G164" s="93"/>
      <c r="H164" s="93"/>
      <c r="I164" s="93"/>
      <c r="J164" s="92"/>
      <c r="K164" s="91"/>
    </row>
    <row r="165" spans="1:11" ht="12.75" customHeight="1" x14ac:dyDescent="0.25">
      <c r="A165" s="93"/>
      <c r="B165" s="68"/>
      <c r="C165" s="68"/>
      <c r="D165" s="94"/>
      <c r="E165" s="93"/>
      <c r="F165" s="93"/>
      <c r="G165" s="93"/>
      <c r="H165" s="93"/>
      <c r="I165" s="93"/>
      <c r="J165" s="92"/>
      <c r="K165" s="91"/>
    </row>
    <row r="166" spans="1:11" ht="12.75" customHeight="1" x14ac:dyDescent="0.25">
      <c r="A166" s="93"/>
      <c r="B166" s="68"/>
      <c r="C166" s="68"/>
      <c r="D166" s="94"/>
      <c r="E166" s="93"/>
      <c r="F166" s="93"/>
      <c r="G166" s="93"/>
      <c r="H166" s="93"/>
      <c r="I166" s="93"/>
      <c r="J166" s="92"/>
      <c r="K166" s="91"/>
    </row>
    <row r="167" spans="1:11" ht="12.75" customHeight="1" x14ac:dyDescent="0.25">
      <c r="A167" s="93"/>
      <c r="B167" s="68"/>
      <c r="C167" s="68"/>
      <c r="D167" s="94"/>
      <c r="E167" s="93"/>
      <c r="F167" s="93"/>
      <c r="G167" s="93"/>
      <c r="H167" s="93"/>
      <c r="I167" s="93"/>
      <c r="J167" s="92"/>
      <c r="K167" s="91"/>
    </row>
    <row r="168" spans="1:11" ht="12.75" customHeight="1" x14ac:dyDescent="0.25">
      <c r="A168" s="93"/>
      <c r="B168" s="68"/>
      <c r="C168" s="68"/>
      <c r="D168" s="94"/>
      <c r="E168" s="93"/>
      <c r="F168" s="93"/>
      <c r="G168" s="93"/>
      <c r="H168" s="93"/>
      <c r="I168" s="93"/>
      <c r="J168" s="92"/>
      <c r="K168" s="91"/>
    </row>
    <row r="169" spans="1:11" ht="12.75" customHeight="1" x14ac:dyDescent="0.25">
      <c r="A169" s="93"/>
      <c r="B169" s="68"/>
      <c r="C169" s="68"/>
      <c r="D169" s="94"/>
      <c r="E169" s="93"/>
      <c r="F169" s="93"/>
      <c r="G169" s="93"/>
      <c r="H169" s="93"/>
      <c r="I169" s="93"/>
      <c r="J169" s="92"/>
      <c r="K169" s="91"/>
    </row>
    <row r="170" spans="1:11" x14ac:dyDescent="0.25">
      <c r="A170" s="93"/>
      <c r="B170" s="68"/>
      <c r="C170" s="68"/>
      <c r="D170" s="94"/>
      <c r="E170" s="93"/>
      <c r="F170" s="93"/>
      <c r="G170" s="93"/>
      <c r="H170" s="93"/>
      <c r="I170" s="93"/>
      <c r="J170" s="92"/>
      <c r="K170" s="91"/>
    </row>
    <row r="171" spans="1:11" x14ac:dyDescent="0.25">
      <c r="A171" s="93"/>
      <c r="B171" s="68"/>
      <c r="C171" s="68"/>
      <c r="D171" s="94"/>
      <c r="E171" s="93"/>
      <c r="F171" s="93"/>
      <c r="G171" s="93"/>
      <c r="H171" s="93"/>
      <c r="I171" s="93"/>
      <c r="J171" s="92"/>
      <c r="K171" s="91"/>
    </row>
    <row r="172" spans="1:11" ht="12.75" customHeight="1" x14ac:dyDescent="0.25">
      <c r="A172" s="93"/>
      <c r="B172" s="68"/>
      <c r="C172" s="68"/>
      <c r="D172" s="94"/>
      <c r="E172" s="93"/>
      <c r="F172" s="93"/>
      <c r="G172" s="93"/>
      <c r="H172" s="93"/>
      <c r="I172" s="93"/>
      <c r="J172" s="92"/>
      <c r="K172" s="91"/>
    </row>
    <row r="173" spans="1:11" ht="12.75" customHeight="1" x14ac:dyDescent="0.25">
      <c r="A173" s="93"/>
      <c r="B173" s="68"/>
      <c r="C173" s="68"/>
      <c r="D173" s="94"/>
      <c r="E173" s="93"/>
      <c r="F173" s="93"/>
      <c r="G173" s="93"/>
      <c r="H173" s="93"/>
      <c r="I173" s="93"/>
      <c r="J173" s="92"/>
      <c r="K173" s="91"/>
    </row>
    <row r="174" spans="1:11" ht="12.75" customHeight="1" x14ac:dyDescent="0.25">
      <c r="A174" s="93"/>
      <c r="B174" s="68"/>
      <c r="C174" s="68"/>
      <c r="D174" s="94"/>
      <c r="E174" s="93"/>
      <c r="F174" s="93"/>
      <c r="G174" s="93"/>
      <c r="H174" s="93"/>
      <c r="I174" s="93"/>
      <c r="J174" s="92"/>
      <c r="K174" s="91"/>
    </row>
    <row r="175" spans="1:11" ht="12.75" customHeight="1" x14ac:dyDescent="0.25">
      <c r="A175" s="93"/>
      <c r="B175" s="68"/>
      <c r="C175" s="68"/>
      <c r="D175" s="94"/>
      <c r="E175" s="93"/>
      <c r="F175" s="93"/>
      <c r="G175" s="93"/>
      <c r="H175" s="93"/>
      <c r="I175" s="93"/>
      <c r="J175" s="92"/>
      <c r="K175" s="91"/>
    </row>
    <row r="176" spans="1:11" ht="12.75" customHeight="1" x14ac:dyDescent="0.25">
      <c r="A176" s="93"/>
      <c r="B176" s="93"/>
      <c r="C176" s="93"/>
      <c r="D176" s="94"/>
      <c r="E176" s="93"/>
      <c r="F176" s="93"/>
      <c r="G176" s="93"/>
      <c r="H176" s="93"/>
      <c r="I176" s="93"/>
      <c r="J176" s="92"/>
      <c r="K176" s="91"/>
    </row>
    <row r="177" spans="1:11" ht="12.75" customHeight="1" x14ac:dyDescent="0.25">
      <c r="A177" s="93"/>
      <c r="B177" s="93"/>
      <c r="C177" s="93"/>
      <c r="D177" s="94"/>
      <c r="E177" s="93"/>
      <c r="F177" s="93"/>
      <c r="G177" s="93"/>
      <c r="H177" s="93"/>
      <c r="I177" s="93"/>
      <c r="J177" s="92"/>
      <c r="K177" s="91"/>
    </row>
    <row r="178" spans="1:11" ht="12.75" customHeight="1" x14ac:dyDescent="0.25">
      <c r="A178" s="93"/>
      <c r="B178" s="68"/>
      <c r="C178" s="68"/>
      <c r="D178" s="94"/>
      <c r="E178" s="93"/>
      <c r="F178" s="93"/>
      <c r="G178" s="93"/>
      <c r="H178" s="93"/>
      <c r="I178" s="93"/>
      <c r="J178" s="92"/>
      <c r="K178" s="91"/>
    </row>
    <row r="179" spans="1:11" ht="12.75" customHeight="1" x14ac:dyDescent="0.25">
      <c r="A179" s="93"/>
      <c r="B179" s="68"/>
      <c r="C179" s="68"/>
      <c r="D179" s="94"/>
      <c r="E179" s="93"/>
      <c r="F179" s="93"/>
      <c r="G179" s="93"/>
      <c r="H179" s="93"/>
      <c r="I179" s="93"/>
      <c r="J179" s="92"/>
      <c r="K179" s="91"/>
    </row>
    <row r="180" spans="1:11" ht="12.75" customHeight="1" x14ac:dyDescent="0.25">
      <c r="A180" s="93"/>
      <c r="B180" s="68"/>
      <c r="C180" s="68"/>
      <c r="D180" s="94"/>
      <c r="E180" s="93"/>
      <c r="F180" s="93"/>
      <c r="G180" s="93"/>
      <c r="H180" s="93"/>
      <c r="I180" s="93"/>
      <c r="J180" s="92"/>
      <c r="K180" s="91"/>
    </row>
    <row r="181" spans="1:11" ht="12.75" customHeight="1" x14ac:dyDescent="0.25">
      <c r="A181" s="93"/>
      <c r="B181" s="68"/>
      <c r="C181" s="68"/>
      <c r="D181" s="94"/>
      <c r="E181" s="93"/>
      <c r="F181" s="93"/>
      <c r="G181" s="93"/>
      <c r="H181" s="93"/>
      <c r="I181" s="93"/>
      <c r="J181" s="92"/>
      <c r="K181" s="91"/>
    </row>
    <row r="182" spans="1:11" ht="12.75" customHeight="1" x14ac:dyDescent="0.25">
      <c r="A182" s="93"/>
      <c r="B182" s="68"/>
      <c r="C182" s="68"/>
      <c r="D182" s="94"/>
      <c r="E182" s="93"/>
      <c r="F182" s="93"/>
      <c r="G182" s="93"/>
      <c r="H182" s="93"/>
      <c r="I182" s="93"/>
      <c r="J182" s="92"/>
      <c r="K182" s="91"/>
    </row>
    <row r="183" spans="1:11" ht="12.75" customHeight="1" x14ac:dyDescent="0.25">
      <c r="A183" s="93"/>
      <c r="B183" s="68"/>
      <c r="C183" s="68"/>
      <c r="D183" s="94"/>
      <c r="E183" s="93"/>
      <c r="F183" s="93"/>
      <c r="G183" s="93"/>
      <c r="H183" s="93"/>
      <c r="I183" s="93"/>
      <c r="J183" s="92"/>
      <c r="K183" s="91"/>
    </row>
    <row r="184" spans="1:11" ht="12.75" customHeight="1" x14ac:dyDescent="0.25">
      <c r="A184" s="93"/>
      <c r="B184" s="68"/>
      <c r="C184" s="68"/>
      <c r="D184" s="94"/>
      <c r="E184" s="93"/>
      <c r="F184" s="93"/>
      <c r="G184" s="93"/>
      <c r="H184" s="93"/>
      <c r="I184" s="93"/>
      <c r="J184" s="92"/>
      <c r="K184" s="91"/>
    </row>
    <row r="185" spans="1:11" ht="12.75" customHeight="1" x14ac:dyDescent="0.25">
      <c r="A185" s="93"/>
      <c r="B185" s="68"/>
      <c r="C185" s="68"/>
      <c r="D185" s="94"/>
      <c r="E185" s="93"/>
      <c r="F185" s="93"/>
      <c r="G185" s="93"/>
      <c r="H185" s="93"/>
      <c r="I185" s="93"/>
      <c r="J185" s="92"/>
      <c r="K185" s="91"/>
    </row>
    <row r="186" spans="1:11" ht="12.75" customHeight="1" x14ac:dyDescent="0.25">
      <c r="A186" s="93"/>
      <c r="B186" s="68"/>
      <c r="C186" s="68"/>
      <c r="D186" s="94"/>
      <c r="E186" s="93"/>
      <c r="F186" s="93"/>
      <c r="G186" s="93"/>
      <c r="H186" s="93"/>
      <c r="I186" s="93"/>
      <c r="J186" s="92"/>
      <c r="K186" s="91"/>
    </row>
    <row r="187" spans="1:11" ht="12.75" customHeight="1" x14ac:dyDescent="0.25">
      <c r="A187" s="93"/>
      <c r="B187" s="68"/>
      <c r="C187" s="68"/>
      <c r="D187" s="94"/>
      <c r="E187" s="93"/>
      <c r="F187" s="93"/>
      <c r="G187" s="93"/>
      <c r="H187" s="93"/>
      <c r="I187" s="93"/>
      <c r="J187" s="92"/>
      <c r="K187" s="91"/>
    </row>
    <row r="188" spans="1:11" ht="12.75" customHeight="1" x14ac:dyDescent="0.25">
      <c r="A188" s="93"/>
      <c r="B188" s="68"/>
      <c r="C188" s="68"/>
      <c r="D188" s="94"/>
      <c r="E188" s="93"/>
      <c r="F188" s="93"/>
      <c r="G188" s="93"/>
      <c r="H188" s="93"/>
      <c r="I188" s="93"/>
      <c r="J188" s="92"/>
      <c r="K188" s="91"/>
    </row>
    <row r="189" spans="1:11" ht="12.75" customHeight="1" x14ac:dyDescent="0.25">
      <c r="A189" s="93"/>
      <c r="B189" s="68"/>
      <c r="C189" s="68"/>
      <c r="D189" s="94"/>
      <c r="E189" s="93"/>
      <c r="F189" s="93"/>
      <c r="G189" s="93"/>
      <c r="H189" s="93"/>
      <c r="I189" s="93"/>
      <c r="J189" s="92"/>
      <c r="K189" s="91"/>
    </row>
    <row r="190" spans="1:11" ht="12.75" customHeight="1" x14ac:dyDescent="0.25">
      <c r="A190" s="93"/>
      <c r="B190" s="68"/>
      <c r="C190" s="68"/>
      <c r="D190" s="94"/>
      <c r="E190" s="93"/>
      <c r="F190" s="93"/>
      <c r="G190" s="93"/>
      <c r="H190" s="93"/>
      <c r="I190" s="93"/>
      <c r="J190" s="92"/>
      <c r="K190" s="91"/>
    </row>
    <row r="191" spans="1:11" ht="12.75" customHeight="1" x14ac:dyDescent="0.25">
      <c r="A191" s="93"/>
      <c r="B191" s="68"/>
      <c r="C191" s="68"/>
      <c r="D191" s="94"/>
      <c r="E191" s="93"/>
      <c r="F191" s="93"/>
      <c r="G191" s="93"/>
      <c r="H191" s="93"/>
      <c r="I191" s="93"/>
      <c r="J191" s="92"/>
      <c r="K191" s="91"/>
    </row>
    <row r="192" spans="1:11" ht="12.75" customHeight="1" x14ac:dyDescent="0.25">
      <c r="A192" s="93"/>
      <c r="B192" s="68"/>
      <c r="C192" s="68"/>
      <c r="D192" s="94"/>
      <c r="E192" s="93"/>
      <c r="F192" s="93"/>
      <c r="G192" s="93"/>
      <c r="H192" s="93"/>
      <c r="I192" s="93"/>
      <c r="J192" s="92"/>
      <c r="K192" s="91"/>
    </row>
    <row r="193" spans="1:11" ht="12.75" customHeight="1" x14ac:dyDescent="0.25">
      <c r="A193" s="93"/>
      <c r="B193" s="68"/>
      <c r="C193" s="68"/>
      <c r="D193" s="94"/>
      <c r="E193" s="93"/>
      <c r="F193" s="93"/>
      <c r="G193" s="93"/>
      <c r="H193" s="93"/>
      <c r="I193" s="93"/>
      <c r="J193" s="92"/>
      <c r="K193" s="91"/>
    </row>
    <row r="194" spans="1:11" ht="12.75" customHeight="1" x14ac:dyDescent="0.25">
      <c r="A194" s="93"/>
      <c r="B194" s="68"/>
      <c r="C194" s="68"/>
      <c r="D194" s="94"/>
      <c r="E194" s="93"/>
      <c r="F194" s="93"/>
      <c r="G194" s="93"/>
      <c r="H194" s="93"/>
      <c r="I194" s="93"/>
      <c r="J194" s="92"/>
      <c r="K194" s="91"/>
    </row>
    <row r="195" spans="1:11" ht="12.75" customHeight="1" x14ac:dyDescent="0.25">
      <c r="A195" s="93"/>
      <c r="B195" s="68"/>
      <c r="C195" s="68"/>
      <c r="D195" s="94"/>
      <c r="E195" s="93"/>
      <c r="F195" s="93"/>
      <c r="G195" s="93"/>
      <c r="H195" s="93"/>
      <c r="I195" s="93"/>
      <c r="J195" s="92"/>
      <c r="K195" s="91"/>
    </row>
    <row r="196" spans="1:11" x14ac:dyDescent="0.25">
      <c r="A196" s="93"/>
      <c r="B196" s="68"/>
      <c r="C196" s="68"/>
      <c r="D196" s="94"/>
      <c r="E196" s="93"/>
      <c r="F196" s="93"/>
      <c r="G196" s="93"/>
      <c r="H196" s="93"/>
      <c r="I196" s="93"/>
      <c r="J196" s="92"/>
      <c r="K196" s="91"/>
    </row>
    <row r="197" spans="1:11" x14ac:dyDescent="0.25">
      <c r="A197" s="93"/>
      <c r="B197" s="68"/>
      <c r="C197" s="68"/>
      <c r="D197" s="94"/>
      <c r="E197" s="93"/>
      <c r="F197" s="93"/>
      <c r="G197" s="93"/>
      <c r="H197" s="93"/>
      <c r="I197" s="93"/>
      <c r="J197" s="92"/>
      <c r="K197" s="91"/>
    </row>
    <row r="198" spans="1:11" ht="12.75" customHeight="1" x14ac:dyDescent="0.25">
      <c r="A198" s="93"/>
      <c r="B198" s="68"/>
      <c r="C198" s="68"/>
      <c r="D198" s="94"/>
      <c r="E198" s="93"/>
      <c r="F198" s="93"/>
      <c r="G198" s="93"/>
      <c r="H198" s="93"/>
      <c r="I198" s="93"/>
      <c r="J198" s="92"/>
      <c r="K198" s="91"/>
    </row>
    <row r="199" spans="1:11" ht="12.75" customHeight="1" x14ac:dyDescent="0.25">
      <c r="A199" s="93"/>
      <c r="B199" s="68"/>
      <c r="C199" s="68"/>
      <c r="D199" s="94"/>
      <c r="E199" s="93"/>
      <c r="F199" s="93"/>
      <c r="G199" s="93"/>
      <c r="H199" s="93"/>
      <c r="I199" s="93"/>
      <c r="J199" s="92"/>
      <c r="K199" s="91"/>
    </row>
    <row r="200" spans="1:11" ht="12.75" customHeight="1" x14ac:dyDescent="0.25">
      <c r="A200" s="93"/>
      <c r="B200" s="68"/>
      <c r="C200" s="68"/>
      <c r="D200" s="94"/>
      <c r="E200" s="93"/>
      <c r="F200" s="93"/>
      <c r="G200" s="93"/>
      <c r="H200" s="93"/>
      <c r="I200" s="93"/>
      <c r="J200" s="92"/>
      <c r="K200" s="91"/>
    </row>
    <row r="201" spans="1:11" ht="12.75" customHeight="1" x14ac:dyDescent="0.25">
      <c r="A201" s="93"/>
      <c r="B201" s="68"/>
      <c r="C201" s="68"/>
      <c r="D201" s="94"/>
      <c r="E201" s="93"/>
      <c r="F201" s="93"/>
      <c r="G201" s="93"/>
      <c r="H201" s="93"/>
      <c r="I201" s="93"/>
      <c r="J201" s="92"/>
      <c r="K201" s="91"/>
    </row>
    <row r="202" spans="1:11" ht="12.75" customHeight="1" x14ac:dyDescent="0.25">
      <c r="A202" s="93"/>
      <c r="B202" s="93"/>
      <c r="C202" s="93"/>
      <c r="D202" s="94"/>
      <c r="E202" s="93"/>
      <c r="F202" s="93"/>
      <c r="G202" s="93"/>
      <c r="H202" s="93"/>
      <c r="I202" s="93"/>
      <c r="J202" s="92"/>
      <c r="K202" s="91"/>
    </row>
    <row r="203" spans="1:11" ht="12.75" customHeight="1" x14ac:dyDescent="0.25">
      <c r="A203" s="93"/>
      <c r="B203" s="93"/>
      <c r="C203" s="93"/>
      <c r="D203" s="94"/>
      <c r="E203" s="93"/>
      <c r="F203" s="93"/>
      <c r="G203" s="93"/>
      <c r="H203" s="93"/>
      <c r="I203" s="93"/>
      <c r="J203" s="92"/>
      <c r="K203" s="91"/>
    </row>
    <row r="204" spans="1:11" ht="12.75" customHeight="1" x14ac:dyDescent="0.25">
      <c r="A204" s="93"/>
      <c r="B204" s="68"/>
      <c r="C204" s="68"/>
      <c r="D204" s="94"/>
      <c r="E204" s="93"/>
      <c r="F204" s="93"/>
      <c r="G204" s="93"/>
      <c r="H204" s="93"/>
      <c r="I204" s="93"/>
      <c r="J204" s="92"/>
      <c r="K204" s="91"/>
    </row>
    <row r="205" spans="1:11" ht="12.75" customHeight="1" x14ac:dyDescent="0.25">
      <c r="A205" s="93"/>
      <c r="B205" s="68"/>
      <c r="C205" s="68"/>
      <c r="D205" s="94"/>
      <c r="E205" s="93"/>
      <c r="F205" s="93"/>
      <c r="G205" s="93"/>
      <c r="H205" s="93"/>
      <c r="I205" s="93"/>
      <c r="J205" s="92"/>
      <c r="K205" s="91"/>
    </row>
    <row r="206" spans="1:11" ht="12.75" customHeight="1" x14ac:dyDescent="0.25">
      <c r="A206" s="93"/>
      <c r="B206" s="68"/>
      <c r="C206" s="68"/>
      <c r="D206" s="94"/>
      <c r="E206" s="93"/>
      <c r="F206" s="93"/>
      <c r="G206" s="93"/>
      <c r="H206" s="93"/>
      <c r="I206" s="93"/>
      <c r="J206" s="92"/>
      <c r="K206" s="91"/>
    </row>
    <row r="207" spans="1:11" ht="12.75" customHeight="1" x14ac:dyDescent="0.25">
      <c r="A207" s="93"/>
      <c r="B207" s="68"/>
      <c r="C207" s="68"/>
      <c r="D207" s="94"/>
      <c r="E207" s="93"/>
      <c r="F207" s="93"/>
      <c r="G207" s="93"/>
      <c r="H207" s="93"/>
      <c r="I207" s="93"/>
      <c r="J207" s="92"/>
      <c r="K207" s="91"/>
    </row>
    <row r="208" spans="1:11" ht="12.75" customHeight="1" x14ac:dyDescent="0.25">
      <c r="A208" s="93"/>
      <c r="B208" s="68"/>
      <c r="C208" s="68"/>
      <c r="D208" s="94"/>
      <c r="E208" s="93"/>
      <c r="F208" s="93"/>
      <c r="G208" s="93"/>
      <c r="H208" s="93"/>
      <c r="I208" s="93"/>
      <c r="J208" s="92"/>
      <c r="K208" s="91"/>
    </row>
    <row r="209" spans="1:11" ht="12.75" customHeight="1" x14ac:dyDescent="0.25">
      <c r="A209" s="93"/>
      <c r="B209" s="68"/>
      <c r="C209" s="68"/>
      <c r="D209" s="94"/>
      <c r="E209" s="93"/>
      <c r="F209" s="93"/>
      <c r="G209" s="93"/>
      <c r="H209" s="93"/>
      <c r="I209" s="93"/>
      <c r="J209" s="92"/>
      <c r="K209" s="91"/>
    </row>
    <row r="210" spans="1:11" ht="12.75" customHeight="1" x14ac:dyDescent="0.25">
      <c r="A210" s="93"/>
      <c r="B210" s="68"/>
      <c r="C210" s="68"/>
      <c r="D210" s="94"/>
      <c r="E210" s="93"/>
      <c r="F210" s="93"/>
      <c r="G210" s="93"/>
      <c r="H210" s="93"/>
      <c r="I210" s="93"/>
      <c r="J210" s="92"/>
      <c r="K210" s="91"/>
    </row>
    <row r="211" spans="1:11" ht="12.75" customHeight="1" x14ac:dyDescent="0.25">
      <c r="A211" s="93"/>
      <c r="B211" s="68"/>
      <c r="C211" s="68"/>
      <c r="D211" s="94"/>
      <c r="E211" s="93"/>
      <c r="F211" s="93"/>
      <c r="G211" s="93"/>
      <c r="H211" s="93"/>
      <c r="I211" s="93"/>
      <c r="J211" s="92"/>
      <c r="K211" s="91"/>
    </row>
    <row r="212" spans="1:11" ht="12.75" customHeight="1" x14ac:dyDescent="0.25">
      <c r="A212" s="93"/>
      <c r="B212" s="68"/>
      <c r="C212" s="68"/>
      <c r="D212" s="94"/>
      <c r="E212" s="93"/>
      <c r="F212" s="93"/>
      <c r="G212" s="93"/>
      <c r="H212" s="93"/>
      <c r="I212" s="93"/>
      <c r="J212" s="92"/>
      <c r="K212" s="91"/>
    </row>
    <row r="213" spans="1:11" ht="12.75" customHeight="1" x14ac:dyDescent="0.25">
      <c r="A213" s="93"/>
      <c r="B213" s="68"/>
      <c r="C213" s="68"/>
      <c r="D213" s="94"/>
      <c r="E213" s="93"/>
      <c r="F213" s="93"/>
      <c r="G213" s="93"/>
      <c r="H213" s="93"/>
      <c r="I213" s="93"/>
      <c r="J213" s="92"/>
      <c r="K213" s="91"/>
    </row>
    <row r="214" spans="1:11" ht="12.75" customHeight="1" x14ac:dyDescent="0.25">
      <c r="A214" s="93"/>
      <c r="B214" s="68"/>
      <c r="C214" s="68"/>
      <c r="D214" s="94"/>
      <c r="E214" s="93"/>
      <c r="F214" s="93"/>
      <c r="G214" s="93"/>
      <c r="H214" s="93"/>
      <c r="I214" s="93"/>
      <c r="J214" s="92"/>
      <c r="K214" s="91"/>
    </row>
    <row r="215" spans="1:11" ht="12.75" customHeight="1" x14ac:dyDescent="0.25">
      <c r="A215" s="93"/>
      <c r="B215" s="68"/>
      <c r="C215" s="68"/>
      <c r="D215" s="94"/>
      <c r="E215" s="93"/>
      <c r="F215" s="93"/>
      <c r="G215" s="93"/>
      <c r="H215" s="93"/>
      <c r="I215" s="93"/>
      <c r="J215" s="92"/>
      <c r="K215" s="91"/>
    </row>
    <row r="216" spans="1:11" ht="12.75" customHeight="1" x14ac:dyDescent="0.25">
      <c r="A216" s="93"/>
      <c r="B216" s="68"/>
      <c r="C216" s="68"/>
      <c r="D216" s="94"/>
      <c r="E216" s="93"/>
      <c r="F216" s="93"/>
      <c r="G216" s="93"/>
      <c r="H216" s="93"/>
      <c r="I216" s="93"/>
      <c r="J216" s="92"/>
      <c r="K216" s="91"/>
    </row>
    <row r="217" spans="1:11" ht="12.75" customHeight="1" x14ac:dyDescent="0.25">
      <c r="A217" s="93"/>
      <c r="B217" s="68"/>
      <c r="C217" s="68"/>
      <c r="D217" s="94"/>
      <c r="E217" s="93"/>
      <c r="F217" s="93"/>
      <c r="G217" s="93"/>
      <c r="H217" s="93"/>
      <c r="I217" s="93"/>
      <c r="J217" s="92"/>
      <c r="K217" s="91"/>
    </row>
    <row r="218" spans="1:11" ht="12.75" customHeight="1" x14ac:dyDescent="0.25">
      <c r="A218" s="93"/>
      <c r="B218" s="68"/>
      <c r="C218" s="68"/>
      <c r="D218" s="94"/>
      <c r="E218" s="93"/>
      <c r="F218" s="93"/>
      <c r="G218" s="93"/>
      <c r="H218" s="93"/>
      <c r="I218" s="93"/>
      <c r="J218" s="92"/>
      <c r="K218" s="91"/>
    </row>
    <row r="219" spans="1:11" ht="12.75" customHeight="1" x14ac:dyDescent="0.25">
      <c r="A219" s="93"/>
      <c r="B219" s="68"/>
      <c r="C219" s="68"/>
      <c r="D219" s="94"/>
      <c r="E219" s="93"/>
      <c r="F219" s="93"/>
      <c r="G219" s="93"/>
      <c r="H219" s="93"/>
      <c r="I219" s="93"/>
      <c r="J219" s="92"/>
      <c r="K219" s="91"/>
    </row>
    <row r="220" spans="1:11" ht="12.75" customHeight="1" x14ac:dyDescent="0.25">
      <c r="A220" s="93"/>
      <c r="B220" s="68"/>
      <c r="C220" s="68"/>
      <c r="D220" s="94"/>
      <c r="E220" s="93"/>
      <c r="F220" s="93"/>
      <c r="G220" s="93"/>
      <c r="H220" s="93"/>
      <c r="I220" s="93"/>
      <c r="J220" s="92"/>
      <c r="K220" s="91"/>
    </row>
    <row r="221" spans="1:11" ht="12.75" customHeight="1" x14ac:dyDescent="0.25">
      <c r="A221" s="93"/>
      <c r="B221" s="68"/>
      <c r="C221" s="68"/>
      <c r="D221" s="94"/>
      <c r="E221" s="93"/>
      <c r="F221" s="93"/>
      <c r="G221" s="93"/>
      <c r="H221" s="93"/>
      <c r="I221" s="93"/>
      <c r="J221" s="92"/>
      <c r="K221" s="91"/>
    </row>
    <row r="222" spans="1:11" ht="12.75" customHeight="1" x14ac:dyDescent="0.25">
      <c r="A222" s="93"/>
      <c r="B222" s="68"/>
      <c r="C222" s="68"/>
      <c r="D222" s="94"/>
      <c r="E222" s="93"/>
      <c r="F222" s="93"/>
      <c r="G222" s="93"/>
      <c r="H222" s="93"/>
      <c r="I222" s="93"/>
      <c r="J222" s="92"/>
      <c r="K222" s="91"/>
    </row>
    <row r="223" spans="1:11" ht="12.75" customHeight="1" x14ac:dyDescent="0.25">
      <c r="A223" s="93"/>
      <c r="B223" s="68"/>
      <c r="C223" s="68"/>
      <c r="D223" s="94"/>
      <c r="E223" s="93"/>
      <c r="F223" s="93"/>
      <c r="G223" s="93"/>
      <c r="H223" s="93"/>
      <c r="I223" s="93"/>
      <c r="J223" s="92"/>
      <c r="K223" s="91"/>
    </row>
    <row r="224" spans="1:11" ht="12.75" customHeight="1" x14ac:dyDescent="0.25">
      <c r="A224" s="93"/>
      <c r="B224" s="68"/>
      <c r="C224" s="68"/>
      <c r="D224" s="94"/>
      <c r="E224" s="93"/>
      <c r="F224" s="93"/>
      <c r="G224" s="93"/>
      <c r="H224" s="93"/>
      <c r="I224" s="93"/>
      <c r="J224" s="92"/>
      <c r="K224" s="91"/>
    </row>
    <row r="225" spans="1:11" ht="12.75" customHeight="1" x14ac:dyDescent="0.25">
      <c r="A225" s="93"/>
      <c r="B225" s="68"/>
      <c r="C225" s="68"/>
      <c r="D225" s="94"/>
      <c r="E225" s="93"/>
      <c r="F225" s="93"/>
      <c r="G225" s="93"/>
      <c r="H225" s="93"/>
      <c r="I225" s="93"/>
      <c r="J225" s="92"/>
      <c r="K225" s="91"/>
    </row>
    <row r="226" spans="1:11" ht="12.75" customHeight="1" x14ac:dyDescent="0.25">
      <c r="A226" s="93"/>
      <c r="B226" s="68"/>
      <c r="C226" s="68"/>
      <c r="D226" s="94"/>
      <c r="E226" s="93"/>
      <c r="F226" s="93"/>
      <c r="G226" s="93"/>
      <c r="H226" s="93"/>
      <c r="I226" s="93"/>
      <c r="J226" s="92"/>
      <c r="K226" s="91"/>
    </row>
    <row r="227" spans="1:11" ht="12.75" customHeight="1" x14ac:dyDescent="0.25">
      <c r="A227" s="93"/>
      <c r="B227" s="68"/>
      <c r="C227" s="68"/>
      <c r="D227" s="94"/>
      <c r="E227" s="93"/>
      <c r="F227" s="93"/>
      <c r="G227" s="93"/>
      <c r="H227" s="93"/>
      <c r="I227" s="93"/>
      <c r="J227" s="92"/>
      <c r="K227" s="91"/>
    </row>
    <row r="228" spans="1:11" ht="12.75" customHeight="1" x14ac:dyDescent="0.25">
      <c r="A228" s="93"/>
      <c r="B228" s="68"/>
      <c r="C228" s="68"/>
      <c r="D228" s="94"/>
      <c r="E228" s="93"/>
      <c r="F228" s="93"/>
      <c r="G228" s="93"/>
      <c r="H228" s="93"/>
      <c r="I228" s="93"/>
      <c r="J228" s="92"/>
      <c r="K228" s="91"/>
    </row>
    <row r="229" spans="1:11" ht="12.75" customHeight="1" x14ac:dyDescent="0.25">
      <c r="A229" s="93"/>
      <c r="B229" s="68"/>
      <c r="C229" s="68"/>
      <c r="D229" s="94"/>
      <c r="E229" s="93"/>
      <c r="F229" s="93"/>
      <c r="G229" s="93"/>
      <c r="H229" s="93"/>
      <c r="I229" s="93"/>
      <c r="J229" s="92"/>
      <c r="K229" s="91"/>
    </row>
    <row r="230" spans="1:11" ht="12.75" customHeight="1" x14ac:dyDescent="0.25">
      <c r="A230" s="93"/>
      <c r="B230" s="68"/>
      <c r="C230" s="68"/>
      <c r="D230" s="94"/>
      <c r="E230" s="93"/>
      <c r="F230" s="93"/>
      <c r="G230" s="93"/>
      <c r="H230" s="93"/>
      <c r="I230" s="93"/>
      <c r="J230" s="92"/>
      <c r="K230" s="91"/>
    </row>
    <row r="231" spans="1:11" ht="12.75" customHeight="1" x14ac:dyDescent="0.25">
      <c r="A231" s="93"/>
      <c r="B231" s="68"/>
      <c r="C231" s="68"/>
      <c r="D231" s="94"/>
      <c r="E231" s="93"/>
      <c r="F231" s="93"/>
      <c r="G231" s="93"/>
      <c r="H231" s="93"/>
      <c r="I231" s="93"/>
      <c r="J231" s="92"/>
      <c r="K231" s="91"/>
    </row>
    <row r="232" spans="1:11" x14ac:dyDescent="0.25">
      <c r="A232" s="93"/>
      <c r="B232" s="68"/>
      <c r="C232" s="68"/>
      <c r="D232" s="94"/>
      <c r="E232" s="93"/>
      <c r="F232" s="93"/>
      <c r="G232" s="93"/>
      <c r="H232" s="93"/>
      <c r="I232" s="93"/>
      <c r="J232" s="92"/>
      <c r="K232" s="91"/>
    </row>
    <row r="233" spans="1:11" x14ac:dyDescent="0.25">
      <c r="A233" s="93"/>
      <c r="B233" s="68"/>
      <c r="C233" s="68"/>
      <c r="D233" s="94"/>
      <c r="E233" s="93"/>
      <c r="F233" s="93"/>
      <c r="G233" s="93"/>
      <c r="H233" s="93"/>
      <c r="I233" s="93"/>
      <c r="J233" s="92"/>
      <c r="K233" s="91"/>
    </row>
    <row r="234" spans="1:11" x14ac:dyDescent="0.25">
      <c r="A234" s="93"/>
      <c r="B234" s="68"/>
      <c r="C234" s="68"/>
      <c r="D234" s="94"/>
      <c r="E234" s="93"/>
      <c r="F234" s="93"/>
      <c r="G234" s="93"/>
      <c r="H234" s="93"/>
      <c r="I234" s="93"/>
      <c r="J234" s="92"/>
      <c r="K234" s="91"/>
    </row>
    <row r="235" spans="1:11" x14ac:dyDescent="0.25">
      <c r="A235" s="93"/>
      <c r="B235" s="68"/>
      <c r="C235" s="68"/>
      <c r="D235" s="94"/>
      <c r="E235" s="93"/>
      <c r="F235" s="93"/>
      <c r="G235" s="93"/>
      <c r="H235" s="93"/>
      <c r="I235" s="93"/>
      <c r="J235" s="92"/>
      <c r="K235" s="91"/>
    </row>
    <row r="236" spans="1:11" x14ac:dyDescent="0.25">
      <c r="A236" s="93"/>
      <c r="B236" s="68"/>
      <c r="C236" s="68"/>
      <c r="D236" s="94"/>
      <c r="E236" s="93"/>
      <c r="F236" s="93"/>
      <c r="G236" s="93"/>
      <c r="H236" s="93"/>
      <c r="I236" s="93"/>
      <c r="J236" s="92"/>
      <c r="K236" s="91"/>
    </row>
    <row r="237" spans="1:11" x14ac:dyDescent="0.25">
      <c r="A237" s="93"/>
      <c r="B237" s="68"/>
      <c r="C237" s="68"/>
      <c r="D237" s="94"/>
      <c r="E237" s="93"/>
      <c r="F237" s="93"/>
      <c r="G237" s="93"/>
      <c r="H237" s="93"/>
      <c r="I237" s="93"/>
      <c r="J237" s="92"/>
      <c r="K237" s="91"/>
    </row>
    <row r="238" spans="1:11" x14ac:dyDescent="0.25">
      <c r="A238" s="93"/>
      <c r="B238" s="93"/>
      <c r="C238" s="93"/>
      <c r="D238" s="94"/>
      <c r="E238" s="93"/>
      <c r="F238" s="93"/>
      <c r="G238" s="93"/>
      <c r="H238" s="93"/>
      <c r="I238" s="93"/>
      <c r="J238" s="92"/>
      <c r="K238" s="91"/>
    </row>
    <row r="243" spans="1:11" ht="12.75" customHeight="1" x14ac:dyDescent="0.25"/>
    <row r="244" spans="1:11" ht="12.75" customHeight="1" x14ac:dyDescent="0.25"/>
    <row r="245" spans="1:11" ht="12.75" customHeight="1" x14ac:dyDescent="0.25"/>
    <row r="246" spans="1:11" ht="12.75" customHeight="1" x14ac:dyDescent="0.25"/>
    <row r="247" spans="1:11" ht="12.75" customHeight="1" x14ac:dyDescent="0.25">
      <c r="A247" s="93"/>
      <c r="B247" s="93"/>
      <c r="C247" s="93"/>
      <c r="D247" s="94"/>
      <c r="E247" s="93"/>
      <c r="F247" s="93"/>
      <c r="G247" s="93"/>
      <c r="H247" s="93"/>
      <c r="I247" s="93"/>
      <c r="J247" s="92"/>
      <c r="K247" s="91"/>
    </row>
    <row r="248" spans="1:11" ht="12.75" customHeight="1" x14ac:dyDescent="0.25">
      <c r="A248" s="93"/>
      <c r="B248" s="93"/>
      <c r="C248" s="93"/>
      <c r="D248" s="94"/>
      <c r="E248" s="93"/>
      <c r="F248" s="93"/>
      <c r="G248" s="93"/>
      <c r="H248" s="93"/>
      <c r="I248" s="93"/>
      <c r="J248" s="92"/>
      <c r="K248" s="91"/>
    </row>
    <row r="249" spans="1:11" ht="12.75" customHeight="1" x14ac:dyDescent="0.25">
      <c r="A249" s="92"/>
      <c r="B249" s="68"/>
      <c r="C249" s="68"/>
      <c r="D249" s="94"/>
      <c r="E249" s="93"/>
      <c r="F249" s="93"/>
      <c r="G249" s="93"/>
      <c r="H249" s="93"/>
      <c r="I249" s="93"/>
      <c r="J249" s="92"/>
      <c r="K249" s="91"/>
    </row>
    <row r="250" spans="1:11" ht="12.75" customHeight="1" x14ac:dyDescent="0.25">
      <c r="A250" s="92"/>
      <c r="B250" s="68"/>
      <c r="C250" s="68"/>
      <c r="D250" s="94"/>
      <c r="E250" s="93"/>
      <c r="F250" s="93"/>
      <c r="G250" s="93"/>
      <c r="H250" s="93"/>
      <c r="I250" s="93"/>
      <c r="J250" s="92"/>
      <c r="K250" s="91"/>
    </row>
    <row r="251" spans="1:11" ht="12.75" customHeight="1" x14ac:dyDescent="0.25">
      <c r="A251" s="92"/>
      <c r="B251" s="68"/>
      <c r="C251" s="68"/>
      <c r="D251" s="94"/>
      <c r="E251" s="93"/>
      <c r="F251" s="93"/>
      <c r="G251" s="93"/>
      <c r="H251" s="93"/>
      <c r="I251" s="93"/>
      <c r="J251" s="92"/>
      <c r="K251" s="91"/>
    </row>
    <row r="252" spans="1:11" ht="12.75" customHeight="1" x14ac:dyDescent="0.25">
      <c r="A252" s="92"/>
      <c r="B252" s="68"/>
      <c r="C252" s="68"/>
      <c r="D252" s="94"/>
      <c r="E252" s="93"/>
      <c r="F252" s="93"/>
      <c r="G252" s="93"/>
      <c r="H252" s="93"/>
      <c r="I252" s="93"/>
      <c r="J252" s="92"/>
      <c r="K252" s="91"/>
    </row>
    <row r="253" spans="1:11" ht="12.75" customHeight="1" x14ac:dyDescent="0.25">
      <c r="A253" s="92"/>
      <c r="B253" s="68"/>
      <c r="C253" s="68"/>
      <c r="D253" s="94"/>
      <c r="E253" s="93"/>
      <c r="F253" s="93"/>
      <c r="G253" s="93"/>
      <c r="H253" s="93"/>
      <c r="I253" s="93"/>
      <c r="J253" s="92"/>
      <c r="K253" s="91"/>
    </row>
    <row r="254" spans="1:11" ht="12.75" customHeight="1" x14ac:dyDescent="0.25">
      <c r="A254" s="92"/>
      <c r="B254" s="68"/>
      <c r="C254" s="68"/>
      <c r="D254" s="94"/>
      <c r="E254" s="93"/>
      <c r="F254" s="93"/>
      <c r="G254" s="93"/>
      <c r="H254" s="93"/>
      <c r="I254" s="93"/>
      <c r="J254" s="92"/>
      <c r="K254" s="91"/>
    </row>
    <row r="255" spans="1:11" ht="12.75" customHeight="1" x14ac:dyDescent="0.25">
      <c r="A255" s="92"/>
      <c r="B255" s="68"/>
      <c r="C255" s="68"/>
      <c r="D255" s="94"/>
      <c r="E255" s="93"/>
      <c r="F255" s="93"/>
      <c r="G255" s="93"/>
      <c r="H255" s="93"/>
      <c r="I255" s="93"/>
      <c r="J255" s="92"/>
      <c r="K255" s="91"/>
    </row>
    <row r="256" spans="1:11" ht="12.75" customHeight="1" x14ac:dyDescent="0.25">
      <c r="A256" s="92"/>
      <c r="B256" s="68"/>
      <c r="C256" s="68"/>
      <c r="D256" s="94"/>
      <c r="E256" s="93"/>
      <c r="F256" s="93"/>
      <c r="G256" s="93"/>
      <c r="H256" s="93"/>
      <c r="I256" s="93"/>
      <c r="J256" s="92"/>
      <c r="K256" s="91"/>
    </row>
    <row r="257" spans="1:11" ht="12.75" customHeight="1" x14ac:dyDescent="0.25">
      <c r="A257" s="92"/>
      <c r="B257" s="68"/>
      <c r="C257" s="68"/>
      <c r="D257" s="94"/>
      <c r="E257" s="93"/>
      <c r="F257" s="93"/>
      <c r="G257" s="93"/>
      <c r="H257" s="93"/>
      <c r="I257" s="93"/>
      <c r="J257" s="92"/>
      <c r="K257" s="91"/>
    </row>
    <row r="258" spans="1:11" ht="12.75" customHeight="1" x14ac:dyDescent="0.25">
      <c r="A258" s="92"/>
      <c r="B258" s="68"/>
      <c r="C258" s="68"/>
      <c r="D258" s="94"/>
      <c r="E258" s="93"/>
      <c r="F258" s="93"/>
      <c r="G258" s="93"/>
      <c r="H258" s="93"/>
      <c r="I258" s="93"/>
      <c r="J258" s="92"/>
      <c r="K258" s="91"/>
    </row>
    <row r="259" spans="1:11" ht="12.75" customHeight="1" x14ac:dyDescent="0.25">
      <c r="A259" s="92"/>
      <c r="B259" s="68"/>
      <c r="C259" s="68"/>
      <c r="D259" s="94"/>
      <c r="E259" s="93"/>
      <c r="F259" s="93"/>
      <c r="G259" s="93"/>
      <c r="H259" s="93"/>
      <c r="I259" s="93"/>
      <c r="J259" s="92"/>
      <c r="K259" s="91"/>
    </row>
    <row r="260" spans="1:11" ht="12.75" customHeight="1" x14ac:dyDescent="0.25">
      <c r="A260" s="92"/>
      <c r="B260" s="68"/>
      <c r="C260" s="68"/>
      <c r="D260" s="94"/>
      <c r="E260" s="93"/>
      <c r="F260" s="93"/>
      <c r="G260" s="93"/>
      <c r="H260" s="93"/>
      <c r="I260" s="93"/>
      <c r="J260" s="92"/>
      <c r="K260" s="91"/>
    </row>
    <row r="261" spans="1:11" ht="12.75" customHeight="1" x14ac:dyDescent="0.25">
      <c r="A261" s="92"/>
      <c r="B261" s="68"/>
      <c r="C261" s="68"/>
      <c r="D261" s="94"/>
      <c r="E261" s="93"/>
      <c r="F261" s="93"/>
      <c r="G261" s="93"/>
      <c r="H261" s="93"/>
      <c r="I261" s="93"/>
      <c r="J261" s="92"/>
      <c r="K261" s="91"/>
    </row>
    <row r="262" spans="1:11" ht="12.75" customHeight="1" x14ac:dyDescent="0.25">
      <c r="A262" s="92"/>
      <c r="B262" s="68"/>
      <c r="C262" s="68"/>
      <c r="D262" s="94"/>
      <c r="E262" s="93"/>
      <c r="F262" s="93"/>
      <c r="G262" s="93"/>
      <c r="H262" s="93"/>
      <c r="I262" s="93"/>
      <c r="J262" s="92"/>
      <c r="K262" s="91"/>
    </row>
    <row r="263" spans="1:11" ht="12.75" customHeight="1" x14ac:dyDescent="0.25">
      <c r="A263" s="92"/>
      <c r="B263" s="68"/>
      <c r="C263" s="68"/>
      <c r="D263" s="94"/>
      <c r="E263" s="93"/>
      <c r="F263" s="93"/>
      <c r="G263" s="93"/>
      <c r="H263" s="93"/>
      <c r="I263" s="93"/>
      <c r="J263" s="92"/>
      <c r="K263" s="91"/>
    </row>
    <row r="264" spans="1:11" ht="12.75" customHeight="1" x14ac:dyDescent="0.25">
      <c r="A264" s="92"/>
      <c r="B264" s="68"/>
      <c r="C264" s="68"/>
      <c r="D264" s="94"/>
      <c r="E264" s="93"/>
      <c r="F264" s="93"/>
      <c r="G264" s="93"/>
      <c r="H264" s="93"/>
      <c r="I264" s="93"/>
      <c r="J264" s="92"/>
      <c r="K264" s="91"/>
    </row>
    <row r="265" spans="1:11" ht="12.75" customHeight="1" x14ac:dyDescent="0.25">
      <c r="A265" s="92"/>
      <c r="B265" s="68"/>
      <c r="C265" s="68"/>
      <c r="D265" s="94"/>
      <c r="E265" s="93"/>
      <c r="F265" s="93"/>
      <c r="G265" s="93"/>
      <c r="H265" s="93"/>
      <c r="I265" s="93"/>
      <c r="J265" s="92"/>
      <c r="K265" s="91"/>
    </row>
    <row r="266" spans="1:11" ht="12.75" customHeight="1" x14ac:dyDescent="0.25">
      <c r="A266" s="92"/>
      <c r="B266" s="68"/>
      <c r="C266" s="68"/>
      <c r="D266" s="94"/>
      <c r="E266" s="93"/>
      <c r="F266" s="93"/>
      <c r="G266" s="93"/>
      <c r="H266" s="93"/>
      <c r="I266" s="93"/>
      <c r="J266" s="92"/>
      <c r="K266" s="91"/>
    </row>
    <row r="267" spans="1:11" x14ac:dyDescent="0.25">
      <c r="A267" s="92"/>
      <c r="B267" s="68"/>
      <c r="C267" s="68"/>
      <c r="D267" s="94"/>
      <c r="E267" s="93"/>
      <c r="F267" s="93"/>
      <c r="G267" s="93"/>
      <c r="H267" s="93"/>
      <c r="I267" s="93"/>
      <c r="J267" s="92"/>
      <c r="K267" s="91"/>
    </row>
    <row r="268" spans="1:11" x14ac:dyDescent="0.25">
      <c r="A268" s="92"/>
      <c r="B268" s="68"/>
      <c r="C268" s="68"/>
      <c r="D268" s="94"/>
      <c r="E268" s="93"/>
      <c r="F268" s="93"/>
      <c r="G268" s="93"/>
      <c r="H268" s="93"/>
      <c r="I268" s="93"/>
      <c r="J268" s="92"/>
      <c r="K268" s="91"/>
    </row>
    <row r="269" spans="1:11" x14ac:dyDescent="0.25">
      <c r="A269" s="92"/>
      <c r="B269" s="68"/>
      <c r="C269" s="68"/>
      <c r="D269" s="94"/>
      <c r="E269" s="93"/>
      <c r="F269" s="93"/>
      <c r="G269" s="93"/>
      <c r="H269" s="93"/>
      <c r="I269" s="93"/>
      <c r="J269" s="92"/>
      <c r="K269" s="91"/>
    </row>
    <row r="270" spans="1:11" x14ac:dyDescent="0.25">
      <c r="A270" s="92"/>
      <c r="B270" s="68"/>
      <c r="C270" s="68"/>
      <c r="D270" s="94"/>
      <c r="E270" s="93"/>
      <c r="F270" s="93"/>
      <c r="G270" s="93"/>
      <c r="H270" s="93"/>
      <c r="I270" s="93"/>
      <c r="J270" s="92"/>
      <c r="K270" s="91"/>
    </row>
    <row r="271" spans="1:11" x14ac:dyDescent="0.25">
      <c r="A271" s="92"/>
      <c r="B271" s="68"/>
      <c r="C271" s="68"/>
      <c r="D271" s="94"/>
      <c r="E271" s="93"/>
      <c r="F271" s="93"/>
      <c r="G271" s="93"/>
      <c r="H271" s="93"/>
      <c r="I271" s="93"/>
      <c r="J271" s="92"/>
      <c r="K271" s="91"/>
    </row>
    <row r="272" spans="1:11" x14ac:dyDescent="0.25">
      <c r="A272" s="92"/>
      <c r="B272" s="68"/>
      <c r="C272" s="68"/>
      <c r="D272" s="94"/>
      <c r="E272" s="93"/>
      <c r="F272" s="93"/>
      <c r="G272" s="93"/>
      <c r="H272" s="93"/>
      <c r="I272" s="93"/>
      <c r="J272" s="92"/>
      <c r="K272" s="91"/>
    </row>
  </sheetData>
  <mergeCells count="20">
    <mergeCell ref="A67:J67"/>
    <mergeCell ref="A76:J76"/>
    <mergeCell ref="E9:E10"/>
    <mergeCell ref="F9:F10"/>
    <mergeCell ref="A62:K62"/>
    <mergeCell ref="A63:J63"/>
    <mergeCell ref="A66:K66"/>
    <mergeCell ref="A1:D1"/>
    <mergeCell ref="E1:K1"/>
    <mergeCell ref="A2:K2"/>
    <mergeCell ref="A64:K64"/>
    <mergeCell ref="A7:K7"/>
    <mergeCell ref="A8:A10"/>
    <mergeCell ref="B8:C10"/>
    <mergeCell ref="D8:E8"/>
    <mergeCell ref="G8:G10"/>
    <mergeCell ref="H8:H10"/>
    <mergeCell ref="I8:I10"/>
    <mergeCell ref="J8:K9"/>
    <mergeCell ref="D9:D10"/>
  </mergeCells>
  <printOptions horizontalCentered="1"/>
  <pageMargins left="0.39370078740157483" right="0.39370078740157483" top="0.59055118110236227" bottom="0" header="0" footer="0"/>
  <pageSetup scale="67"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Ava. Fin. y Fis</vt:lpstr>
      <vt:lpstr>Flujo Neto Inv. Dir</vt:lpstr>
      <vt:lpstr>Flujo Neto Inv. Cond Oper</vt:lpstr>
      <vt:lpstr>Comp. Inv. Dir Ope</vt:lpstr>
      <vt:lpstr>Comp. Inv. Dir. Cond Costo Tot.</vt:lpstr>
      <vt:lpstr>Valor Pres Net Inv Fin Dir</vt:lpstr>
      <vt:lpstr>Valor Pres Net Inv Fin Cond</vt:lpstr>
      <vt:lpstr>'Ava. Fin. y Fis'!Acum_2014_Condicionada</vt:lpstr>
      <vt:lpstr>'Ava. Fin. y Fis'!Área_de_impresión</vt:lpstr>
      <vt:lpstr>'Comp. Inv. Dir Ope'!Área_de_impresión</vt:lpstr>
      <vt:lpstr>'Comp. Inv. Dir. Cond Costo Tot.'!Área_de_impresión</vt:lpstr>
      <vt:lpstr>'Flujo Neto Inv. Cond Oper'!Área_de_impresión</vt:lpstr>
      <vt:lpstr>'Flujo Neto Inv. Dir'!Área_de_impresión</vt:lpstr>
      <vt:lpstr>'Valor Pres Net Inv Fin Cond'!Área_de_impresión</vt:lpstr>
      <vt:lpstr>'Valor Pres Net Inv Fin Dir'!Área_de_impresión</vt:lpstr>
      <vt:lpstr>'Ava. Fin. y Fis'!Hasta_2015_Condicionada</vt:lpstr>
      <vt:lpstr>'Ava. Fin. y Fis'!Realizada_Condicionada_2015</vt:lpstr>
      <vt:lpstr>'Ava. Fin. y Fis'!Títulos_a_imprimir</vt:lpstr>
      <vt:lpstr>'Comp. Inv. Dir Ope'!Títulos_a_imprimir</vt:lpstr>
      <vt:lpstr>'Comp. Inv. Dir. Cond Costo Tot.'!Títulos_a_imprimir</vt:lpstr>
      <vt:lpstr>'Flujo Neto Inv. Cond Oper'!Títulos_a_imprimir</vt:lpstr>
      <vt:lpstr>'Flujo Neto Inv. Dir'!Títulos_a_imprimir</vt:lpstr>
      <vt:lpstr>'Valor Pres Net Inv Fin Cond'!Títulos_a_imprimir</vt:lpstr>
      <vt:lpstr>'Valor Pres Net Inv Fin Dir'!Títulos_a_imprimir</vt:lpstr>
    </vt:vector>
  </TitlesOfParts>
  <Company>CFE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88819</dc:creator>
  <cp:lastModifiedBy>Usuario de Windows</cp:lastModifiedBy>
  <cp:lastPrinted>2018-07-27T23:19:12Z</cp:lastPrinted>
  <dcterms:created xsi:type="dcterms:W3CDTF">2018-02-21T18:58:00Z</dcterms:created>
  <dcterms:modified xsi:type="dcterms:W3CDTF">2018-07-27T23:23:30Z</dcterms:modified>
</cp:coreProperties>
</file>