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ctual\Mis documentos\Laboral\2018\Trimestrales\3. Tercer Trimestre\Anexos\02. Anexos subidos Share Point\Por subir\"/>
    </mc:Choice>
  </mc:AlternateContent>
  <bookViews>
    <workbookView xWindow="0" yWindow="0" windowWidth="19200" windowHeight="7305"/>
  </bookViews>
  <sheets>
    <sheet name="Anexo 10" sheetId="7" r:id="rId1"/>
    <sheet name="Anexo 11" sheetId="8" r:id="rId2"/>
    <sheet name="Anexo 12" sheetId="1" r:id="rId3"/>
    <sheet name="Anexo 13" sheetId="9" r:id="rId4"/>
    <sheet name="Anexo 14" sheetId="3" r:id="rId5"/>
    <sheet name="Anexo 15" sheetId="2" r:id="rId6"/>
    <sheet name="Anexo 16 " sheetId="10" r:id="rId7"/>
    <sheet name="Anexo 17" sheetId="4" r:id="rId8"/>
    <sheet name="Anexo 18" sheetId="5" r:id="rId9"/>
    <sheet name="Anexo 19" sheetId="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a" localSheetId="1">#N/A</definedName>
    <definedName name="\a">#N/A</definedName>
    <definedName name="\b" localSheetId="1">#N/A</definedName>
    <definedName name="\b">#N/A</definedName>
    <definedName name="\c" localSheetId="0">#REF!</definedName>
    <definedName name="\c" localSheetId="1">#REF!</definedName>
    <definedName name="\c" localSheetId="3">#REF!</definedName>
    <definedName name="\c" localSheetId="4">#REF!</definedName>
    <definedName name="\c" localSheetId="6">#REF!</definedName>
    <definedName name="\c" localSheetId="8">#REF!</definedName>
    <definedName name="\c" localSheetId="9">#REF!</definedName>
    <definedName name="\c">#REF!</definedName>
    <definedName name="\p" localSheetId="1">#N/A</definedName>
    <definedName name="\p">#N/A</definedName>
    <definedName name="\s">#N/A</definedName>
    <definedName name="\z" localSheetId="0">#REF!</definedName>
    <definedName name="\z" localSheetId="1">#REF!</definedName>
    <definedName name="\z" localSheetId="3">#REF!</definedName>
    <definedName name="\z" localSheetId="4">#REF!</definedName>
    <definedName name="\z" localSheetId="6">#REF!</definedName>
    <definedName name="\z" localSheetId="8">#REF!</definedName>
    <definedName name="\z" localSheetId="9">#REF!</definedName>
    <definedName name="\z">#REF!</definedName>
    <definedName name="_________ABR1" localSheetId="0">[1]!ABR&amp;[1]!MAY&amp;[1]!JUN&amp;[1]!JUL&amp;[1]!AGO&amp;[1]!SEP</definedName>
    <definedName name="_________ABR1" localSheetId="1">[2]!ABR&amp;[2]!MAY&amp;[2]!JUN&amp;[2]!JUL&amp;[2]!AGO&amp;[2]!SEP</definedName>
    <definedName name="_________ABR1" localSheetId="3">[3]!ABR&amp;[3]!MAY&amp;[3]!JUN&amp;[3]!JUL&amp;[3]!AGO&amp;[3]!SEP</definedName>
    <definedName name="_________ABR1" localSheetId="4">[1]!ABR&amp;[1]!MAY&amp;[1]!JUN&amp;[1]!JUL&amp;[1]!AGO&amp;[1]!SEP</definedName>
    <definedName name="_________ABR1" localSheetId="6">[2]!ABR&amp;[2]!MAY&amp;[2]!JUN&amp;[2]!JUL&amp;[2]!AGO&amp;[2]!SEP</definedName>
    <definedName name="_________ABR1" localSheetId="8">[4]!ABR&amp;[4]!MAY&amp;[4]!JUN&amp;[4]!JUL&amp;[4]!AGO&amp;[4]!SEP</definedName>
    <definedName name="_________ABR1" localSheetId="9">[4]!ABR&amp;[4]!MAY&amp;[4]!JUN&amp;[4]!JUL&amp;[4]!AGO&amp;[4]!SEP</definedName>
    <definedName name="_________ABR1">[1]!ABR&amp;[1]!MAY&amp;[1]!JUN&amp;[1]!JUL&amp;[1]!AGO&amp;[1]!SEP</definedName>
    <definedName name="_________AGO1" localSheetId="0">[1]!AGO&amp;[1]!SEP&amp;[1]!OCT&amp;[1]!NOV&amp;[1]!DIC</definedName>
    <definedName name="_________AGO1" localSheetId="1">[2]!AGO&amp;[2]!SEP&amp;[2]!OCT&amp;[2]!NOV&amp;[2]!DIC</definedName>
    <definedName name="_________AGO1" localSheetId="3">[3]!AGO&amp;[3]!SEP&amp;[3]!OCT&amp;[3]!NOV&amp;[3]!DIC</definedName>
    <definedName name="_________AGO1" localSheetId="4">[1]!AGO&amp;[1]!SEP&amp;[1]!OCT&amp;[1]!NOV&amp;[1]!DIC</definedName>
    <definedName name="_________AGO1" localSheetId="6">[2]!AGO&amp;[2]!SEP&amp;[2]!OCT&amp;[2]!NOV&amp;[2]!DIC</definedName>
    <definedName name="_________AGO1" localSheetId="8">[4]!AGO&amp;[4]!SEP&amp;[4]!OCT&amp;[4]!NOV&amp;[4]!DIC</definedName>
    <definedName name="_________AGO1" localSheetId="9">[4]!AGO&amp;[4]!SEP&amp;[4]!OCT&amp;[4]!NOV&amp;[4]!DIC</definedName>
    <definedName name="_________AGO1">[1]!AGO&amp;[1]!SEP&amp;[1]!OCT&amp;[1]!NOV&amp;[1]!DIC</definedName>
    <definedName name="_________FEB1" localSheetId="0">[1]!FEB&amp;[1]!MAR&amp;[1]!ABR&amp;[1]!MAY&amp;[1]!JUN&amp;[1]!JUL</definedName>
    <definedName name="_________FEB1" localSheetId="1">[2]!FEB&amp;[2]!MAR&amp;[2]!ABR&amp;[2]!MAY&amp;[2]!JUN&amp;[2]!JUL</definedName>
    <definedName name="_________FEB1" localSheetId="3">[3]!FEB&amp;[3]!MAR&amp;[3]!ABR&amp;[3]!MAY&amp;[3]!JUN&amp;[3]!JUL</definedName>
    <definedName name="_________FEB1" localSheetId="4">[1]!FEB&amp;[1]!MAR&amp;[1]!ABR&amp;[1]!MAY&amp;[1]!JUN&amp;[1]!JUL</definedName>
    <definedName name="_________FEB1" localSheetId="6">[2]!FEB&amp;[2]!MAR&amp;[2]!ABR&amp;[2]!MAY&amp;[2]!JUN&amp;[2]!JUL</definedName>
    <definedName name="_________FEB1" localSheetId="8">[4]!FEB&amp;[4]!MAR&amp;[4]!ABR&amp;[4]!MAY&amp;[4]!JUN&amp;[4]!JUL</definedName>
    <definedName name="_________FEB1" localSheetId="9">[4]!FEB&amp;[4]!MAR&amp;[4]!ABR&amp;[4]!MAY&amp;[4]!JUN&amp;[4]!JUL</definedName>
    <definedName name="_________FEB1">[1]!FEB&amp;[1]!MAR&amp;[1]!ABR&amp;[1]!MAY&amp;[1]!JUN&amp;[1]!JUL</definedName>
    <definedName name="_________JUL1" localSheetId="0">[1]!JUL&amp;[1]!AGO&amp;[1]!SEP&amp;[1]!OCT&amp;[1]!NOV</definedName>
    <definedName name="_________JUL1" localSheetId="1">[2]!JUL&amp;[2]!AGO&amp;[2]!SEP&amp;[2]!OCT&amp;[2]!NOV</definedName>
    <definedName name="_________JUL1" localSheetId="3">[3]!JUL&amp;[3]!AGO&amp;[3]!SEP&amp;[3]!OCT&amp;[3]!NOV</definedName>
    <definedName name="_________JUL1" localSheetId="4">[1]!JUL&amp;[1]!AGO&amp;[1]!SEP&amp;[1]!OCT&amp;[1]!NOV</definedName>
    <definedName name="_________JUL1" localSheetId="6">[2]!JUL&amp;[2]!AGO&amp;[2]!SEP&amp;[2]!OCT&amp;[2]!NOV</definedName>
    <definedName name="_________JUL1" localSheetId="8">[4]!JUL&amp;[4]!AGO&amp;[4]!SEP&amp;[4]!OCT&amp;[4]!NOV</definedName>
    <definedName name="_________JUL1" localSheetId="9">[4]!JUL&amp;[4]!AGO&amp;[4]!SEP&amp;[4]!OCT&amp;[4]!NOV</definedName>
    <definedName name="_________JUL1">[1]!JUL&amp;[1]!AGO&amp;[1]!SEP&amp;[1]!OCT&amp;[1]!NOV</definedName>
    <definedName name="_________JUN1" localSheetId="0">[1]!JUN&amp;[1]!JUL&amp;[1]!AGO&amp;[1]!SEP&amp;[1]!OCT</definedName>
    <definedName name="_________JUN1" localSheetId="1">[2]!JUN&amp;[2]!JUL&amp;[2]!AGO&amp;[2]!SEP&amp;[2]!OCT</definedName>
    <definedName name="_________JUN1" localSheetId="3">[3]!JUN&amp;[3]!JUL&amp;[3]!AGO&amp;[3]!SEP&amp;[3]!OCT</definedName>
    <definedName name="_________JUN1" localSheetId="4">[1]!JUN&amp;[1]!JUL&amp;[1]!AGO&amp;[1]!SEP&amp;[1]!OCT</definedName>
    <definedName name="_________JUN1" localSheetId="6">[2]!JUN&amp;[2]!JUL&amp;[2]!AGO&amp;[2]!SEP&amp;[2]!OCT</definedName>
    <definedName name="_________JUN1" localSheetId="8">[4]!JUN&amp;[4]!JUL&amp;[4]!AGO&amp;[4]!SEP&amp;[4]!OCT</definedName>
    <definedName name="_________JUN1" localSheetId="9">[4]!JUN&amp;[4]!JUL&amp;[4]!AGO&amp;[4]!SEP&amp;[4]!OCT</definedName>
    <definedName name="_________JUN1">[1]!JUN&amp;[1]!JUL&amp;[1]!AGO&amp;[1]!SEP&amp;[1]!OCT</definedName>
    <definedName name="_________MAR1" localSheetId="0">[1]!MAR&amp;[1]!ABR&amp;[1]!MAY&amp;[1]!JUN&amp;[1]!JUL&amp;[1]!AGO</definedName>
    <definedName name="_________MAR1" localSheetId="1">[2]!MAR&amp;[2]!ABR&amp;[2]!MAY&amp;[2]!JUN&amp;[2]!JUL&amp;[2]!AGO</definedName>
    <definedName name="_________MAR1" localSheetId="3">[3]!MAR&amp;[3]!ABR&amp;[3]!MAY&amp;[3]!JUN&amp;[3]!JUL&amp;[3]!AGO</definedName>
    <definedName name="_________MAR1" localSheetId="4">[1]!MAR&amp;[1]!ABR&amp;[1]!MAY&amp;[1]!JUN&amp;[1]!JUL&amp;[1]!AGO</definedName>
    <definedName name="_________MAR1" localSheetId="6">[2]!MAR&amp;[2]!ABR&amp;[2]!MAY&amp;[2]!JUN&amp;[2]!JUL&amp;[2]!AGO</definedName>
    <definedName name="_________MAR1" localSheetId="8">[4]!MAR&amp;[4]!ABR&amp;[4]!MAY&amp;[4]!JUN&amp;[4]!JUL&amp;[4]!AGO</definedName>
    <definedName name="_________MAR1" localSheetId="9">[4]!MAR&amp;[4]!ABR&amp;[4]!MAY&amp;[4]!JUN&amp;[4]!JUL&amp;[4]!AGO</definedName>
    <definedName name="_________MAR1">[1]!MAR&amp;[1]!ABR&amp;[1]!MAY&amp;[1]!JUN&amp;[1]!JUL&amp;[1]!AGO</definedName>
    <definedName name="_________MAY1" localSheetId="0">[1]!MAY&amp;[1]!JUN&amp;[1]!JUL&amp;[1]!AGO&amp;[1]!SEP</definedName>
    <definedName name="_________MAY1" localSheetId="1">[2]!MAY&amp;[2]!JUN&amp;[2]!JUL&amp;[2]!AGO&amp;[2]!SEP</definedName>
    <definedName name="_________MAY1" localSheetId="3">[3]!MAY&amp;[3]!JUN&amp;[3]!JUL&amp;[3]!AGO&amp;[3]!SEP</definedName>
    <definedName name="_________MAY1" localSheetId="4">[1]!MAY&amp;[1]!JUN&amp;[1]!JUL&amp;[1]!AGO&amp;[1]!SEP</definedName>
    <definedName name="_________MAY1" localSheetId="6">[2]!MAY&amp;[2]!JUN&amp;[2]!JUL&amp;[2]!AGO&amp;[2]!SEP</definedName>
    <definedName name="_________MAY1" localSheetId="8">[4]!MAY&amp;[4]!JUN&amp;[4]!JUL&amp;[4]!AGO&amp;[4]!SEP</definedName>
    <definedName name="_________MAY1" localSheetId="9">[4]!MAY&amp;[4]!JUN&amp;[4]!JUL&amp;[4]!AGO&amp;[4]!SEP</definedName>
    <definedName name="_________MAY1">[1]!MAY&amp;[1]!JUN&amp;[1]!JUL&amp;[1]!AGO&amp;[1]!SEP</definedName>
    <definedName name="_________NOV1" localSheetId="0">[1]!NOV&amp;[1]!DIC</definedName>
    <definedName name="_________NOV1" localSheetId="1">[2]!NOV&amp;[2]!DIC</definedName>
    <definedName name="_________NOV1" localSheetId="3">[3]!NOV&amp;[3]!DIC</definedName>
    <definedName name="_________NOV1" localSheetId="4">[1]!NOV&amp;[1]!DIC</definedName>
    <definedName name="_________NOV1" localSheetId="6">[2]!NOV&amp;[2]!DIC</definedName>
    <definedName name="_________NOV1" localSheetId="8">[4]!NOV&amp;[4]!DIC</definedName>
    <definedName name="_________NOV1" localSheetId="9">[4]!NOV&amp;[4]!DIC</definedName>
    <definedName name="_________NOV1">[1]!NOV&amp;[1]!DIC</definedName>
    <definedName name="_________OCT1" localSheetId="0">[1]!OCT&amp;[1]!NOV&amp;[1]!DIC</definedName>
    <definedName name="_________OCT1" localSheetId="1">[2]!OCT&amp;[2]!NOV&amp;[2]!DIC</definedName>
    <definedName name="_________OCT1" localSheetId="3">[3]!OCT&amp;[3]!NOV&amp;[3]!DIC</definedName>
    <definedName name="_________OCT1" localSheetId="4">[1]!OCT&amp;[1]!NOV&amp;[1]!DIC</definedName>
    <definedName name="_________OCT1" localSheetId="6">[2]!OCT&amp;[2]!NOV&amp;[2]!DIC</definedName>
    <definedName name="_________OCT1" localSheetId="8">[4]!OCT&amp;[4]!NOV&amp;[4]!DIC</definedName>
    <definedName name="_________OCT1" localSheetId="9">[4]!OCT&amp;[4]!NOV&amp;[4]!DIC</definedName>
    <definedName name="_________OCT1">[1]!OCT&amp;[1]!NOV&amp;[1]!DIC</definedName>
    <definedName name="_________SEP1" localSheetId="0">[1]!SEP&amp;[1]!OCT&amp;[1]!NOV&amp;[1]!DIC</definedName>
    <definedName name="_________SEP1" localSheetId="1">[2]!SEP&amp;[2]!OCT&amp;[2]!NOV&amp;[2]!DIC</definedName>
    <definedName name="_________SEP1" localSheetId="3">[3]!SEP&amp;[3]!OCT&amp;[3]!NOV&amp;[3]!DIC</definedName>
    <definedName name="_________SEP1" localSheetId="4">[1]!SEP&amp;[1]!OCT&amp;[1]!NOV&amp;[1]!DIC</definedName>
    <definedName name="_________SEP1" localSheetId="6">[2]!SEP&amp;[2]!OCT&amp;[2]!NOV&amp;[2]!DIC</definedName>
    <definedName name="_________SEP1" localSheetId="8">[4]!SEP&amp;[4]!OCT&amp;[4]!NOV&amp;[4]!DIC</definedName>
    <definedName name="_________SEP1" localSheetId="9">[4]!SEP&amp;[4]!OCT&amp;[4]!NOV&amp;[4]!DIC</definedName>
    <definedName name="_________SEP1">[1]!SEP&amp;[1]!OCT&amp;[1]!NOV&amp;[1]!DIC</definedName>
    <definedName name="________cad179" localSheetId="0">'[5]Mod Eco Controlados 99'!#REF!</definedName>
    <definedName name="________cad179" localSheetId="1">'[5]Mod Eco Controlados 99'!#REF!</definedName>
    <definedName name="________cad179" localSheetId="3">'[5]Mod Eco Controlados 99'!#REF!</definedName>
    <definedName name="________cad179" localSheetId="4">'[5]Mod Eco Controlados 99'!#REF!</definedName>
    <definedName name="________cad179" localSheetId="6">'[5]Mod Eco Controlados 99'!#REF!</definedName>
    <definedName name="________cad179" localSheetId="8">'[5]Mod Eco Controlados 99'!#REF!</definedName>
    <definedName name="________cad179" localSheetId="9">'[5]Mod Eco Controlados 99'!#REF!</definedName>
    <definedName name="________cad179">'[5]Mod Eco Controlados 99'!#REF!</definedName>
    <definedName name="________def1">'[6]Premisas IMSS'!$M$12</definedName>
    <definedName name="________def2">'[6]Premisas IMSS'!$M$13</definedName>
    <definedName name="________def3">'[6]Premisas IMSS'!$M$14</definedName>
    <definedName name="________def4">'[6]Premisas IMSS'!$M$15</definedName>
    <definedName name="________def5">'[6]Premisas IMSS'!$M$16</definedName>
    <definedName name="________def6">'[6]Premisas IMSS'!$M$17</definedName>
    <definedName name="________FEB1" localSheetId="0">[1]!FEB&amp;[1]!MAR&amp;[1]!ABR&amp;[1]!MAY&amp;[1]!JUN&amp;[1]!JUL</definedName>
    <definedName name="________FEB1" localSheetId="1">[2]!FEB&amp;[2]!MAR&amp;[2]!ABR&amp;[2]!MAY&amp;[2]!JUN&amp;[2]!JUL</definedName>
    <definedName name="________FEB1" localSheetId="3">[3]!FEB&amp;[3]!MAR&amp;[3]!ABR&amp;[3]!MAY&amp;[3]!JUN&amp;[3]!JUL</definedName>
    <definedName name="________FEB1" localSheetId="4">[1]!FEB&amp;[1]!MAR&amp;[1]!ABR&amp;[1]!MAY&amp;[1]!JUN&amp;[1]!JUL</definedName>
    <definedName name="________FEB1" localSheetId="6">[2]!FEB&amp;[2]!MAR&amp;[2]!ABR&amp;[2]!MAY&amp;[2]!JUN&amp;[2]!JUL</definedName>
    <definedName name="________FEB1" localSheetId="8">[4]!FEB&amp;[4]!MAR&amp;[4]!ABR&amp;[4]!MAY&amp;[4]!JUN&amp;[4]!JUL</definedName>
    <definedName name="________FEB1" localSheetId="9">[4]!FEB&amp;[4]!MAR&amp;[4]!ABR&amp;[4]!MAY&amp;[4]!JUN&amp;[4]!JUL</definedName>
    <definedName name="________FEB1">[1]!FEB&amp;[1]!MAR&amp;[1]!ABR&amp;[1]!MAY&amp;[1]!JUN&amp;[1]!JUL</definedName>
    <definedName name="________JUL1" localSheetId="0">[1]!JUL&amp;[1]!AGO&amp;[1]!SEP&amp;[1]!OCT&amp;[1]!NOV</definedName>
    <definedName name="________JUL1" localSheetId="1">[2]!JUL&amp;[2]!AGO&amp;[2]!SEP&amp;[2]!OCT&amp;[2]!NOV</definedName>
    <definedName name="________JUL1" localSheetId="3">[3]!JUL&amp;[3]!AGO&amp;[3]!SEP&amp;[3]!OCT&amp;[3]!NOV</definedName>
    <definedName name="________JUL1" localSheetId="4">[1]!JUL&amp;[1]!AGO&amp;[1]!SEP&amp;[1]!OCT&amp;[1]!NOV</definedName>
    <definedName name="________JUL1" localSheetId="6">[2]!JUL&amp;[2]!AGO&amp;[2]!SEP&amp;[2]!OCT&amp;[2]!NOV</definedName>
    <definedName name="________JUL1" localSheetId="8">[4]!JUL&amp;[4]!AGO&amp;[4]!SEP&amp;[4]!OCT&amp;[4]!NOV</definedName>
    <definedName name="________JUL1" localSheetId="9">[4]!JUL&amp;[4]!AGO&amp;[4]!SEP&amp;[4]!OCT&amp;[4]!NOV</definedName>
    <definedName name="________JUL1">[1]!JUL&amp;[1]!AGO&amp;[1]!SEP&amp;[1]!OCT&amp;[1]!NOV</definedName>
    <definedName name="________JUN1" localSheetId="0">[1]!JUN&amp;[1]!JUL&amp;[1]!AGO&amp;[1]!SEP&amp;[1]!OCT</definedName>
    <definedName name="________JUN1" localSheetId="1">[2]!JUN&amp;[2]!JUL&amp;[2]!AGO&amp;[2]!SEP&amp;[2]!OCT</definedName>
    <definedName name="________JUN1" localSheetId="3">[3]!JUN&amp;[3]!JUL&amp;[3]!AGO&amp;[3]!SEP&amp;[3]!OCT</definedName>
    <definedName name="________JUN1" localSheetId="4">[1]!JUN&amp;[1]!JUL&amp;[1]!AGO&amp;[1]!SEP&amp;[1]!OCT</definedName>
    <definedName name="________JUN1" localSheetId="6">[2]!JUN&amp;[2]!JUL&amp;[2]!AGO&amp;[2]!SEP&amp;[2]!OCT</definedName>
    <definedName name="________JUN1" localSheetId="8">[4]!JUN&amp;[4]!JUL&amp;[4]!AGO&amp;[4]!SEP&amp;[4]!OCT</definedName>
    <definedName name="________JUN1" localSheetId="9">[4]!JUN&amp;[4]!JUL&amp;[4]!AGO&amp;[4]!SEP&amp;[4]!OCT</definedName>
    <definedName name="________JUN1">[1]!JUN&amp;[1]!JUL&amp;[1]!AGO&amp;[1]!SEP&amp;[1]!OCT</definedName>
    <definedName name="________OCT1" localSheetId="0">[1]!OCT&amp;[1]!NOV&amp;[1]!DIC</definedName>
    <definedName name="________OCT1" localSheetId="1">[2]!OCT&amp;[2]!NOV&amp;[2]!DIC</definedName>
    <definedName name="________OCT1" localSheetId="3">[3]!OCT&amp;[3]!NOV&amp;[3]!DIC</definedName>
    <definedName name="________OCT1" localSheetId="4">[1]!OCT&amp;[1]!NOV&amp;[1]!DIC</definedName>
    <definedName name="________OCT1" localSheetId="6">[2]!OCT&amp;[2]!NOV&amp;[2]!DIC</definedName>
    <definedName name="________OCT1" localSheetId="8">[4]!OCT&amp;[4]!NOV&amp;[4]!DIC</definedName>
    <definedName name="________OCT1" localSheetId="9">[4]!OCT&amp;[4]!NOV&amp;[4]!DIC</definedName>
    <definedName name="________OCT1">[1]!OCT&amp;[1]!NOV&amp;[1]!DIC</definedName>
    <definedName name="________SEP1" localSheetId="0">[1]!SEP&amp;[1]!OCT&amp;[1]!NOV&amp;[1]!DIC</definedName>
    <definedName name="________SEP1" localSheetId="1">[2]!SEP&amp;[2]!OCT&amp;[2]!NOV&amp;[2]!DIC</definedName>
    <definedName name="________SEP1" localSheetId="3">[3]!SEP&amp;[3]!OCT&amp;[3]!NOV&amp;[3]!DIC</definedName>
    <definedName name="________SEP1" localSheetId="4">[1]!SEP&amp;[1]!OCT&amp;[1]!NOV&amp;[1]!DIC</definedName>
    <definedName name="________SEP1" localSheetId="6">[2]!SEP&amp;[2]!OCT&amp;[2]!NOV&amp;[2]!DIC</definedName>
    <definedName name="________SEP1" localSheetId="8">[4]!SEP&amp;[4]!OCT&amp;[4]!NOV&amp;[4]!DIC</definedName>
    <definedName name="________SEP1" localSheetId="9">[4]!SEP&amp;[4]!OCT&amp;[4]!NOV&amp;[4]!DIC</definedName>
    <definedName name="________SEP1">[1]!SEP&amp;[1]!OCT&amp;[1]!NOV&amp;[1]!DIC</definedName>
    <definedName name="________smg97">'[6]Premisa macro'!$E$4</definedName>
    <definedName name="_______ABR1" localSheetId="0">[1]!ABR&amp;[1]!MAY&amp;[1]!JUN&amp;[1]!JUL&amp;[1]!AGO&amp;[1]!SEP</definedName>
    <definedName name="_______ABR1" localSheetId="1">[2]!ABR&amp;[2]!MAY&amp;[2]!JUN&amp;[2]!JUL&amp;[2]!AGO&amp;[2]!SEP</definedName>
    <definedName name="_______ABR1" localSheetId="3">[3]!ABR&amp;[3]!MAY&amp;[3]!JUN&amp;[3]!JUL&amp;[3]!AGO&amp;[3]!SEP</definedName>
    <definedName name="_______ABR1" localSheetId="4">[1]!ABR&amp;[1]!MAY&amp;[1]!JUN&amp;[1]!JUL&amp;[1]!AGO&amp;[1]!SEP</definedName>
    <definedName name="_______ABR1" localSheetId="6">[2]!ABR&amp;[2]!MAY&amp;[2]!JUN&amp;[2]!JUL&amp;[2]!AGO&amp;[2]!SEP</definedName>
    <definedName name="_______ABR1" localSheetId="8">[4]!ABR&amp;[4]!MAY&amp;[4]!JUN&amp;[4]!JUL&amp;[4]!AGO&amp;[4]!SEP</definedName>
    <definedName name="_______ABR1" localSheetId="9">[4]!ABR&amp;[4]!MAY&amp;[4]!JUN&amp;[4]!JUL&amp;[4]!AGO&amp;[4]!SEP</definedName>
    <definedName name="_______ABR1">[1]!ABR&amp;[1]!MAY&amp;[1]!JUN&amp;[1]!JUL&amp;[1]!AGO&amp;[1]!SEP</definedName>
    <definedName name="_______ABR2" localSheetId="6">[7]edofza4!$C$22</definedName>
    <definedName name="_______ABR2">[8]edofza4!$C$22</definedName>
    <definedName name="_______AGO1" localSheetId="0">[1]!AGO&amp;[1]!SEP&amp;[1]!OCT&amp;[1]!NOV&amp;[1]!DIC</definedName>
    <definedName name="_______AGO1" localSheetId="1">[2]!AGO&amp;[2]!SEP&amp;[2]!OCT&amp;[2]!NOV&amp;[2]!DIC</definedName>
    <definedName name="_______AGO1" localSheetId="3">[3]!AGO&amp;[3]!SEP&amp;[3]!OCT&amp;[3]!NOV&amp;[3]!DIC</definedName>
    <definedName name="_______AGO1" localSheetId="4">[1]!AGO&amp;[1]!SEP&amp;[1]!OCT&amp;[1]!NOV&amp;[1]!DIC</definedName>
    <definedName name="_______AGO1" localSheetId="6">[2]!AGO&amp;[2]!SEP&amp;[2]!OCT&amp;[2]!NOV&amp;[2]!DIC</definedName>
    <definedName name="_______AGO1" localSheetId="8">[4]!AGO&amp;[4]!SEP&amp;[4]!OCT&amp;[4]!NOV&amp;[4]!DIC</definedName>
    <definedName name="_______AGO1" localSheetId="9">[4]!AGO&amp;[4]!SEP&amp;[4]!OCT&amp;[4]!NOV&amp;[4]!DIC</definedName>
    <definedName name="_______AGO1">[1]!AGO&amp;[1]!SEP&amp;[1]!OCT&amp;[1]!NOV&amp;[1]!DIC</definedName>
    <definedName name="_______AGO2" localSheetId="6">[7]edofza8!$C$22</definedName>
    <definedName name="_______AGO2">[8]edofza8!$C$22</definedName>
    <definedName name="_______CFD02" localSheetId="0">#REF!</definedName>
    <definedName name="_______CFD02" localSheetId="1">#REF!</definedName>
    <definedName name="_______CFD02" localSheetId="3">#REF!</definedName>
    <definedName name="_______CFD02" localSheetId="4">#REF!</definedName>
    <definedName name="_______CFD02" localSheetId="6">#REF!</definedName>
    <definedName name="_______CFD02" localSheetId="8">#REF!</definedName>
    <definedName name="_______CFD02" localSheetId="9">#REF!</definedName>
    <definedName name="_______CFD02">#REF!</definedName>
    <definedName name="_______def1">'[9]Premisas IMSS'!$M$12</definedName>
    <definedName name="_______def2">'[9]Premisas IMSS'!$M$13</definedName>
    <definedName name="_______def3">'[9]Premisas IMSS'!$M$14</definedName>
    <definedName name="_______def4">'[9]Premisas IMSS'!$M$15</definedName>
    <definedName name="_______def5">'[9]Premisas IMSS'!$M$16</definedName>
    <definedName name="_______def6">'[9]Premisas IMSS'!$M$17</definedName>
    <definedName name="_______DIC2" localSheetId="6">[7]edofza12!$C$22</definedName>
    <definedName name="_______DIC2">[8]edofza12!$C$22</definedName>
    <definedName name="_______ENE2" localSheetId="6">[7]edofza1!$C$22</definedName>
    <definedName name="_______ENE2">[8]edofza1!$C$22</definedName>
    <definedName name="_______FEB1" localSheetId="0">[1]!FEB&amp;[1]!MAR&amp;[1]!ABR&amp;[1]!MAY&amp;[1]!JUN&amp;[1]!JUL</definedName>
    <definedName name="_______FEB1" localSheetId="1">[2]!FEB&amp;[2]!MAR&amp;[2]!ABR&amp;[2]!MAY&amp;[2]!JUN&amp;[2]!JUL</definedName>
    <definedName name="_______FEB1" localSheetId="3">[3]!FEB&amp;[3]!MAR&amp;[3]!ABR&amp;[3]!MAY&amp;[3]!JUN&amp;[3]!JUL</definedName>
    <definedName name="_______FEB1" localSheetId="4">[1]!FEB&amp;[1]!MAR&amp;[1]!ABR&amp;[1]!MAY&amp;[1]!JUN&amp;[1]!JUL</definedName>
    <definedName name="_______FEB1" localSheetId="6">[2]!FEB&amp;[2]!MAR&amp;[2]!ABR&amp;[2]!MAY&amp;[2]!JUN&amp;[2]!JUL</definedName>
    <definedName name="_______FEB1" localSheetId="8">[4]!FEB&amp;[4]!MAR&amp;[4]!ABR&amp;[4]!MAY&amp;[4]!JUN&amp;[4]!JUL</definedName>
    <definedName name="_______FEB1" localSheetId="9">[4]!FEB&amp;[4]!MAR&amp;[4]!ABR&amp;[4]!MAY&amp;[4]!JUN&amp;[4]!JUL</definedName>
    <definedName name="_______FEB1">[1]!FEB&amp;[1]!MAR&amp;[1]!ABR&amp;[1]!MAY&amp;[1]!JUN&amp;[1]!JUL</definedName>
    <definedName name="_______FEB2" localSheetId="6">[7]edofza2!$C$22</definedName>
    <definedName name="_______FEB2">[8]edofza2!$C$22</definedName>
    <definedName name="_______JUL1" localSheetId="0">[1]!JUL&amp;[1]!AGO&amp;[1]!SEP&amp;[1]!OCT&amp;[1]!NOV</definedName>
    <definedName name="_______JUL1" localSheetId="1">[2]!JUL&amp;[2]!AGO&amp;[2]!SEP&amp;[2]!OCT&amp;[2]!NOV</definedName>
    <definedName name="_______JUL1" localSheetId="3">[3]!JUL&amp;[3]!AGO&amp;[3]!SEP&amp;[3]!OCT&amp;[3]!NOV</definedName>
    <definedName name="_______JUL1" localSheetId="4">[1]!JUL&amp;[1]!AGO&amp;[1]!SEP&amp;[1]!OCT&amp;[1]!NOV</definedName>
    <definedName name="_______JUL1" localSheetId="6">[2]!JUL&amp;[2]!AGO&amp;[2]!SEP&amp;[2]!OCT&amp;[2]!NOV</definedName>
    <definedName name="_______JUL1" localSheetId="8">[4]!JUL&amp;[4]!AGO&amp;[4]!SEP&amp;[4]!OCT&amp;[4]!NOV</definedName>
    <definedName name="_______JUL1" localSheetId="9">[4]!JUL&amp;[4]!AGO&amp;[4]!SEP&amp;[4]!OCT&amp;[4]!NOV</definedName>
    <definedName name="_______JUL1">[1]!JUL&amp;[1]!AGO&amp;[1]!SEP&amp;[1]!OCT&amp;[1]!NOV</definedName>
    <definedName name="_______JUL2" localSheetId="6">[7]edofza7!$C$22</definedName>
    <definedName name="_______JUL2">[8]edofza7!$C$22</definedName>
    <definedName name="_______JUN1" localSheetId="0">[1]!JUN&amp;[1]!JUL&amp;[1]!AGO&amp;[1]!SEP&amp;[1]!OCT</definedName>
    <definedName name="_______JUN1" localSheetId="1">[2]!JUN&amp;[2]!JUL&amp;[2]!AGO&amp;[2]!SEP&amp;[2]!OCT</definedName>
    <definedName name="_______JUN1" localSheetId="3">[3]!JUN&amp;[3]!JUL&amp;[3]!AGO&amp;[3]!SEP&amp;[3]!OCT</definedName>
    <definedName name="_______JUN1" localSheetId="4">[1]!JUN&amp;[1]!JUL&amp;[1]!AGO&amp;[1]!SEP&amp;[1]!OCT</definedName>
    <definedName name="_______JUN1" localSheetId="6">[2]!JUN&amp;[2]!JUL&amp;[2]!AGO&amp;[2]!SEP&amp;[2]!OCT</definedName>
    <definedName name="_______JUN1" localSheetId="8">[4]!JUN&amp;[4]!JUL&amp;[4]!AGO&amp;[4]!SEP&amp;[4]!OCT</definedName>
    <definedName name="_______JUN1" localSheetId="9">[4]!JUN&amp;[4]!JUL&amp;[4]!AGO&amp;[4]!SEP&amp;[4]!OCT</definedName>
    <definedName name="_______JUN1">[1]!JUN&amp;[1]!JUL&amp;[1]!AGO&amp;[1]!SEP&amp;[1]!OCT</definedName>
    <definedName name="_______JUN2" localSheetId="6">[7]edofza6!$C$22</definedName>
    <definedName name="_______JUN2">[8]edofza6!$C$22</definedName>
    <definedName name="_______MAR1" localSheetId="0">[1]!MAR&amp;[1]!ABR&amp;[1]!MAY&amp;[1]!JUN&amp;[1]!JUL&amp;[1]!AGO</definedName>
    <definedName name="_______MAR1" localSheetId="1">[2]!MAR&amp;[2]!ABR&amp;[2]!MAY&amp;[2]!JUN&amp;[2]!JUL&amp;[2]!AGO</definedName>
    <definedName name="_______MAR1" localSheetId="3">[3]!MAR&amp;[3]!ABR&amp;[3]!MAY&amp;[3]!JUN&amp;[3]!JUL&amp;[3]!AGO</definedName>
    <definedName name="_______MAR1" localSheetId="4">[1]!MAR&amp;[1]!ABR&amp;[1]!MAY&amp;[1]!JUN&amp;[1]!JUL&amp;[1]!AGO</definedName>
    <definedName name="_______MAR1" localSheetId="6">[2]!MAR&amp;[2]!ABR&amp;[2]!MAY&amp;[2]!JUN&amp;[2]!JUL&amp;[2]!AGO</definedName>
    <definedName name="_______MAR1" localSheetId="8">[4]!MAR&amp;[4]!ABR&amp;[4]!MAY&amp;[4]!JUN&amp;[4]!JUL&amp;[4]!AGO</definedName>
    <definedName name="_______MAR1" localSheetId="9">[4]!MAR&amp;[4]!ABR&amp;[4]!MAY&amp;[4]!JUN&amp;[4]!JUL&amp;[4]!AGO</definedName>
    <definedName name="_______MAR1">[1]!MAR&amp;[1]!ABR&amp;[1]!MAY&amp;[1]!JUN&amp;[1]!JUL&amp;[1]!AGO</definedName>
    <definedName name="_______MAR2" localSheetId="6">[7]edofza3!$C$22</definedName>
    <definedName name="_______MAR2">[8]edofza3!$C$22</definedName>
    <definedName name="_______MAY1" localSheetId="0">[1]!MAY&amp;[1]!JUN&amp;[1]!JUL&amp;[1]!AGO&amp;[1]!SEP</definedName>
    <definedName name="_______MAY1" localSheetId="1">[2]!MAY&amp;[2]!JUN&amp;[2]!JUL&amp;[2]!AGO&amp;[2]!SEP</definedName>
    <definedName name="_______MAY1" localSheetId="3">[3]!MAY&amp;[3]!JUN&amp;[3]!JUL&amp;[3]!AGO&amp;[3]!SEP</definedName>
    <definedName name="_______MAY1" localSheetId="4">[1]!MAY&amp;[1]!JUN&amp;[1]!JUL&amp;[1]!AGO&amp;[1]!SEP</definedName>
    <definedName name="_______MAY1" localSheetId="6">[2]!MAY&amp;[2]!JUN&amp;[2]!JUL&amp;[2]!AGO&amp;[2]!SEP</definedName>
    <definedName name="_______MAY1" localSheetId="8">[4]!MAY&amp;[4]!JUN&amp;[4]!JUL&amp;[4]!AGO&amp;[4]!SEP</definedName>
    <definedName name="_______MAY1" localSheetId="9">[4]!MAY&amp;[4]!JUN&amp;[4]!JUL&amp;[4]!AGO&amp;[4]!SEP</definedName>
    <definedName name="_______MAY1">[1]!MAY&amp;[1]!JUN&amp;[1]!JUL&amp;[1]!AGO&amp;[1]!SEP</definedName>
    <definedName name="_______MAY2" localSheetId="6">[7]edofza5!$C$22</definedName>
    <definedName name="_______MAY2">[8]edofza5!$C$22</definedName>
    <definedName name="_______NOV1" localSheetId="0">[1]!NOV&amp;[1]!DIC</definedName>
    <definedName name="_______NOV1" localSheetId="1">[2]!NOV&amp;[2]!DIC</definedName>
    <definedName name="_______NOV1" localSheetId="3">[3]!NOV&amp;[3]!DIC</definedName>
    <definedName name="_______NOV1" localSheetId="4">[1]!NOV&amp;[1]!DIC</definedName>
    <definedName name="_______NOV1" localSheetId="6">[2]!NOV&amp;[2]!DIC</definedName>
    <definedName name="_______NOV1" localSheetId="8">[4]!NOV&amp;[4]!DIC</definedName>
    <definedName name="_______NOV1" localSheetId="9">[4]!NOV&amp;[4]!DIC</definedName>
    <definedName name="_______NOV1">[1]!NOV&amp;[1]!DIC</definedName>
    <definedName name="_______NOV2" localSheetId="6">[7]edofza11!$C$43</definedName>
    <definedName name="_______NOV2">[8]edofza11!$C$43</definedName>
    <definedName name="_______OCT1" localSheetId="0">[1]!OCT&amp;[1]!NOV&amp;[1]!DIC</definedName>
    <definedName name="_______OCT1" localSheetId="1">[2]!OCT&amp;[2]!NOV&amp;[2]!DIC</definedName>
    <definedName name="_______OCT1" localSheetId="3">[3]!OCT&amp;[3]!NOV&amp;[3]!DIC</definedName>
    <definedName name="_______OCT1" localSheetId="4">[1]!OCT&amp;[1]!NOV&amp;[1]!DIC</definedName>
    <definedName name="_______OCT1" localSheetId="6">[2]!OCT&amp;[2]!NOV&amp;[2]!DIC</definedName>
    <definedName name="_______OCT1" localSheetId="8">[4]!OCT&amp;[4]!NOV&amp;[4]!DIC</definedName>
    <definedName name="_______OCT1" localSheetId="9">[4]!OCT&amp;[4]!NOV&amp;[4]!DIC</definedName>
    <definedName name="_______OCT1">[1]!OCT&amp;[1]!NOV&amp;[1]!DIC</definedName>
    <definedName name="_______OCT2" localSheetId="6">[7]edofza10!$C$22</definedName>
    <definedName name="_______OCT2">[8]edofza10!$C$22</definedName>
    <definedName name="_______PIB08" localSheetId="0">#REF!</definedName>
    <definedName name="_______PIB08" localSheetId="1">#REF!</definedName>
    <definedName name="_______PIB08" localSheetId="3">#REF!</definedName>
    <definedName name="_______PIB08" localSheetId="4">#REF!</definedName>
    <definedName name="_______PIB08" localSheetId="6">#REF!</definedName>
    <definedName name="_______PIB08" localSheetId="8">#REF!</definedName>
    <definedName name="_______PIB08" localSheetId="9">#REF!</definedName>
    <definedName name="_______PIB08">#REF!</definedName>
    <definedName name="_______SEP1" localSheetId="0">[1]!SEP&amp;[1]!OCT&amp;[1]!NOV&amp;[1]!DIC</definedName>
    <definedName name="_______SEP1" localSheetId="1">[2]!SEP&amp;[2]!OCT&amp;[2]!NOV&amp;[2]!DIC</definedName>
    <definedName name="_______SEP1" localSheetId="3">[3]!SEP&amp;[3]!OCT&amp;[3]!NOV&amp;[3]!DIC</definedName>
    <definedName name="_______SEP1" localSheetId="4">[1]!SEP&amp;[1]!OCT&amp;[1]!NOV&amp;[1]!DIC</definedName>
    <definedName name="_______SEP1" localSheetId="6">[2]!SEP&amp;[2]!OCT&amp;[2]!NOV&amp;[2]!DIC</definedName>
    <definedName name="_______SEP1" localSheetId="8">[4]!SEP&amp;[4]!OCT&amp;[4]!NOV&amp;[4]!DIC</definedName>
    <definedName name="_______SEP1" localSheetId="9">[4]!SEP&amp;[4]!OCT&amp;[4]!NOV&amp;[4]!DIC</definedName>
    <definedName name="_______SEP1">[1]!SEP&amp;[1]!OCT&amp;[1]!NOV&amp;[1]!DIC</definedName>
    <definedName name="_______SEP2" localSheetId="6">[7]edofza9!$C$22</definedName>
    <definedName name="_______SEP2">[8]edofza9!$C$22</definedName>
    <definedName name="_______smg97">'[9]Premisa macro'!$E$4</definedName>
    <definedName name="_______syt03" localSheetId="0">#REF!</definedName>
    <definedName name="_______syt03" localSheetId="1">#REF!</definedName>
    <definedName name="_______syt03" localSheetId="3">#REF!</definedName>
    <definedName name="_______syt03" localSheetId="4">#REF!</definedName>
    <definedName name="_______syt03" localSheetId="6">#REF!</definedName>
    <definedName name="_______syt03" localSheetId="8">#REF!</definedName>
    <definedName name="_______syt03" localSheetId="9">#REF!</definedName>
    <definedName name="_______syt03">#REF!</definedName>
    <definedName name="_______TDC2001">'[10]Tipos de Cambio'!$C$4</definedName>
    <definedName name="______ABR1" localSheetId="0">[1]!ABR&amp;[1]!MAY&amp;[1]!JUN&amp;[1]!JUL&amp;[1]!AGO&amp;[1]!SEP</definedName>
    <definedName name="______ABR1" localSheetId="1">[2]!ABR&amp;[2]!MAY&amp;[2]!JUN&amp;[2]!JUL&amp;[2]!AGO&amp;[2]!SEP</definedName>
    <definedName name="______ABR1" localSheetId="3">[3]!ABR&amp;[3]!MAY&amp;[3]!JUN&amp;[3]!JUL&amp;[3]!AGO&amp;[3]!SEP</definedName>
    <definedName name="______ABR1" localSheetId="4">[1]!ABR&amp;[1]!MAY&amp;[1]!JUN&amp;[1]!JUL&amp;[1]!AGO&amp;[1]!SEP</definedName>
    <definedName name="______ABR1" localSheetId="6">[2]!ABR&amp;[2]!MAY&amp;[2]!JUN&amp;[2]!JUL&amp;[2]!AGO&amp;[2]!SEP</definedName>
    <definedName name="______ABR1" localSheetId="8">[4]!ABR&amp;[4]!MAY&amp;[4]!JUN&amp;[4]!JUL&amp;[4]!AGO&amp;[4]!SEP</definedName>
    <definedName name="______ABR1" localSheetId="9">[4]!ABR&amp;[4]!MAY&amp;[4]!JUN&amp;[4]!JUL&amp;[4]!AGO&amp;[4]!SEP</definedName>
    <definedName name="______ABR1">[1]!ABR&amp;[1]!MAY&amp;[1]!JUN&amp;[1]!JUL&amp;[1]!AGO&amp;[1]!SEP</definedName>
    <definedName name="______ABR2" localSheetId="6">[7]edofza4!$C$22</definedName>
    <definedName name="______ABR2">[8]edofza4!$C$22</definedName>
    <definedName name="______AGO1" localSheetId="0">[1]!AGO&amp;[1]!SEP&amp;[1]!OCT&amp;[1]!NOV&amp;[1]!DIC</definedName>
    <definedName name="______AGO1" localSheetId="1">[2]!AGO&amp;[2]!SEP&amp;[2]!OCT&amp;[2]!NOV&amp;[2]!DIC</definedName>
    <definedName name="______AGO1" localSheetId="3">[3]!AGO&amp;[3]!SEP&amp;[3]!OCT&amp;[3]!NOV&amp;[3]!DIC</definedName>
    <definedName name="______AGO1" localSheetId="4">[1]!AGO&amp;[1]!SEP&amp;[1]!OCT&amp;[1]!NOV&amp;[1]!DIC</definedName>
    <definedName name="______AGO1" localSheetId="6">[2]!AGO&amp;[2]!SEP&amp;[2]!OCT&amp;[2]!NOV&amp;[2]!DIC</definedName>
    <definedName name="______AGO1" localSheetId="8">[4]!AGO&amp;[4]!SEP&amp;[4]!OCT&amp;[4]!NOV&amp;[4]!DIC</definedName>
    <definedName name="______AGO1" localSheetId="9">[4]!AGO&amp;[4]!SEP&amp;[4]!OCT&amp;[4]!NOV&amp;[4]!DIC</definedName>
    <definedName name="______AGO1">[1]!AGO&amp;[1]!SEP&amp;[1]!OCT&amp;[1]!NOV&amp;[1]!DIC</definedName>
    <definedName name="______AGO2" localSheetId="6">[7]edofza8!$C$22</definedName>
    <definedName name="______AGO2">[8]edofza8!$C$22</definedName>
    <definedName name="______def1">'[9]Premisas IMSS'!$M$12</definedName>
    <definedName name="______def2">'[9]Premisas IMSS'!$M$13</definedName>
    <definedName name="______def3">'[9]Premisas IMSS'!$M$14</definedName>
    <definedName name="______def4">'[9]Premisas IMSS'!$M$15</definedName>
    <definedName name="______def5">'[9]Premisas IMSS'!$M$16</definedName>
    <definedName name="______def6">'[9]Premisas IMSS'!$M$17</definedName>
    <definedName name="______DIC2" localSheetId="6">[7]edofza12!$C$22</definedName>
    <definedName name="______DIC2">[8]edofza12!$C$22</definedName>
    <definedName name="______ENE2" localSheetId="6">[7]edofza1!$C$22</definedName>
    <definedName name="______ENE2">[8]edofza1!$C$22</definedName>
    <definedName name="______FEB1" localSheetId="0">[1]!FEB&amp;[1]!MAR&amp;[1]!ABR&amp;[1]!MAY&amp;[1]!JUN&amp;[1]!JUL</definedName>
    <definedName name="______FEB1" localSheetId="1">[2]!FEB&amp;[2]!MAR&amp;[2]!ABR&amp;[2]!MAY&amp;[2]!JUN&amp;[2]!JUL</definedName>
    <definedName name="______FEB1" localSheetId="3">[3]!FEB&amp;[3]!MAR&amp;[3]!ABR&amp;[3]!MAY&amp;[3]!JUN&amp;[3]!JUL</definedName>
    <definedName name="______FEB1" localSheetId="4">[1]!FEB&amp;[1]!MAR&amp;[1]!ABR&amp;[1]!MAY&amp;[1]!JUN&amp;[1]!JUL</definedName>
    <definedName name="______FEB1" localSheetId="6">[2]!FEB&amp;[2]!MAR&amp;[2]!ABR&amp;[2]!MAY&amp;[2]!JUN&amp;[2]!JUL</definedName>
    <definedName name="______FEB1" localSheetId="8">[4]!FEB&amp;[4]!MAR&amp;[4]!ABR&amp;[4]!MAY&amp;[4]!JUN&amp;[4]!JUL</definedName>
    <definedName name="______FEB1" localSheetId="9">[4]!FEB&amp;[4]!MAR&amp;[4]!ABR&amp;[4]!MAY&amp;[4]!JUN&amp;[4]!JUL</definedName>
    <definedName name="______FEB1">[1]!FEB&amp;[1]!MAR&amp;[1]!ABR&amp;[1]!MAY&amp;[1]!JUN&amp;[1]!JUL</definedName>
    <definedName name="______FEB2" localSheetId="6">[7]edofza2!$C$22</definedName>
    <definedName name="______FEB2">[8]edofza2!$C$22</definedName>
    <definedName name="______JUL1" localSheetId="0">[1]!JUL&amp;[1]!AGO&amp;[1]!SEP&amp;[1]!OCT&amp;[1]!NOV</definedName>
    <definedName name="______JUL1" localSheetId="1">[2]!JUL&amp;[2]!AGO&amp;[2]!SEP&amp;[2]!OCT&amp;[2]!NOV</definedName>
    <definedName name="______JUL1" localSheetId="3">[3]!JUL&amp;[3]!AGO&amp;[3]!SEP&amp;[3]!OCT&amp;[3]!NOV</definedName>
    <definedName name="______JUL1" localSheetId="4">[1]!JUL&amp;[1]!AGO&amp;[1]!SEP&amp;[1]!OCT&amp;[1]!NOV</definedName>
    <definedName name="______JUL1" localSheetId="6">[2]!JUL&amp;[2]!AGO&amp;[2]!SEP&amp;[2]!OCT&amp;[2]!NOV</definedName>
    <definedName name="______JUL1" localSheetId="8">[4]!JUL&amp;[4]!AGO&amp;[4]!SEP&amp;[4]!OCT&amp;[4]!NOV</definedName>
    <definedName name="______JUL1" localSheetId="9">[4]!JUL&amp;[4]!AGO&amp;[4]!SEP&amp;[4]!OCT&amp;[4]!NOV</definedName>
    <definedName name="______JUL1">[1]!JUL&amp;[1]!AGO&amp;[1]!SEP&amp;[1]!OCT&amp;[1]!NOV</definedName>
    <definedName name="______JUL2" localSheetId="6">[7]edofza7!$C$22</definedName>
    <definedName name="______JUL2">[8]edofza7!$C$22</definedName>
    <definedName name="______JUN1" localSheetId="0">[1]!JUN&amp;[1]!JUL&amp;[1]!AGO&amp;[1]!SEP&amp;[1]!OCT</definedName>
    <definedName name="______JUN1" localSheetId="1">[2]!JUN&amp;[2]!JUL&amp;[2]!AGO&amp;[2]!SEP&amp;[2]!OCT</definedName>
    <definedName name="______JUN1" localSheetId="3">[3]!JUN&amp;[3]!JUL&amp;[3]!AGO&amp;[3]!SEP&amp;[3]!OCT</definedName>
    <definedName name="______JUN1" localSheetId="4">[1]!JUN&amp;[1]!JUL&amp;[1]!AGO&amp;[1]!SEP&amp;[1]!OCT</definedName>
    <definedName name="______JUN1" localSheetId="6">[2]!JUN&amp;[2]!JUL&amp;[2]!AGO&amp;[2]!SEP&amp;[2]!OCT</definedName>
    <definedName name="______JUN1" localSheetId="8">[4]!JUN&amp;[4]!JUL&amp;[4]!AGO&amp;[4]!SEP&amp;[4]!OCT</definedName>
    <definedName name="______JUN1" localSheetId="9">[4]!JUN&amp;[4]!JUL&amp;[4]!AGO&amp;[4]!SEP&amp;[4]!OCT</definedName>
    <definedName name="______JUN1">[1]!JUN&amp;[1]!JUL&amp;[1]!AGO&amp;[1]!SEP&amp;[1]!OCT</definedName>
    <definedName name="______JUN2" localSheetId="6">[7]edofza6!$C$22</definedName>
    <definedName name="______JUN2">[8]edofza6!$C$22</definedName>
    <definedName name="______MAR1" localSheetId="0">[1]!MAR&amp;[1]!ABR&amp;[1]!MAY&amp;[1]!JUN&amp;[1]!JUL&amp;[1]!AGO</definedName>
    <definedName name="______MAR1" localSheetId="1">[2]!MAR&amp;[2]!ABR&amp;[2]!MAY&amp;[2]!JUN&amp;[2]!JUL&amp;[2]!AGO</definedName>
    <definedName name="______MAR1" localSheetId="3">[3]!MAR&amp;[3]!ABR&amp;[3]!MAY&amp;[3]!JUN&amp;[3]!JUL&amp;[3]!AGO</definedName>
    <definedName name="______MAR1" localSheetId="4">[1]!MAR&amp;[1]!ABR&amp;[1]!MAY&amp;[1]!JUN&amp;[1]!JUL&amp;[1]!AGO</definedName>
    <definedName name="______MAR1" localSheetId="6">[2]!MAR&amp;[2]!ABR&amp;[2]!MAY&amp;[2]!JUN&amp;[2]!JUL&amp;[2]!AGO</definedName>
    <definedName name="______MAR1" localSheetId="8">[4]!MAR&amp;[4]!ABR&amp;[4]!MAY&amp;[4]!JUN&amp;[4]!JUL&amp;[4]!AGO</definedName>
    <definedName name="______MAR1" localSheetId="9">[4]!MAR&amp;[4]!ABR&amp;[4]!MAY&amp;[4]!JUN&amp;[4]!JUL&amp;[4]!AGO</definedName>
    <definedName name="______MAR1">[1]!MAR&amp;[1]!ABR&amp;[1]!MAY&amp;[1]!JUN&amp;[1]!JUL&amp;[1]!AGO</definedName>
    <definedName name="______MAR2" localSheetId="6">[7]edofza3!$C$22</definedName>
    <definedName name="______MAR2">[8]edofza3!$C$22</definedName>
    <definedName name="______MAY1" localSheetId="0">[1]!MAY&amp;[1]!JUN&amp;[1]!JUL&amp;[1]!AGO&amp;[1]!SEP</definedName>
    <definedName name="______MAY1" localSheetId="1">[2]!MAY&amp;[2]!JUN&amp;[2]!JUL&amp;[2]!AGO&amp;[2]!SEP</definedName>
    <definedName name="______MAY1" localSheetId="3">[3]!MAY&amp;[3]!JUN&amp;[3]!JUL&amp;[3]!AGO&amp;[3]!SEP</definedName>
    <definedName name="______MAY1" localSheetId="4">[1]!MAY&amp;[1]!JUN&amp;[1]!JUL&amp;[1]!AGO&amp;[1]!SEP</definedName>
    <definedName name="______MAY1" localSheetId="6">[2]!MAY&amp;[2]!JUN&amp;[2]!JUL&amp;[2]!AGO&amp;[2]!SEP</definedName>
    <definedName name="______MAY1" localSheetId="8">[4]!MAY&amp;[4]!JUN&amp;[4]!JUL&amp;[4]!AGO&amp;[4]!SEP</definedName>
    <definedName name="______MAY1" localSheetId="9">[4]!MAY&amp;[4]!JUN&amp;[4]!JUL&amp;[4]!AGO&amp;[4]!SEP</definedName>
    <definedName name="______MAY1">[1]!MAY&amp;[1]!JUN&amp;[1]!JUL&amp;[1]!AGO&amp;[1]!SEP</definedName>
    <definedName name="______MAY2" localSheetId="6">[7]edofza5!$C$22</definedName>
    <definedName name="______MAY2">[8]edofza5!$C$22</definedName>
    <definedName name="______NOV1" localSheetId="0">[1]!NOV&amp;[1]!DIC</definedName>
    <definedName name="______NOV1" localSheetId="1">[2]!NOV&amp;[2]!DIC</definedName>
    <definedName name="______NOV1" localSheetId="3">[3]!NOV&amp;[3]!DIC</definedName>
    <definedName name="______NOV1" localSheetId="4">[1]!NOV&amp;[1]!DIC</definedName>
    <definedName name="______NOV1" localSheetId="6">[2]!NOV&amp;[2]!DIC</definedName>
    <definedName name="______NOV1" localSheetId="8">[4]!NOV&amp;[4]!DIC</definedName>
    <definedName name="______NOV1" localSheetId="9">[4]!NOV&amp;[4]!DIC</definedName>
    <definedName name="______NOV1">[1]!NOV&amp;[1]!DIC</definedName>
    <definedName name="______NOV2" localSheetId="6">[7]edofza11!$C$43</definedName>
    <definedName name="______NOV2">[8]edofza11!$C$43</definedName>
    <definedName name="______OCT1" localSheetId="0">[1]!OCT&amp;[1]!NOV&amp;[1]!DIC</definedName>
    <definedName name="______OCT1" localSheetId="1">[2]!OCT&amp;[2]!NOV&amp;[2]!DIC</definedName>
    <definedName name="______OCT1" localSheetId="3">[3]!OCT&amp;[3]!NOV&amp;[3]!DIC</definedName>
    <definedName name="______OCT1" localSheetId="4">[1]!OCT&amp;[1]!NOV&amp;[1]!DIC</definedName>
    <definedName name="______OCT1" localSheetId="6">[2]!OCT&amp;[2]!NOV&amp;[2]!DIC</definedName>
    <definedName name="______OCT1" localSheetId="8">[4]!OCT&amp;[4]!NOV&amp;[4]!DIC</definedName>
    <definedName name="______OCT1" localSheetId="9">[4]!OCT&amp;[4]!NOV&amp;[4]!DIC</definedName>
    <definedName name="______OCT1">[1]!OCT&amp;[1]!NOV&amp;[1]!DIC</definedName>
    <definedName name="______OCT2" localSheetId="6">[7]edofza10!$C$22</definedName>
    <definedName name="______OCT2">[8]edofza10!$C$22</definedName>
    <definedName name="______SEP1" localSheetId="0">[1]!SEP&amp;[1]!OCT&amp;[1]!NOV&amp;[1]!DIC</definedName>
    <definedName name="______SEP1" localSheetId="1">[2]!SEP&amp;[2]!OCT&amp;[2]!NOV&amp;[2]!DIC</definedName>
    <definedName name="______SEP1" localSheetId="3">[3]!SEP&amp;[3]!OCT&amp;[3]!NOV&amp;[3]!DIC</definedName>
    <definedName name="______SEP1" localSheetId="4">[1]!SEP&amp;[1]!OCT&amp;[1]!NOV&amp;[1]!DIC</definedName>
    <definedName name="______SEP1" localSheetId="6">[2]!SEP&amp;[2]!OCT&amp;[2]!NOV&amp;[2]!DIC</definedName>
    <definedName name="______SEP1" localSheetId="8">[4]!SEP&amp;[4]!OCT&amp;[4]!NOV&amp;[4]!DIC</definedName>
    <definedName name="______SEP1" localSheetId="9">[4]!SEP&amp;[4]!OCT&amp;[4]!NOV&amp;[4]!DIC</definedName>
    <definedName name="______SEP1">[1]!SEP&amp;[1]!OCT&amp;[1]!NOV&amp;[1]!DIC</definedName>
    <definedName name="______SEP2" localSheetId="6">[7]edofza9!$C$22</definedName>
    <definedName name="______SEP2">[8]edofza9!$C$22</definedName>
    <definedName name="______smg97">'[9]Premisa macro'!$E$4</definedName>
    <definedName name="______TDC2001">'[10]Tipos de Cambio'!$C$4</definedName>
    <definedName name="_____ABR1" localSheetId="0">[1]!ABR&amp;[1]!MAY&amp;[1]!JUN&amp;[1]!JUL&amp;[1]!AGO&amp;[1]!SEP</definedName>
    <definedName name="_____ABR1" localSheetId="1">[2]!ABR&amp;[2]!MAY&amp;[2]!JUN&amp;[2]!JUL&amp;[2]!AGO&amp;[2]!SEP</definedName>
    <definedName name="_____ABR1" localSheetId="3">[3]!ABR&amp;[3]!MAY&amp;[3]!JUN&amp;[3]!JUL&amp;[3]!AGO&amp;[3]!SEP</definedName>
    <definedName name="_____ABR1" localSheetId="4">[1]!ABR&amp;[1]!MAY&amp;[1]!JUN&amp;[1]!JUL&amp;[1]!AGO&amp;[1]!SEP</definedName>
    <definedName name="_____ABR1" localSheetId="6">[2]!ABR&amp;[2]!MAY&amp;[2]!JUN&amp;[2]!JUL&amp;[2]!AGO&amp;[2]!SEP</definedName>
    <definedName name="_____ABR1" localSheetId="8">[4]!ABR&amp;[4]!MAY&amp;[4]!JUN&amp;[4]!JUL&amp;[4]!AGO&amp;[4]!SEP</definedName>
    <definedName name="_____ABR1" localSheetId="9">[4]!ABR&amp;[4]!MAY&amp;[4]!JUN&amp;[4]!JUL&amp;[4]!AGO&amp;[4]!SEP</definedName>
    <definedName name="_____ABR1">[1]!ABR&amp;[1]!MAY&amp;[1]!JUN&amp;[1]!JUL&amp;[1]!AGO&amp;[1]!SEP</definedName>
    <definedName name="_____ABR2" localSheetId="6">[7]edofza4!$C$22</definedName>
    <definedName name="_____ABR2">[8]edofza4!$C$22</definedName>
    <definedName name="_____AGO1" localSheetId="0">[1]!AGO&amp;[1]!SEP&amp;[1]!OCT&amp;[1]!NOV&amp;[1]!DIC</definedName>
    <definedName name="_____AGO1" localSheetId="1">[2]!AGO&amp;[2]!SEP&amp;[2]!OCT&amp;[2]!NOV&amp;[2]!DIC</definedName>
    <definedName name="_____AGO1" localSheetId="3">[3]!AGO&amp;[3]!SEP&amp;[3]!OCT&amp;[3]!NOV&amp;[3]!DIC</definedName>
    <definedName name="_____AGO1" localSheetId="4">[1]!AGO&amp;[1]!SEP&amp;[1]!OCT&amp;[1]!NOV&amp;[1]!DIC</definedName>
    <definedName name="_____AGO1" localSheetId="6">[2]!AGO&amp;[2]!SEP&amp;[2]!OCT&amp;[2]!NOV&amp;[2]!DIC</definedName>
    <definedName name="_____AGO1" localSheetId="8">[4]!AGO&amp;[4]!SEP&amp;[4]!OCT&amp;[4]!NOV&amp;[4]!DIC</definedName>
    <definedName name="_____AGO1" localSheetId="9">[4]!AGO&amp;[4]!SEP&amp;[4]!OCT&amp;[4]!NOV&amp;[4]!DIC</definedName>
    <definedName name="_____AGO1">[1]!AGO&amp;[1]!SEP&amp;[1]!OCT&amp;[1]!NOV&amp;[1]!DIC</definedName>
    <definedName name="_____AGO2" localSheetId="6">[7]edofza8!$C$22</definedName>
    <definedName name="_____AGO2">[8]edofza8!$C$22</definedName>
    <definedName name="_____def1">'[9]Premisas IMSS'!$M$12</definedName>
    <definedName name="_____def2">'[9]Premisas IMSS'!$M$13</definedName>
    <definedName name="_____def3">'[9]Premisas IMSS'!$M$14</definedName>
    <definedName name="_____def4">'[9]Premisas IMSS'!$M$15</definedName>
    <definedName name="_____def5">'[9]Premisas IMSS'!$M$16</definedName>
    <definedName name="_____def6">'[9]Premisas IMSS'!$M$17</definedName>
    <definedName name="_____DIC2" localSheetId="6">[7]edofza12!$C$22</definedName>
    <definedName name="_____DIC2">[8]edofza12!$C$22</definedName>
    <definedName name="_____ENE2" localSheetId="6">[7]edofza1!$C$22</definedName>
    <definedName name="_____ENE2">[8]edofza1!$C$22</definedName>
    <definedName name="_____FEB1" localSheetId="0">[1]!FEB&amp;[1]!MAR&amp;[1]!ABR&amp;[1]!MAY&amp;[1]!JUN&amp;[1]!JUL</definedName>
    <definedName name="_____FEB1" localSheetId="1">[2]!FEB&amp;[2]!MAR&amp;[2]!ABR&amp;[2]!MAY&amp;[2]!JUN&amp;[2]!JUL</definedName>
    <definedName name="_____FEB1" localSheetId="3">[3]!FEB&amp;[3]!MAR&amp;[3]!ABR&amp;[3]!MAY&amp;[3]!JUN&amp;[3]!JUL</definedName>
    <definedName name="_____FEB1" localSheetId="4">[1]!FEB&amp;[1]!MAR&amp;[1]!ABR&amp;[1]!MAY&amp;[1]!JUN&amp;[1]!JUL</definedName>
    <definedName name="_____FEB1" localSheetId="6">[2]!FEB&amp;[2]!MAR&amp;[2]!ABR&amp;[2]!MAY&amp;[2]!JUN&amp;[2]!JUL</definedName>
    <definedName name="_____FEB1" localSheetId="8">[4]!FEB&amp;[4]!MAR&amp;[4]!ABR&amp;[4]!MAY&amp;[4]!JUN&amp;[4]!JUL</definedName>
    <definedName name="_____FEB1" localSheetId="9">[4]!FEB&amp;[4]!MAR&amp;[4]!ABR&amp;[4]!MAY&amp;[4]!JUN&amp;[4]!JUL</definedName>
    <definedName name="_____FEB1">[1]!FEB&amp;[1]!MAR&amp;[1]!ABR&amp;[1]!MAY&amp;[1]!JUN&amp;[1]!JUL</definedName>
    <definedName name="_____FEB2" localSheetId="6">[7]edofza2!$C$22</definedName>
    <definedName name="_____FEB2">[8]edofza2!$C$22</definedName>
    <definedName name="_____JUL1" localSheetId="0">[1]!JUL&amp;[1]!AGO&amp;[1]!SEP&amp;[1]!OCT&amp;[1]!NOV</definedName>
    <definedName name="_____JUL1" localSheetId="1">[2]!JUL&amp;[2]!AGO&amp;[2]!SEP&amp;[2]!OCT&amp;[2]!NOV</definedName>
    <definedName name="_____JUL1" localSheetId="3">[3]!JUL&amp;[3]!AGO&amp;[3]!SEP&amp;[3]!OCT&amp;[3]!NOV</definedName>
    <definedName name="_____JUL1" localSheetId="4">[1]!JUL&amp;[1]!AGO&amp;[1]!SEP&amp;[1]!OCT&amp;[1]!NOV</definedName>
    <definedName name="_____JUL1" localSheetId="6">[2]!JUL&amp;[2]!AGO&amp;[2]!SEP&amp;[2]!OCT&amp;[2]!NOV</definedName>
    <definedName name="_____JUL1" localSheetId="8">[4]!JUL&amp;[4]!AGO&amp;[4]!SEP&amp;[4]!OCT&amp;[4]!NOV</definedName>
    <definedName name="_____JUL1" localSheetId="9">[4]!JUL&amp;[4]!AGO&amp;[4]!SEP&amp;[4]!OCT&amp;[4]!NOV</definedName>
    <definedName name="_____JUL1">[1]!JUL&amp;[1]!AGO&amp;[1]!SEP&amp;[1]!OCT&amp;[1]!NOV</definedName>
    <definedName name="_____JUL2" localSheetId="6">[7]edofza7!$C$22</definedName>
    <definedName name="_____JUL2">[8]edofza7!$C$22</definedName>
    <definedName name="_____JUN1" localSheetId="0">[1]!JUN&amp;[1]!JUL&amp;[1]!AGO&amp;[1]!SEP&amp;[1]!OCT</definedName>
    <definedName name="_____JUN1" localSheetId="1">[2]!JUN&amp;[2]!JUL&amp;[2]!AGO&amp;[2]!SEP&amp;[2]!OCT</definedName>
    <definedName name="_____JUN1" localSheetId="3">[3]!JUN&amp;[3]!JUL&amp;[3]!AGO&amp;[3]!SEP&amp;[3]!OCT</definedName>
    <definedName name="_____JUN1" localSheetId="4">[1]!JUN&amp;[1]!JUL&amp;[1]!AGO&amp;[1]!SEP&amp;[1]!OCT</definedName>
    <definedName name="_____JUN1" localSheetId="6">[2]!JUN&amp;[2]!JUL&amp;[2]!AGO&amp;[2]!SEP&amp;[2]!OCT</definedName>
    <definedName name="_____JUN1" localSheetId="8">[4]!JUN&amp;[4]!JUL&amp;[4]!AGO&amp;[4]!SEP&amp;[4]!OCT</definedName>
    <definedName name="_____JUN1" localSheetId="9">[4]!JUN&amp;[4]!JUL&amp;[4]!AGO&amp;[4]!SEP&amp;[4]!OCT</definedName>
    <definedName name="_____JUN1">[1]!JUN&amp;[1]!JUL&amp;[1]!AGO&amp;[1]!SEP&amp;[1]!OCT</definedName>
    <definedName name="_____JUN2" localSheetId="6">[7]edofza6!$C$22</definedName>
    <definedName name="_____JUN2">[8]edofza6!$C$22</definedName>
    <definedName name="_____MAR1" localSheetId="0">[1]!MAR&amp;[1]!ABR&amp;[1]!MAY&amp;[1]!JUN&amp;[1]!JUL&amp;[1]!AGO</definedName>
    <definedName name="_____MAR1" localSheetId="1">[2]!MAR&amp;[2]!ABR&amp;[2]!MAY&amp;[2]!JUN&amp;[2]!JUL&amp;[2]!AGO</definedName>
    <definedName name="_____MAR1" localSheetId="3">[3]!MAR&amp;[3]!ABR&amp;[3]!MAY&amp;[3]!JUN&amp;[3]!JUL&amp;[3]!AGO</definedName>
    <definedName name="_____MAR1" localSheetId="4">[1]!MAR&amp;[1]!ABR&amp;[1]!MAY&amp;[1]!JUN&amp;[1]!JUL&amp;[1]!AGO</definedName>
    <definedName name="_____MAR1" localSheetId="6">[2]!MAR&amp;[2]!ABR&amp;[2]!MAY&amp;[2]!JUN&amp;[2]!JUL&amp;[2]!AGO</definedName>
    <definedName name="_____MAR1" localSheetId="8">[4]!MAR&amp;[4]!ABR&amp;[4]!MAY&amp;[4]!JUN&amp;[4]!JUL&amp;[4]!AGO</definedName>
    <definedName name="_____MAR1" localSheetId="9">[4]!MAR&amp;[4]!ABR&amp;[4]!MAY&amp;[4]!JUN&amp;[4]!JUL&amp;[4]!AGO</definedName>
    <definedName name="_____MAR1">[1]!MAR&amp;[1]!ABR&amp;[1]!MAY&amp;[1]!JUN&amp;[1]!JUL&amp;[1]!AGO</definedName>
    <definedName name="_____MAR2" localSheetId="6">[7]edofza3!$C$22</definedName>
    <definedName name="_____MAR2">[8]edofza3!$C$22</definedName>
    <definedName name="_____MAY1" localSheetId="0">[1]!MAY&amp;[1]!JUN&amp;[1]!JUL&amp;[1]!AGO&amp;[1]!SEP</definedName>
    <definedName name="_____MAY1" localSheetId="1">[2]!MAY&amp;[2]!JUN&amp;[2]!JUL&amp;[2]!AGO&amp;[2]!SEP</definedName>
    <definedName name="_____MAY1" localSheetId="3">[3]!MAY&amp;[3]!JUN&amp;[3]!JUL&amp;[3]!AGO&amp;[3]!SEP</definedName>
    <definedName name="_____MAY1" localSheetId="4">[1]!MAY&amp;[1]!JUN&amp;[1]!JUL&amp;[1]!AGO&amp;[1]!SEP</definedName>
    <definedName name="_____MAY1" localSheetId="6">[2]!MAY&amp;[2]!JUN&amp;[2]!JUL&amp;[2]!AGO&amp;[2]!SEP</definedName>
    <definedName name="_____MAY1" localSheetId="8">[4]!MAY&amp;[4]!JUN&amp;[4]!JUL&amp;[4]!AGO&amp;[4]!SEP</definedName>
    <definedName name="_____MAY1" localSheetId="9">[4]!MAY&amp;[4]!JUN&amp;[4]!JUL&amp;[4]!AGO&amp;[4]!SEP</definedName>
    <definedName name="_____MAY1">[1]!MAY&amp;[1]!JUN&amp;[1]!JUL&amp;[1]!AGO&amp;[1]!SEP</definedName>
    <definedName name="_____MAY2" localSheetId="6">[7]edofza5!$C$22</definedName>
    <definedName name="_____MAY2">[8]edofza5!$C$22</definedName>
    <definedName name="_____NOV1" localSheetId="0">[1]!NOV&amp;[1]!DIC</definedName>
    <definedName name="_____NOV1" localSheetId="1">[2]!NOV&amp;[2]!DIC</definedName>
    <definedName name="_____NOV1" localSheetId="3">[3]!NOV&amp;[3]!DIC</definedName>
    <definedName name="_____NOV1" localSheetId="4">[1]!NOV&amp;[1]!DIC</definedName>
    <definedName name="_____NOV1" localSheetId="6">[2]!NOV&amp;[2]!DIC</definedName>
    <definedName name="_____NOV1" localSheetId="8">[4]!NOV&amp;[4]!DIC</definedName>
    <definedName name="_____NOV1" localSheetId="9">[4]!NOV&amp;[4]!DIC</definedName>
    <definedName name="_____NOV1">[1]!NOV&amp;[1]!DIC</definedName>
    <definedName name="_____NOV2" localSheetId="6">[7]edofza11!$C$43</definedName>
    <definedName name="_____NOV2">[8]edofza11!$C$43</definedName>
    <definedName name="_____OCT1" localSheetId="0">[1]!OCT&amp;[1]!NOV&amp;[1]!DIC</definedName>
    <definedName name="_____OCT1" localSheetId="1">[2]!OCT&amp;[2]!NOV&amp;[2]!DIC</definedName>
    <definedName name="_____OCT1" localSheetId="3">[3]!OCT&amp;[3]!NOV&amp;[3]!DIC</definedName>
    <definedName name="_____OCT1" localSheetId="4">[1]!OCT&amp;[1]!NOV&amp;[1]!DIC</definedName>
    <definedName name="_____OCT1" localSheetId="6">[2]!OCT&amp;[2]!NOV&amp;[2]!DIC</definedName>
    <definedName name="_____OCT1" localSheetId="8">[4]!OCT&amp;[4]!NOV&amp;[4]!DIC</definedName>
    <definedName name="_____OCT1" localSheetId="9">[4]!OCT&amp;[4]!NOV&amp;[4]!DIC</definedName>
    <definedName name="_____OCT1">[1]!OCT&amp;[1]!NOV&amp;[1]!DIC</definedName>
    <definedName name="_____OCT2" localSheetId="6">[7]edofza10!$C$22</definedName>
    <definedName name="_____OCT2">[8]edofza10!$C$22</definedName>
    <definedName name="_____SEP1" localSheetId="0">[1]!SEP&amp;[1]!OCT&amp;[1]!NOV&amp;[1]!DIC</definedName>
    <definedName name="_____SEP1" localSheetId="1">[2]!SEP&amp;[2]!OCT&amp;[2]!NOV&amp;[2]!DIC</definedName>
    <definedName name="_____SEP1" localSheetId="3">[3]!SEP&amp;[3]!OCT&amp;[3]!NOV&amp;[3]!DIC</definedName>
    <definedName name="_____SEP1" localSheetId="4">[1]!SEP&amp;[1]!OCT&amp;[1]!NOV&amp;[1]!DIC</definedName>
    <definedName name="_____SEP1" localSheetId="6">[2]!SEP&amp;[2]!OCT&amp;[2]!NOV&amp;[2]!DIC</definedName>
    <definedName name="_____SEP1" localSheetId="8">[4]!SEP&amp;[4]!OCT&amp;[4]!NOV&amp;[4]!DIC</definedName>
    <definedName name="_____SEP1" localSheetId="9">[4]!SEP&amp;[4]!OCT&amp;[4]!NOV&amp;[4]!DIC</definedName>
    <definedName name="_____SEP1">[1]!SEP&amp;[1]!OCT&amp;[1]!NOV&amp;[1]!DIC</definedName>
    <definedName name="_____SEP2" localSheetId="6">[7]edofza9!$C$22</definedName>
    <definedName name="_____SEP2">[8]edofza9!$C$22</definedName>
    <definedName name="_____smg97">'[9]Premisa macro'!$E$4</definedName>
    <definedName name="_____TDC2001">'[10]Tipos de Cambio'!$C$4</definedName>
    <definedName name="____ABR1" localSheetId="0">[1]!ABR&amp;[1]!MAY&amp;[1]!JUN&amp;[1]!JUL&amp;[1]!AGO&amp;[1]!SEP</definedName>
    <definedName name="____ABR1" localSheetId="1">[2]!ABR&amp;[2]!MAY&amp;[2]!JUN&amp;[2]!JUL&amp;[2]!AGO&amp;[2]!SEP</definedName>
    <definedName name="____ABR1" localSheetId="3">[3]!ABR&amp;[3]!MAY&amp;[3]!JUN&amp;[3]!JUL&amp;[3]!AGO&amp;[3]!SEP</definedName>
    <definedName name="____ABR1" localSheetId="4">[1]!ABR&amp;[1]!MAY&amp;[1]!JUN&amp;[1]!JUL&amp;[1]!AGO&amp;[1]!SEP</definedName>
    <definedName name="____ABR1" localSheetId="6">[2]!ABR&amp;[2]!MAY&amp;[2]!JUN&amp;[2]!JUL&amp;[2]!AGO&amp;[2]!SEP</definedName>
    <definedName name="____ABR1" localSheetId="8">[4]!ABR&amp;[4]!MAY&amp;[4]!JUN&amp;[4]!JUL&amp;[4]!AGO&amp;[4]!SEP</definedName>
    <definedName name="____ABR1" localSheetId="9">[4]!ABR&amp;[4]!MAY&amp;[4]!JUN&amp;[4]!JUL&amp;[4]!AGO&amp;[4]!SEP</definedName>
    <definedName name="____ABR1">[1]!ABR&amp;[1]!MAY&amp;[1]!JUN&amp;[1]!JUL&amp;[1]!AGO&amp;[1]!SEP</definedName>
    <definedName name="____ABR2" localSheetId="6">[7]edofza4!$C$22</definedName>
    <definedName name="____ABR2">[8]edofza4!$C$22</definedName>
    <definedName name="____AGO1" localSheetId="0">[1]!AGO&amp;[1]!SEP&amp;[1]!OCT&amp;[1]!NOV&amp;[1]!DIC</definedName>
    <definedName name="____AGO1" localSheetId="1">[2]!AGO&amp;[2]!SEP&amp;[2]!OCT&amp;[2]!NOV&amp;[2]!DIC</definedName>
    <definedName name="____AGO1" localSheetId="3">[3]!AGO&amp;[3]!SEP&amp;[3]!OCT&amp;[3]!NOV&amp;[3]!DIC</definedName>
    <definedName name="____AGO1" localSheetId="4">[1]!AGO&amp;[1]!SEP&amp;[1]!OCT&amp;[1]!NOV&amp;[1]!DIC</definedName>
    <definedName name="____AGO1" localSheetId="6">[2]!AGO&amp;[2]!SEP&amp;[2]!OCT&amp;[2]!NOV&amp;[2]!DIC</definedName>
    <definedName name="____AGO1" localSheetId="8">[4]!AGO&amp;[4]!SEP&amp;[4]!OCT&amp;[4]!NOV&amp;[4]!DIC</definedName>
    <definedName name="____AGO1" localSheetId="9">[4]!AGO&amp;[4]!SEP&amp;[4]!OCT&amp;[4]!NOV&amp;[4]!DIC</definedName>
    <definedName name="____AGO1">[1]!AGO&amp;[1]!SEP&amp;[1]!OCT&amp;[1]!NOV&amp;[1]!DIC</definedName>
    <definedName name="____AGO2" localSheetId="6">[7]edofza8!$C$22</definedName>
    <definedName name="____AGO2">[8]edofza8!$C$22</definedName>
    <definedName name="____ASA96" localSheetId="1">#REF!</definedName>
    <definedName name="____ASA96" localSheetId="4">#REF!</definedName>
    <definedName name="____ASA96" localSheetId="5">#REF!</definedName>
    <definedName name="____ASA96" localSheetId="6">#REF!</definedName>
    <definedName name="____ASA96" localSheetId="8">#REF!</definedName>
    <definedName name="____ASA96" localSheetId="9">#REF!</definedName>
    <definedName name="____ASA96">#REF!</definedName>
    <definedName name="____cad179" localSheetId="1">'[5]Mod Eco Controlados 99'!#REF!</definedName>
    <definedName name="____cad179" localSheetId="4">'[5]Mod Eco Controlados 99'!#REF!</definedName>
    <definedName name="____cad179" localSheetId="5">'[5]Mod Eco Controlados 99'!#REF!</definedName>
    <definedName name="____cad179" localSheetId="6">'[5]Mod Eco Controlados 99'!#REF!</definedName>
    <definedName name="____cad179" localSheetId="8">'[5]Mod Eco Controlados 99'!#REF!</definedName>
    <definedName name="____cad179" localSheetId="9">'[5]Mod Eco Controlados 99'!#REF!</definedName>
    <definedName name="____cad179">'[5]Mod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localSheetId="4" hidden="1">{"Bruto",#N/A,FALSE,"CONV3T.XLS";"Neto",#N/A,FALSE,"CONV3T.XLS";"UnoB",#N/A,FALSE,"CONV3T.XLS";"Bruto",#N/A,FALSE,"CONV4T.XLS";"Neto",#N/A,FALSE,"CONV4T.XLS";"UnoB",#N/A,FALSE,"CONV4T.XLS"}</definedName>
    <definedName name="____CAN2" localSheetId="5" hidden="1">{"Bruto",#N/A,FALSE,"CONV3T.XLS";"Neto",#N/A,FALSE,"CONV3T.XLS";"UnoB",#N/A,FALSE,"CONV3T.XLS";"Bruto",#N/A,FALSE,"CONV4T.XLS";"Neto",#N/A,FALSE,"CONV4T.XLS";"UnoB",#N/A,FALSE,"CONV4T.XLS"}</definedName>
    <definedName name="____CAN2" localSheetId="6" hidden="1">{"Bruto",#N/A,FALSE,"CONV3T.XLS";"Neto",#N/A,FALSE,"CONV3T.XLS";"UnoB",#N/A,FALSE,"CONV3T.XLS";"Bruto",#N/A,FALSE,"CONV4T.XLS";"Neto",#N/A,FALSE,"CONV4T.XLS";"UnoB",#N/A,FALSE,"CONV4T.XLS"}</definedName>
    <definedName name="____CAN2" localSheetId="8" hidden="1">{"Bruto",#N/A,FALSE,"CONV3T.XLS";"Neto",#N/A,FALSE,"CONV3T.XLS";"UnoB",#N/A,FALSE,"CONV3T.XLS";"Bruto",#N/A,FALSE,"CONV4T.XLS";"Neto",#N/A,FALSE,"CONV4T.XLS";"UnoB",#N/A,FALSE,"CONV4T.XLS"}</definedName>
    <definedName name="____CAN2" localSheetId="9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localSheetId="4" hidden="1">{"Bruto",#N/A,FALSE,"CONV3T.XLS";"Neto",#N/A,FALSE,"CONV3T.XLS";"UnoB",#N/A,FALSE,"CONV3T.XLS";"Bruto",#N/A,FALSE,"CONV4T.XLS";"Neto",#N/A,FALSE,"CONV4T.XLS";"UnoB",#N/A,FALSE,"CONV4T.XLS"}</definedName>
    <definedName name="____CAN4" localSheetId="5" hidden="1">{"Bruto",#N/A,FALSE,"CONV3T.XLS";"Neto",#N/A,FALSE,"CONV3T.XLS";"UnoB",#N/A,FALSE,"CONV3T.XLS";"Bruto",#N/A,FALSE,"CONV4T.XLS";"Neto",#N/A,FALSE,"CONV4T.XLS";"UnoB",#N/A,FALSE,"CONV4T.XLS"}</definedName>
    <definedName name="____CAN4" localSheetId="6" hidden="1">{"Bruto",#N/A,FALSE,"CONV3T.XLS";"Neto",#N/A,FALSE,"CONV3T.XLS";"UnoB",#N/A,FALSE,"CONV3T.XLS";"Bruto",#N/A,FALSE,"CONV4T.XLS";"Neto",#N/A,FALSE,"CONV4T.XLS";"UnoB",#N/A,FALSE,"CONV4T.XLS"}</definedName>
    <definedName name="____CAN4" localSheetId="8" hidden="1">{"Bruto",#N/A,FALSE,"CONV3T.XLS";"Neto",#N/A,FALSE,"CONV3T.XLS";"UnoB",#N/A,FALSE,"CONV3T.XLS";"Bruto",#N/A,FALSE,"CONV4T.XLS";"Neto",#N/A,FALSE,"CONV4T.XLS";"UnoB",#N/A,FALSE,"CONV4T.XLS"}</definedName>
    <definedName name="____CAN4" localSheetId="9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4">#REF!</definedName>
    <definedName name="____CFD02" localSheetId="5">#REF!</definedName>
    <definedName name="____CFD02" localSheetId="6">#REF!</definedName>
    <definedName name="____CFD02" localSheetId="8">#REF!</definedName>
    <definedName name="____CFD02" localSheetId="9">#REF!</definedName>
    <definedName name="____CFD02">#REF!</definedName>
    <definedName name="____CFE96" localSheetId="1">#REF!</definedName>
    <definedName name="____CFE96" localSheetId="4">#REF!</definedName>
    <definedName name="____CFE96" localSheetId="5">#REF!</definedName>
    <definedName name="____CFE96" localSheetId="6">#REF!</definedName>
    <definedName name="____CFE96" localSheetId="8">#REF!</definedName>
    <definedName name="____CFE96" localSheetId="9">#REF!</definedName>
    <definedName name="____CFE96">#REF!</definedName>
    <definedName name="____CON96" localSheetId="1">#REF!</definedName>
    <definedName name="____CON96" localSheetId="4">#REF!</definedName>
    <definedName name="____CON96" localSheetId="5">#REF!</definedName>
    <definedName name="____CON96" localSheetId="6">#REF!</definedName>
    <definedName name="____CON96" localSheetId="8">#REF!</definedName>
    <definedName name="____CON96" localSheetId="9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localSheetId="4" hidden="1">{"Bruto",#N/A,FALSE,"CONV3T.XLS";"Neto",#N/A,FALSE,"CONV3T.XLS";"UnoB",#N/A,FALSE,"CONV3T.XLS";"Bruto",#N/A,FALSE,"CONV4T.XLS";"Neto",#N/A,FALSE,"CONV4T.XLS";"UnoB",#N/A,FALSE,"CONV4T.XLS"}</definedName>
    <definedName name="____COR4" localSheetId="5" hidden="1">{"Bruto",#N/A,FALSE,"CONV3T.XLS";"Neto",#N/A,FALSE,"CONV3T.XLS";"UnoB",#N/A,FALSE,"CONV3T.XLS";"Bruto",#N/A,FALSE,"CONV4T.XLS";"Neto",#N/A,FALSE,"CONV4T.XLS";"UnoB",#N/A,FALSE,"CONV4T.XLS"}</definedName>
    <definedName name="____COR4" localSheetId="6" hidden="1">{"Bruto",#N/A,FALSE,"CONV3T.XLS";"Neto",#N/A,FALSE,"CONV3T.XLS";"UnoB",#N/A,FALSE,"CONV3T.XLS";"Bruto",#N/A,FALSE,"CONV4T.XLS";"Neto",#N/A,FALSE,"CONV4T.XLS";"UnoB",#N/A,FALSE,"CONV4T.XLS"}</definedName>
    <definedName name="____COR4" localSheetId="8" hidden="1">{"Bruto",#N/A,FALSE,"CONV3T.XLS";"Neto",#N/A,FALSE,"CONV3T.XLS";"UnoB",#N/A,FALSE,"CONV3T.XLS";"Bruto",#N/A,FALSE,"CONV4T.XLS";"Neto",#N/A,FALSE,"CONV4T.XLS";"UnoB",#N/A,FALSE,"CONV4T.XLS"}</definedName>
    <definedName name="____COR4" localSheetId="9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localSheetId="4" hidden="1">{"Bruto",#N/A,FALSE,"CONV3T.XLS";"Neto",#N/A,FALSE,"CONV3T.XLS";"UnoB",#N/A,FALSE,"CONV3T.XLS";"Bruto",#N/A,FALSE,"CONV4T.XLS";"Neto",#N/A,FALSE,"CONV4T.XLS";"UnoB",#N/A,FALSE,"CONV4T.XLS"}</definedName>
    <definedName name="____COS4" localSheetId="5" hidden="1">{"Bruto",#N/A,FALSE,"CONV3T.XLS";"Neto",#N/A,FALSE,"CONV3T.XLS";"UnoB",#N/A,FALSE,"CONV3T.XLS";"Bruto",#N/A,FALSE,"CONV4T.XLS";"Neto",#N/A,FALSE,"CONV4T.XLS";"UnoB",#N/A,FALSE,"CONV4T.XLS"}</definedName>
    <definedName name="____COS4" localSheetId="6" hidden="1">{"Bruto",#N/A,FALSE,"CONV3T.XLS";"Neto",#N/A,FALSE,"CONV3T.XLS";"UnoB",#N/A,FALSE,"CONV3T.XLS";"Bruto",#N/A,FALSE,"CONV4T.XLS";"Neto",#N/A,FALSE,"CONV4T.XLS";"UnoB",#N/A,FALSE,"CONV4T.XLS"}</definedName>
    <definedName name="____COS4" localSheetId="8" hidden="1">{"Bruto",#N/A,FALSE,"CONV3T.XLS";"Neto",#N/A,FALSE,"CONV3T.XLS";"UnoB",#N/A,FALSE,"CONV3T.XLS";"Bruto",#N/A,FALSE,"CONV4T.XLS";"Neto",#N/A,FALSE,"CONV4T.XLS";"UnoB",#N/A,FALSE,"CONV4T.XLS"}</definedName>
    <definedName name="____COS4" localSheetId="9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'[9]Premisas IMSS'!$M$12</definedName>
    <definedName name="____def2">'[9]Premisas IMSS'!$M$13</definedName>
    <definedName name="____def3">'[9]Premisas IMSS'!$M$14</definedName>
    <definedName name="____def4">'[9]Premisas IMSS'!$M$15</definedName>
    <definedName name="____def5">'[9]Premisas IMSS'!$M$16</definedName>
    <definedName name="____def6">'[9]Premisas IMSS'!$M$17</definedName>
    <definedName name="____DIC2" localSheetId="6">[7]edofza12!$C$22</definedName>
    <definedName name="____DIC2">[8]edofza12!$C$22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localSheetId="4" hidden="1">{"Bruto",#N/A,FALSE,"CONV3T.XLS";"Neto",#N/A,FALSE,"CONV3T.XLS";"UnoB",#N/A,FALSE,"CONV3T.XLS";"Bruto",#N/A,FALSE,"CONV4T.XLS";"Neto",#N/A,FALSE,"CONV4T.XLS";"UnoB",#N/A,FALSE,"CONV4T.XLS"}</definedName>
    <definedName name="____ee1" localSheetId="5" hidden="1">{"Bruto",#N/A,FALSE,"CONV3T.XLS";"Neto",#N/A,FALSE,"CONV3T.XLS";"UnoB",#N/A,FALSE,"CONV3T.XLS";"Bruto",#N/A,FALSE,"CONV4T.XLS";"Neto",#N/A,FALSE,"CONV4T.XLS";"UnoB",#N/A,FALSE,"CONV4T.XLS"}</definedName>
    <definedName name="____ee1" localSheetId="6" hidden="1">{"Bruto",#N/A,FALSE,"CONV3T.XLS";"Neto",#N/A,FALSE,"CONV3T.XLS";"UnoB",#N/A,FALSE,"CONV3T.XLS";"Bruto",#N/A,FALSE,"CONV4T.XLS";"Neto",#N/A,FALSE,"CONV4T.XLS";"UnoB",#N/A,FALSE,"CONV4T.XLS"}</definedName>
    <definedName name="____ee1" localSheetId="8" hidden="1">{"Bruto",#N/A,FALSE,"CONV3T.XLS";"Neto",#N/A,FALSE,"CONV3T.XLS";"UnoB",#N/A,FALSE,"CONV3T.XLS";"Bruto",#N/A,FALSE,"CONV4T.XLS";"Neto",#N/A,FALSE,"CONV4T.XLS";"UnoB",#N/A,FALSE,"CONV4T.XLS"}</definedName>
    <definedName name="____ee1" localSheetId="9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 localSheetId="6">[7]edofza1!$C$22</definedName>
    <definedName name="____ENE2">[8]edofza1!$C$22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localSheetId="4" hidden="1">{"Bruto",#N/A,FALSE,"CONV3T.XLS";"Neto",#N/A,FALSE,"CONV3T.XLS";"UnoB",#N/A,FALSE,"CONV3T.XLS";"Bruto",#N/A,FALSE,"CONV4T.XLS";"Neto",#N/A,FALSE,"CONV4T.XLS";"UnoB",#N/A,FALSE,"CONV4T.XLS"}</definedName>
    <definedName name="____esc2" localSheetId="5" hidden="1">{"Bruto",#N/A,FALSE,"CONV3T.XLS";"Neto",#N/A,FALSE,"CONV3T.XLS";"UnoB",#N/A,FALSE,"CONV3T.XLS";"Bruto",#N/A,FALSE,"CONV4T.XLS";"Neto",#N/A,FALSE,"CONV4T.XLS";"UnoB",#N/A,FALSE,"CONV4T.XLS"}</definedName>
    <definedName name="____esc2" localSheetId="6" hidden="1">{"Bruto",#N/A,FALSE,"CONV3T.XLS";"Neto",#N/A,FALSE,"CONV3T.XLS";"UnoB",#N/A,FALSE,"CONV3T.XLS";"Bruto",#N/A,FALSE,"CONV4T.XLS";"Neto",#N/A,FALSE,"CONV4T.XLS";"UnoB",#N/A,FALSE,"CONV4T.XLS"}</definedName>
    <definedName name="____esc2" localSheetId="8" hidden="1">{"Bruto",#N/A,FALSE,"CONV3T.XLS";"Neto",#N/A,FALSE,"CONV3T.XLS";"UnoB",#N/A,FALSE,"CONV3T.XLS";"Bruto",#N/A,FALSE,"CONV4T.XLS";"Neto",#N/A,FALSE,"CONV4T.XLS";"UnoB",#N/A,FALSE,"CONV4T.XLS"}</definedName>
    <definedName name="____esc2" localSheetId="9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localSheetId="4" hidden="1">{"Bruto",#N/A,FALSE,"CONV3T.XLS";"Neto",#N/A,FALSE,"CONV3T.XLS";"UnoB",#N/A,FALSE,"CONV3T.XLS";"Bruto",#N/A,FALSE,"CONV4T.XLS";"Neto",#N/A,FALSE,"CONV4T.XLS";"UnoB",#N/A,FALSE,"CONV4T.XLS"}</definedName>
    <definedName name="____ESC4" localSheetId="5" hidden="1">{"Bruto",#N/A,FALSE,"CONV3T.XLS";"Neto",#N/A,FALSE,"CONV3T.XLS";"UnoB",#N/A,FALSE,"CONV3T.XLS";"Bruto",#N/A,FALSE,"CONV4T.XLS";"Neto",#N/A,FALSE,"CONV4T.XLS";"UnoB",#N/A,FALSE,"CONV4T.XLS"}</definedName>
    <definedName name="____ESC4" localSheetId="6" hidden="1">{"Bruto",#N/A,FALSE,"CONV3T.XLS";"Neto",#N/A,FALSE,"CONV3T.XLS";"UnoB",#N/A,FALSE,"CONV3T.XLS";"Bruto",#N/A,FALSE,"CONV4T.XLS";"Neto",#N/A,FALSE,"CONV4T.XLS";"UnoB",#N/A,FALSE,"CONV4T.XLS"}</definedName>
    <definedName name="____ESC4" localSheetId="8" hidden="1">{"Bruto",#N/A,FALSE,"CONV3T.XLS";"Neto",#N/A,FALSE,"CONV3T.XLS";"UnoB",#N/A,FALSE,"CONV3T.XLS";"Bruto",#N/A,FALSE,"CONV4T.XLS";"Neto",#N/A,FALSE,"CONV4T.XLS";"UnoB",#N/A,FALSE,"CONV4T.XLS"}</definedName>
    <definedName name="____ESC4" localSheetId="9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0">[1]!FEB&amp;[1]!MAR&amp;[1]!ABR&amp;[1]!MAY&amp;[1]!JUN&amp;[1]!JUL</definedName>
    <definedName name="____FEB1" localSheetId="1">[2]!FEB&amp;[2]!MAR&amp;[2]!ABR&amp;[2]!MAY&amp;[2]!JUN&amp;[2]!JUL</definedName>
    <definedName name="____FEB1" localSheetId="3">[3]!FEB&amp;[3]!MAR&amp;[3]!ABR&amp;[3]!MAY&amp;[3]!JUN&amp;[3]!JUL</definedName>
    <definedName name="____FEB1" localSheetId="4">[1]!FEB&amp;[1]!MAR&amp;[1]!ABR&amp;[1]!MAY&amp;[1]!JUN&amp;[1]!JUL</definedName>
    <definedName name="____FEB1" localSheetId="6">[2]!FEB&amp;[2]!MAR&amp;[2]!ABR&amp;[2]!MAY&amp;[2]!JUN&amp;[2]!JUL</definedName>
    <definedName name="____FEB1" localSheetId="8">[4]!FEB&amp;[4]!MAR&amp;[4]!ABR&amp;[4]!MAY&amp;[4]!JUN&amp;[4]!JUL</definedName>
    <definedName name="____FEB1" localSheetId="9">[4]!FEB&amp;[4]!MAR&amp;[4]!ABR&amp;[4]!MAY&amp;[4]!JUN&amp;[4]!JUL</definedName>
    <definedName name="____FEB1">[1]!FEB&amp;[1]!MAR&amp;[1]!ABR&amp;[1]!MAY&amp;[1]!JUN&amp;[1]!JUL</definedName>
    <definedName name="____FEB2" localSheetId="6">[7]edofza2!$C$22</definedName>
    <definedName name="____FEB2">[8]edofza2!$C$22</definedName>
    <definedName name="____JUL1" localSheetId="0">[1]!JUL&amp;[1]!AGO&amp;[1]!SEP&amp;[1]!OCT&amp;[1]!NOV</definedName>
    <definedName name="____JUL1" localSheetId="1">[2]!JUL&amp;[2]!AGO&amp;[2]!SEP&amp;[2]!OCT&amp;[2]!NOV</definedName>
    <definedName name="____JUL1" localSheetId="3">[3]!JUL&amp;[3]!AGO&amp;[3]!SEP&amp;[3]!OCT&amp;[3]!NOV</definedName>
    <definedName name="____JUL1" localSheetId="4">[1]!JUL&amp;[1]!AGO&amp;[1]!SEP&amp;[1]!OCT&amp;[1]!NOV</definedName>
    <definedName name="____JUL1" localSheetId="6">[2]!JUL&amp;[2]!AGO&amp;[2]!SEP&amp;[2]!OCT&amp;[2]!NOV</definedName>
    <definedName name="____JUL1" localSheetId="8">[4]!JUL&amp;[4]!AGO&amp;[4]!SEP&amp;[4]!OCT&amp;[4]!NOV</definedName>
    <definedName name="____JUL1" localSheetId="9">[4]!JUL&amp;[4]!AGO&amp;[4]!SEP&amp;[4]!OCT&amp;[4]!NOV</definedName>
    <definedName name="____JUL1">[1]!JUL&amp;[1]!AGO&amp;[1]!SEP&amp;[1]!OCT&amp;[1]!NOV</definedName>
    <definedName name="____JUL2" localSheetId="6">[7]edofza7!$C$22</definedName>
    <definedName name="____JUL2">[8]edofza7!$C$22</definedName>
    <definedName name="____JUN1" localSheetId="0">[1]!JUN&amp;[1]!JUL&amp;[1]!AGO&amp;[1]!SEP&amp;[1]!OCT</definedName>
    <definedName name="____JUN1" localSheetId="1">[2]!JUN&amp;[2]!JUL&amp;[2]!AGO&amp;[2]!SEP&amp;[2]!OCT</definedName>
    <definedName name="____JUN1" localSheetId="3">[3]!JUN&amp;[3]!JUL&amp;[3]!AGO&amp;[3]!SEP&amp;[3]!OCT</definedName>
    <definedName name="____JUN1" localSheetId="4">[1]!JUN&amp;[1]!JUL&amp;[1]!AGO&amp;[1]!SEP&amp;[1]!OCT</definedName>
    <definedName name="____JUN1" localSheetId="6">[2]!JUN&amp;[2]!JUL&amp;[2]!AGO&amp;[2]!SEP&amp;[2]!OCT</definedName>
    <definedName name="____JUN1" localSheetId="8">[4]!JUN&amp;[4]!JUL&amp;[4]!AGO&amp;[4]!SEP&amp;[4]!OCT</definedName>
    <definedName name="____JUN1" localSheetId="9">[4]!JUN&amp;[4]!JUL&amp;[4]!AGO&amp;[4]!SEP&amp;[4]!OCT</definedName>
    <definedName name="____JUN1">[1]!JUN&amp;[1]!JUL&amp;[1]!AGO&amp;[1]!SEP&amp;[1]!OCT</definedName>
    <definedName name="____JUN2" localSheetId="6">[7]edofza6!$C$22</definedName>
    <definedName name="____JUN2">[8]edofza6!$C$22</definedName>
    <definedName name="____MAR1" localSheetId="0">[1]!MAR&amp;[1]!ABR&amp;[1]!MAY&amp;[1]!JUN&amp;[1]!JUL&amp;[1]!AGO</definedName>
    <definedName name="____MAR1" localSheetId="1">[2]!MAR&amp;[2]!ABR&amp;[2]!MAY&amp;[2]!JUN&amp;[2]!JUL&amp;[2]!AGO</definedName>
    <definedName name="____MAR1" localSheetId="3">[3]!MAR&amp;[3]!ABR&amp;[3]!MAY&amp;[3]!JUN&amp;[3]!JUL&amp;[3]!AGO</definedName>
    <definedName name="____MAR1" localSheetId="4">[1]!MAR&amp;[1]!ABR&amp;[1]!MAY&amp;[1]!JUN&amp;[1]!JUL&amp;[1]!AGO</definedName>
    <definedName name="____MAR1" localSheetId="6">[2]!MAR&amp;[2]!ABR&amp;[2]!MAY&amp;[2]!JUN&amp;[2]!JUL&amp;[2]!AGO</definedName>
    <definedName name="____MAR1" localSheetId="8">[4]!MAR&amp;[4]!ABR&amp;[4]!MAY&amp;[4]!JUN&amp;[4]!JUL&amp;[4]!AGO</definedName>
    <definedName name="____MAR1" localSheetId="9">[4]!MAR&amp;[4]!ABR&amp;[4]!MAY&amp;[4]!JUN&amp;[4]!JUL&amp;[4]!AGO</definedName>
    <definedName name="____MAR1">[1]!MAR&amp;[1]!ABR&amp;[1]!MAY&amp;[1]!JUN&amp;[1]!JUL&amp;[1]!AGO</definedName>
    <definedName name="____MAR2" localSheetId="6">[7]edofza3!$C$22</definedName>
    <definedName name="____MAR2">[8]edofza3!$C$22</definedName>
    <definedName name="____MAY1" localSheetId="0">[1]!MAY&amp;[1]!JUN&amp;[1]!JUL&amp;[1]!AGO&amp;[1]!SEP</definedName>
    <definedName name="____MAY1" localSheetId="1">[2]!MAY&amp;[2]!JUN&amp;[2]!JUL&amp;[2]!AGO&amp;[2]!SEP</definedName>
    <definedName name="____MAY1" localSheetId="3">[3]!MAY&amp;[3]!JUN&amp;[3]!JUL&amp;[3]!AGO&amp;[3]!SEP</definedName>
    <definedName name="____MAY1" localSheetId="4">[1]!MAY&amp;[1]!JUN&amp;[1]!JUL&amp;[1]!AGO&amp;[1]!SEP</definedName>
    <definedName name="____MAY1" localSheetId="6">[2]!MAY&amp;[2]!JUN&amp;[2]!JUL&amp;[2]!AGO&amp;[2]!SEP</definedName>
    <definedName name="____MAY1" localSheetId="8">[4]!MAY&amp;[4]!JUN&amp;[4]!JUL&amp;[4]!AGO&amp;[4]!SEP</definedName>
    <definedName name="____MAY1" localSheetId="9">[4]!MAY&amp;[4]!JUN&amp;[4]!JUL&amp;[4]!AGO&amp;[4]!SEP</definedName>
    <definedName name="____MAY1">[1]!MAY&amp;[1]!JUN&amp;[1]!JUL&amp;[1]!AGO&amp;[1]!SEP</definedName>
    <definedName name="____MAY2" localSheetId="6">[7]edofza5!$C$22</definedName>
    <definedName name="____MAY2">[8]edofza5!$C$22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localSheetId="4" hidden="1">{"Bruto",#N/A,FALSE,"CONV3T.XLS";"Neto",#N/A,FALSE,"CONV3T.XLS";"UnoB",#N/A,FALSE,"CONV3T.XLS";"Bruto",#N/A,FALSE,"CONV4T.XLS";"Neto",#N/A,FALSE,"CONV4T.XLS";"UnoB",#N/A,FALSE,"CONV4T.XLS"}</definedName>
    <definedName name="____mor2" localSheetId="5" hidden="1">{"Bruto",#N/A,FALSE,"CONV3T.XLS";"Neto",#N/A,FALSE,"CONV3T.XLS";"UnoB",#N/A,FALSE,"CONV3T.XLS";"Bruto",#N/A,FALSE,"CONV4T.XLS";"Neto",#N/A,FALSE,"CONV4T.XLS";"UnoB",#N/A,FALSE,"CONV4T.XLS"}</definedName>
    <definedName name="____mor2" localSheetId="6" hidden="1">{"Bruto",#N/A,FALSE,"CONV3T.XLS";"Neto",#N/A,FALSE,"CONV3T.XLS";"UnoB",#N/A,FALSE,"CONV3T.XLS";"Bruto",#N/A,FALSE,"CONV4T.XLS";"Neto",#N/A,FALSE,"CONV4T.XLS";"UnoB",#N/A,FALSE,"CONV4T.XLS"}</definedName>
    <definedName name="____mor2" localSheetId="8" hidden="1">{"Bruto",#N/A,FALSE,"CONV3T.XLS";"Neto",#N/A,FALSE,"CONV3T.XLS";"UnoB",#N/A,FALSE,"CONV3T.XLS";"Bruto",#N/A,FALSE,"CONV4T.XLS";"Neto",#N/A,FALSE,"CONV4T.XLS";"UnoB",#N/A,FALSE,"CONV4T.XLS"}</definedName>
    <definedName name="____mor2" localSheetId="9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localSheetId="4" hidden="1">{"Bruto",#N/A,FALSE,"CONV3T.XLS";"Neto",#N/A,FALSE,"CONV3T.XLS";"UnoB",#N/A,FALSE,"CONV3T.XLS";"Bruto",#N/A,FALSE,"CONV4T.XLS";"Neto",#N/A,FALSE,"CONV4T.XLS";"UnoB",#N/A,FALSE,"CONV4T.XLS"}</definedName>
    <definedName name="____MOR4" localSheetId="5" hidden="1">{"Bruto",#N/A,FALSE,"CONV3T.XLS";"Neto",#N/A,FALSE,"CONV3T.XLS";"UnoB",#N/A,FALSE,"CONV3T.XLS";"Bruto",#N/A,FALSE,"CONV4T.XLS";"Neto",#N/A,FALSE,"CONV4T.XLS";"UnoB",#N/A,FALSE,"CONV4T.XLS"}</definedName>
    <definedName name="____MOR4" localSheetId="6" hidden="1">{"Bruto",#N/A,FALSE,"CONV3T.XLS";"Neto",#N/A,FALSE,"CONV3T.XLS";"UnoB",#N/A,FALSE,"CONV3T.XLS";"Bruto",#N/A,FALSE,"CONV4T.XLS";"Neto",#N/A,FALSE,"CONV4T.XLS";"UnoB",#N/A,FALSE,"CONV4T.XLS"}</definedName>
    <definedName name="____MOR4" localSheetId="8" hidden="1">{"Bruto",#N/A,FALSE,"CONV3T.XLS";"Neto",#N/A,FALSE,"CONV3T.XLS";"UnoB",#N/A,FALSE,"CONV3T.XLS";"Bruto",#N/A,FALSE,"CONV4T.XLS";"Neto",#N/A,FALSE,"CONV4T.XLS";"UnoB",#N/A,FALSE,"CONV4T.XLS"}</definedName>
    <definedName name="____MOR4" localSheetId="9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0">[1]!NOV&amp;[1]!DIC</definedName>
    <definedName name="____NOV1" localSheetId="1">[2]!NOV&amp;[2]!DIC</definedName>
    <definedName name="____NOV1" localSheetId="3">[3]!NOV&amp;[3]!DIC</definedName>
    <definedName name="____NOV1" localSheetId="4">[1]!NOV&amp;[1]!DIC</definedName>
    <definedName name="____NOV1" localSheetId="6">[2]!NOV&amp;[2]!DIC</definedName>
    <definedName name="____NOV1" localSheetId="8">[4]!NOV&amp;[4]!DIC</definedName>
    <definedName name="____NOV1" localSheetId="9">[4]!NOV&amp;[4]!DIC</definedName>
    <definedName name="____NOV1">[1]!NOV&amp;[1]!DIC</definedName>
    <definedName name="____NOV2" localSheetId="6">[7]edofza11!$C$43</definedName>
    <definedName name="____NOV2">[8]edofza11!$C$43</definedName>
    <definedName name="____OCT1" localSheetId="0">[1]!OCT&amp;[1]!NOV&amp;[1]!DIC</definedName>
    <definedName name="____OCT1" localSheetId="1">[2]!OCT&amp;[2]!NOV&amp;[2]!DIC</definedName>
    <definedName name="____OCT1" localSheetId="3">[3]!OCT&amp;[3]!NOV&amp;[3]!DIC</definedName>
    <definedName name="____OCT1" localSheetId="4">[1]!OCT&amp;[1]!NOV&amp;[1]!DIC</definedName>
    <definedName name="____OCT1" localSheetId="6">[2]!OCT&amp;[2]!NOV&amp;[2]!DIC</definedName>
    <definedName name="____OCT1" localSheetId="8">[4]!OCT&amp;[4]!NOV&amp;[4]!DIC</definedName>
    <definedName name="____OCT1" localSheetId="9">[4]!OCT&amp;[4]!NOV&amp;[4]!DIC</definedName>
    <definedName name="____OCT1">[1]!OCT&amp;[1]!NOV&amp;[1]!DIC</definedName>
    <definedName name="____OCT2" localSheetId="6">[7]edofza10!$C$22</definedName>
    <definedName name="____OCT2">[8]edofza10!$C$22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localSheetId="4" hidden="1">{"Bruto",#N/A,FALSE,"CONV3T.XLS";"Neto",#N/A,FALSE,"CONV3T.XLS";"UnoB",#N/A,FALSE,"CONV3T.XLS";"Bruto",#N/A,FALSE,"CONV4T.XLS";"Neto",#N/A,FALSE,"CONV4T.XLS";"UnoB",#N/A,FALSE,"CONV4T.XLS"}</definedName>
    <definedName name="____pa2" localSheetId="5" hidden="1">{"Bruto",#N/A,FALSE,"CONV3T.XLS";"Neto",#N/A,FALSE,"CONV3T.XLS";"UnoB",#N/A,FALSE,"CONV3T.XLS";"Bruto",#N/A,FALSE,"CONV4T.XLS";"Neto",#N/A,FALSE,"CONV4T.XLS";"UnoB",#N/A,FALSE,"CONV4T.XLS"}</definedName>
    <definedName name="____pa2" localSheetId="6" hidden="1">{"Bruto",#N/A,FALSE,"CONV3T.XLS";"Neto",#N/A,FALSE,"CONV3T.XLS";"UnoB",#N/A,FALSE,"CONV3T.XLS";"Bruto",#N/A,FALSE,"CONV4T.XLS";"Neto",#N/A,FALSE,"CONV4T.XLS";"UnoB",#N/A,FALSE,"CONV4T.XLS"}</definedName>
    <definedName name="____pa2" localSheetId="8" hidden="1">{"Bruto",#N/A,FALSE,"CONV3T.XLS";"Neto",#N/A,FALSE,"CONV3T.XLS";"UnoB",#N/A,FALSE,"CONV3T.XLS";"Bruto",#N/A,FALSE,"CONV4T.XLS";"Neto",#N/A,FALSE,"CONV4T.XLS";"UnoB",#N/A,FALSE,"CONV4T.XLS"}</definedName>
    <definedName name="____pa2" localSheetId="9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localSheetId="4" hidden="1">{"Bruto",#N/A,FALSE,"CONV3T.XLS";"Neto",#N/A,FALSE,"CONV3T.XLS";"UnoB",#N/A,FALSE,"CONV3T.XLS";"Bruto",#N/A,FALSE,"CONV4T.XLS";"Neto",#N/A,FALSE,"CONV4T.XLS";"UnoB",#N/A,FALSE,"CONV4T.XLS"}</definedName>
    <definedName name="____PAJ4" localSheetId="5" hidden="1">{"Bruto",#N/A,FALSE,"CONV3T.XLS";"Neto",#N/A,FALSE,"CONV3T.XLS";"UnoB",#N/A,FALSE,"CONV3T.XLS";"Bruto",#N/A,FALSE,"CONV4T.XLS";"Neto",#N/A,FALSE,"CONV4T.XLS";"UnoB",#N/A,FALSE,"CONV4T.XLS"}</definedName>
    <definedName name="____PAJ4" localSheetId="6" hidden="1">{"Bruto",#N/A,FALSE,"CONV3T.XLS";"Neto",#N/A,FALSE,"CONV3T.XLS";"UnoB",#N/A,FALSE,"CONV3T.XLS";"Bruto",#N/A,FALSE,"CONV4T.XLS";"Neto",#N/A,FALSE,"CONV4T.XLS";"UnoB",#N/A,FALSE,"CONV4T.XLS"}</definedName>
    <definedName name="____PAJ4" localSheetId="8" hidden="1">{"Bruto",#N/A,FALSE,"CONV3T.XLS";"Neto",#N/A,FALSE,"CONV3T.XLS";"UnoB",#N/A,FALSE,"CONV3T.XLS";"Bruto",#N/A,FALSE,"CONV4T.XLS";"Neto",#N/A,FALSE,"CONV4T.XLS";"UnoB",#N/A,FALSE,"CONV4T.XLS"}</definedName>
    <definedName name="____PAJ4" localSheetId="9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4">#REF!</definedName>
    <definedName name="____PEM96" localSheetId="5">#REF!</definedName>
    <definedName name="____PEM96" localSheetId="6">#REF!</definedName>
    <definedName name="____PEM96" localSheetId="8">#REF!</definedName>
    <definedName name="____PEM96" localSheetId="9">#REF!</definedName>
    <definedName name="____PEM96">#REF!</definedName>
    <definedName name="____PIB08" localSheetId="1">#REF!</definedName>
    <definedName name="____PIB08" localSheetId="4">#REF!</definedName>
    <definedName name="____PIB08" localSheetId="5">#REF!</definedName>
    <definedName name="____PIB08" localSheetId="6">#REF!</definedName>
    <definedName name="____PIB08" localSheetId="8">#REF!</definedName>
    <definedName name="____PIB08" localSheetId="9">#REF!</definedName>
    <definedName name="____PIB08">#REF!</definedName>
    <definedName name="____PIP96" localSheetId="1">#REF!</definedName>
    <definedName name="____PIP96" localSheetId="4">#REF!</definedName>
    <definedName name="____PIP96" localSheetId="5">#REF!</definedName>
    <definedName name="____PIP96" localSheetId="6">#REF!</definedName>
    <definedName name="____PIP96" localSheetId="8">#REF!</definedName>
    <definedName name="____PIP96" localSheetId="9">#REF!</definedName>
    <definedName name="____PIP96">#REF!</definedName>
    <definedName name="____SEP1" localSheetId="0">[1]!SEP&amp;[1]!OCT&amp;[1]!NOV&amp;[1]!DIC</definedName>
    <definedName name="____SEP1" localSheetId="1">[2]!SEP&amp;[2]!OCT&amp;[2]!NOV&amp;[2]!DIC</definedName>
    <definedName name="____SEP1" localSheetId="3">[3]!SEP&amp;[3]!OCT&amp;[3]!NOV&amp;[3]!DIC</definedName>
    <definedName name="____SEP1" localSheetId="4">[1]!SEP&amp;[1]!OCT&amp;[1]!NOV&amp;[1]!DIC</definedName>
    <definedName name="____SEP1" localSheetId="6">[2]!SEP&amp;[2]!OCT&amp;[2]!NOV&amp;[2]!DIC</definedName>
    <definedName name="____SEP1" localSheetId="8">[4]!SEP&amp;[4]!OCT&amp;[4]!NOV&amp;[4]!DIC</definedName>
    <definedName name="____SEP1" localSheetId="9">[4]!SEP&amp;[4]!OCT&amp;[4]!NOV&amp;[4]!DIC</definedName>
    <definedName name="____SEP1">[1]!SEP&amp;[1]!OCT&amp;[1]!NOV&amp;[1]!DIC</definedName>
    <definedName name="____SEP2" localSheetId="6">[7]edofza9!$C$22</definedName>
    <definedName name="____SEP2">[8]edofza9!$C$22</definedName>
    <definedName name="____smg97">'[9]Premisa macro'!$E$4</definedName>
    <definedName name="____syt03" localSheetId="1">#REF!</definedName>
    <definedName name="____syt03" localSheetId="4">#REF!</definedName>
    <definedName name="____syt03" localSheetId="5">#REF!</definedName>
    <definedName name="____syt03" localSheetId="6">#REF!</definedName>
    <definedName name="____syt03" localSheetId="8">#REF!</definedName>
    <definedName name="____syt03" localSheetId="9">#REF!</definedName>
    <definedName name="____syt03">#REF!</definedName>
    <definedName name="____TDC2001" localSheetId="1">'[10]Tipos de Cambio'!$C$4</definedName>
    <definedName name="____TDC2001">'[10]Tipos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localSheetId="4" hidden="1">{"Bruto",#N/A,FALSE,"CONV3T.XLS";"Neto",#N/A,FALSE,"CONV3T.XLS";"UnoB",#N/A,FALSE,"CONV3T.XLS";"Bruto",#N/A,FALSE,"CONV4T.XLS";"Neto",#N/A,FALSE,"CONV4T.XLS";"UnoB",#N/A,FALSE,"CONV4T.XLS"}</definedName>
    <definedName name="____tul2" localSheetId="5" hidden="1">{"Bruto",#N/A,FALSE,"CONV3T.XLS";"Neto",#N/A,FALSE,"CONV3T.XLS";"UnoB",#N/A,FALSE,"CONV3T.XLS";"Bruto",#N/A,FALSE,"CONV4T.XLS";"Neto",#N/A,FALSE,"CONV4T.XLS";"UnoB",#N/A,FALSE,"CONV4T.XLS"}</definedName>
    <definedName name="____tul2" localSheetId="6" hidden="1">{"Bruto",#N/A,FALSE,"CONV3T.XLS";"Neto",#N/A,FALSE,"CONV3T.XLS";"UnoB",#N/A,FALSE,"CONV3T.XLS";"Bruto",#N/A,FALSE,"CONV4T.XLS";"Neto",#N/A,FALSE,"CONV4T.XLS";"UnoB",#N/A,FALSE,"CONV4T.XLS"}</definedName>
    <definedName name="____tul2" localSheetId="8" hidden="1">{"Bruto",#N/A,FALSE,"CONV3T.XLS";"Neto",#N/A,FALSE,"CONV3T.XLS";"UnoB",#N/A,FALSE,"CONV3T.XLS";"Bruto",#N/A,FALSE,"CONV4T.XLS";"Neto",#N/A,FALSE,"CONV4T.XLS";"UnoB",#N/A,FALSE,"CONV4T.XLS"}</definedName>
    <definedName name="____tul2" localSheetId="9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localSheetId="4" hidden="1">{"Bruto",#N/A,FALSE,"CONV3T.XLS";"Neto",#N/A,FALSE,"CONV3T.XLS";"UnoB",#N/A,FALSE,"CONV3T.XLS";"Bruto",#N/A,FALSE,"CONV4T.XLS";"Neto",#N/A,FALSE,"CONV4T.XLS";"UnoB",#N/A,FALSE,"CONV4T.XLS"}</definedName>
    <definedName name="____TUL4" localSheetId="5" hidden="1">{"Bruto",#N/A,FALSE,"CONV3T.XLS";"Neto",#N/A,FALSE,"CONV3T.XLS";"UnoB",#N/A,FALSE,"CONV3T.XLS";"Bruto",#N/A,FALSE,"CONV4T.XLS";"Neto",#N/A,FALSE,"CONV4T.XLS";"UnoB",#N/A,FALSE,"CONV4T.XLS"}</definedName>
    <definedName name="____TUL4" localSheetId="6" hidden="1">{"Bruto",#N/A,FALSE,"CONV3T.XLS";"Neto",#N/A,FALSE,"CONV3T.XLS";"UnoB",#N/A,FALSE,"CONV3T.XLS";"Bruto",#N/A,FALSE,"CONV4T.XLS";"Neto",#N/A,FALSE,"CONV4T.XLS";"UnoB",#N/A,FALSE,"CONV4T.XLS"}</definedName>
    <definedName name="____TUL4" localSheetId="8" hidden="1">{"Bruto",#N/A,FALSE,"CONV3T.XLS";"Neto",#N/A,FALSE,"CONV3T.XLS";"UnoB",#N/A,FALSE,"CONV3T.XLS";"Bruto",#N/A,FALSE,"CONV4T.XLS";"Neto",#N/A,FALSE,"CONV4T.XLS";"UnoB",#N/A,FALSE,"CONV4T.XLS"}</definedName>
    <definedName name="____TUL4" localSheetId="9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localSheetId="4" hidden="1">{"Bruto",#N/A,FALSE,"CONV3T.XLS";"Neto",#N/A,FALSE,"CONV3T.XLS";"UnoB",#N/A,FALSE,"CONV3T.XLS";"Bruto",#N/A,FALSE,"CONV4T.XLS";"Neto",#N/A,FALSE,"CONV4T.XLS";"UnoB",#N/A,FALSE,"CONV4T.XLS"}</definedName>
    <definedName name="____WRN4444" localSheetId="5" hidden="1">{"Bruto",#N/A,FALSE,"CONV3T.XLS";"Neto",#N/A,FALSE,"CONV3T.XLS";"UnoB",#N/A,FALSE,"CONV3T.XLS";"Bruto",#N/A,FALSE,"CONV4T.XLS";"Neto",#N/A,FALSE,"CONV4T.XLS";"UnoB",#N/A,FALSE,"CONV4T.XLS"}</definedName>
    <definedName name="____WRN4444" localSheetId="6" hidden="1">{"Bruto",#N/A,FALSE,"CONV3T.XLS";"Neto",#N/A,FALSE,"CONV3T.XLS";"UnoB",#N/A,FALSE,"CONV3T.XLS";"Bruto",#N/A,FALSE,"CONV4T.XLS";"Neto",#N/A,FALSE,"CONV4T.XLS";"UnoB",#N/A,FALSE,"CONV4T.XLS"}</definedName>
    <definedName name="____WRN4444" localSheetId="8" hidden="1">{"Bruto",#N/A,FALSE,"CONV3T.XLS";"Neto",#N/A,FALSE,"CONV3T.XLS";"UnoB",#N/A,FALSE,"CONV3T.XLS";"Bruto",#N/A,FALSE,"CONV4T.XLS";"Neto",#N/A,FALSE,"CONV4T.XLS";"UnoB",#N/A,FALSE,"CONV4T.XLS"}</definedName>
    <definedName name="____WRN4444" localSheetId="9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[11]!ABR&amp;[11]!MAY&amp;[11]!JUN&amp;[11]!JUL&amp;[11]!AGO&amp;[11]!SEP</definedName>
    <definedName name="___ABR2" localSheetId="6">[7]edofza4!$C$22</definedName>
    <definedName name="___ABR2">[8]edofza4!$C$22</definedName>
    <definedName name="___AGO1">[11]!AGO&amp;[11]!SEP&amp;[11]!OCT&amp;[11]!NOV&amp;[11]!DIC</definedName>
    <definedName name="___AGO2" localSheetId="6">[7]edofza8!$C$22</definedName>
    <definedName name="___AGO2">[8]edofza8!$C$22</definedName>
    <definedName name="___ASA96" localSheetId="1">#REF!</definedName>
    <definedName name="___ASA96" localSheetId="4">#REF!</definedName>
    <definedName name="___ASA96" localSheetId="5">#REF!</definedName>
    <definedName name="___ASA96" localSheetId="6">#REF!</definedName>
    <definedName name="___ASA96" localSheetId="8">#REF!</definedName>
    <definedName name="___ASA96" localSheetId="9">#REF!</definedName>
    <definedName name="___ASA96">#REF!</definedName>
    <definedName name="___cad179" localSheetId="1">'[5]Mod Eco Controlados 99'!#REF!</definedName>
    <definedName name="___cad179" localSheetId="4">'[5]Mod Eco Controlados 99'!#REF!</definedName>
    <definedName name="___cad179" localSheetId="5">'[5]Mod Eco Controlados 99'!#REF!</definedName>
    <definedName name="___cad179" localSheetId="6">'[5]Mod Eco Controlados 99'!#REF!</definedName>
    <definedName name="___cad179" localSheetId="8">'[5]Mod Eco Controlados 99'!#REF!</definedName>
    <definedName name="___cad179" localSheetId="9">'[5]Mod Eco Controlados 99'!#REF!</definedName>
    <definedName name="___cad179">'[5]Mod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localSheetId="4" hidden="1">{"Bruto",#N/A,FALSE,"CONV3T.XLS";"Neto",#N/A,FALSE,"CONV3T.XLS";"UnoB",#N/A,FALSE,"CONV3T.XLS";"Bruto",#N/A,FALSE,"CONV4T.XLS";"Neto",#N/A,FALSE,"CONV4T.XLS";"UnoB",#N/A,FALSE,"CONV4T.XLS"}</definedName>
    <definedName name="___CAN2" localSheetId="5" hidden="1">{"Bruto",#N/A,FALSE,"CONV3T.XLS";"Neto",#N/A,FALSE,"CONV3T.XLS";"UnoB",#N/A,FALSE,"CONV3T.XLS";"Bruto",#N/A,FALSE,"CONV4T.XLS";"Neto",#N/A,FALSE,"CONV4T.XLS";"UnoB",#N/A,FALSE,"CONV4T.XLS"}</definedName>
    <definedName name="___CAN2" localSheetId="6" hidden="1">{"Bruto",#N/A,FALSE,"CONV3T.XLS";"Neto",#N/A,FALSE,"CONV3T.XLS";"UnoB",#N/A,FALSE,"CONV3T.XLS";"Bruto",#N/A,FALSE,"CONV4T.XLS";"Neto",#N/A,FALSE,"CONV4T.XLS";"UnoB",#N/A,FALSE,"CONV4T.XLS"}</definedName>
    <definedName name="___CAN2" localSheetId="8" hidden="1">{"Bruto",#N/A,FALSE,"CONV3T.XLS";"Neto",#N/A,FALSE,"CONV3T.XLS";"UnoB",#N/A,FALSE,"CONV3T.XLS";"Bruto",#N/A,FALSE,"CONV4T.XLS";"Neto",#N/A,FALSE,"CONV4T.XLS";"UnoB",#N/A,FALSE,"CONV4T.XLS"}</definedName>
    <definedName name="___CAN2" localSheetId="9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localSheetId="4" hidden="1">{"Bruto",#N/A,FALSE,"CONV3T.XLS";"Neto",#N/A,FALSE,"CONV3T.XLS";"UnoB",#N/A,FALSE,"CONV3T.XLS";"Bruto",#N/A,FALSE,"CONV4T.XLS";"Neto",#N/A,FALSE,"CONV4T.XLS";"UnoB",#N/A,FALSE,"CONV4T.XLS"}</definedName>
    <definedName name="___CAN4" localSheetId="5" hidden="1">{"Bruto",#N/A,FALSE,"CONV3T.XLS";"Neto",#N/A,FALSE,"CONV3T.XLS";"UnoB",#N/A,FALSE,"CONV3T.XLS";"Bruto",#N/A,FALSE,"CONV4T.XLS";"Neto",#N/A,FALSE,"CONV4T.XLS";"UnoB",#N/A,FALSE,"CONV4T.XLS"}</definedName>
    <definedName name="___CAN4" localSheetId="6" hidden="1">{"Bruto",#N/A,FALSE,"CONV3T.XLS";"Neto",#N/A,FALSE,"CONV3T.XLS";"UnoB",#N/A,FALSE,"CONV3T.XLS";"Bruto",#N/A,FALSE,"CONV4T.XLS";"Neto",#N/A,FALSE,"CONV4T.XLS";"UnoB",#N/A,FALSE,"CONV4T.XLS"}</definedName>
    <definedName name="___CAN4" localSheetId="8" hidden="1">{"Bruto",#N/A,FALSE,"CONV3T.XLS";"Neto",#N/A,FALSE,"CONV3T.XLS";"UnoB",#N/A,FALSE,"CONV3T.XLS";"Bruto",#N/A,FALSE,"CONV4T.XLS";"Neto",#N/A,FALSE,"CONV4T.XLS";"UnoB",#N/A,FALSE,"CONV4T.XLS"}</definedName>
    <definedName name="___CAN4" localSheetId="9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4">#REF!</definedName>
    <definedName name="___CFD02" localSheetId="5">#REF!</definedName>
    <definedName name="___CFD02" localSheetId="6">#REF!</definedName>
    <definedName name="___CFD02" localSheetId="8">#REF!</definedName>
    <definedName name="___CFD02" localSheetId="9">#REF!</definedName>
    <definedName name="___CFD02">#REF!</definedName>
    <definedName name="___CFE96" localSheetId="1">#REF!</definedName>
    <definedName name="___CFE96" localSheetId="4">#REF!</definedName>
    <definedName name="___CFE96" localSheetId="5">#REF!</definedName>
    <definedName name="___CFE96" localSheetId="6">#REF!</definedName>
    <definedName name="___CFE96" localSheetId="8">#REF!</definedName>
    <definedName name="___CFE96" localSheetId="9">#REF!</definedName>
    <definedName name="___CFE96">#REF!</definedName>
    <definedName name="___CON96" localSheetId="1">#REF!</definedName>
    <definedName name="___CON96" localSheetId="4">#REF!</definedName>
    <definedName name="___CON96" localSheetId="5">#REF!</definedName>
    <definedName name="___CON96" localSheetId="6">#REF!</definedName>
    <definedName name="___CON96" localSheetId="8">#REF!</definedName>
    <definedName name="___CON96" localSheetId="9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localSheetId="4" hidden="1">{"Bruto",#N/A,FALSE,"CONV3T.XLS";"Neto",#N/A,FALSE,"CONV3T.XLS";"UnoB",#N/A,FALSE,"CONV3T.XLS";"Bruto",#N/A,FALSE,"CONV4T.XLS";"Neto",#N/A,FALSE,"CONV4T.XLS";"UnoB",#N/A,FALSE,"CONV4T.XLS"}</definedName>
    <definedName name="___COR4" localSheetId="5" hidden="1">{"Bruto",#N/A,FALSE,"CONV3T.XLS";"Neto",#N/A,FALSE,"CONV3T.XLS";"UnoB",#N/A,FALSE,"CONV3T.XLS";"Bruto",#N/A,FALSE,"CONV4T.XLS";"Neto",#N/A,FALSE,"CONV4T.XLS";"UnoB",#N/A,FALSE,"CONV4T.XLS"}</definedName>
    <definedName name="___COR4" localSheetId="6" hidden="1">{"Bruto",#N/A,FALSE,"CONV3T.XLS";"Neto",#N/A,FALSE,"CONV3T.XLS";"UnoB",#N/A,FALSE,"CONV3T.XLS";"Bruto",#N/A,FALSE,"CONV4T.XLS";"Neto",#N/A,FALSE,"CONV4T.XLS";"UnoB",#N/A,FALSE,"CONV4T.XLS"}</definedName>
    <definedName name="___COR4" localSheetId="8" hidden="1">{"Bruto",#N/A,FALSE,"CONV3T.XLS";"Neto",#N/A,FALSE,"CONV3T.XLS";"UnoB",#N/A,FALSE,"CONV3T.XLS";"Bruto",#N/A,FALSE,"CONV4T.XLS";"Neto",#N/A,FALSE,"CONV4T.XLS";"UnoB",#N/A,FALSE,"CONV4T.XLS"}</definedName>
    <definedName name="___COR4" localSheetId="9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localSheetId="4" hidden="1">{"Bruto",#N/A,FALSE,"CONV3T.XLS";"Neto",#N/A,FALSE,"CONV3T.XLS";"UnoB",#N/A,FALSE,"CONV3T.XLS";"Bruto",#N/A,FALSE,"CONV4T.XLS";"Neto",#N/A,FALSE,"CONV4T.XLS";"UnoB",#N/A,FALSE,"CONV4T.XLS"}</definedName>
    <definedName name="___COS4" localSheetId="5" hidden="1">{"Bruto",#N/A,FALSE,"CONV3T.XLS";"Neto",#N/A,FALSE,"CONV3T.XLS";"UnoB",#N/A,FALSE,"CONV3T.XLS";"Bruto",#N/A,FALSE,"CONV4T.XLS";"Neto",#N/A,FALSE,"CONV4T.XLS";"UnoB",#N/A,FALSE,"CONV4T.XLS"}</definedName>
    <definedName name="___COS4" localSheetId="6" hidden="1">{"Bruto",#N/A,FALSE,"CONV3T.XLS";"Neto",#N/A,FALSE,"CONV3T.XLS";"UnoB",#N/A,FALSE,"CONV3T.XLS";"Bruto",#N/A,FALSE,"CONV4T.XLS";"Neto",#N/A,FALSE,"CONV4T.XLS";"UnoB",#N/A,FALSE,"CONV4T.XLS"}</definedName>
    <definedName name="___COS4" localSheetId="8" hidden="1">{"Bruto",#N/A,FALSE,"CONV3T.XLS";"Neto",#N/A,FALSE,"CONV3T.XLS";"UnoB",#N/A,FALSE,"CONV3T.XLS";"Bruto",#N/A,FALSE,"CONV4T.XLS";"Neto",#N/A,FALSE,"CONV4T.XLS";"UnoB",#N/A,FALSE,"CONV4T.XLS"}</definedName>
    <definedName name="___COS4" localSheetId="9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'[9]Premisas IMSS'!$M$12</definedName>
    <definedName name="___def2">'[9]Premisas IMSS'!$M$13</definedName>
    <definedName name="___def3">'[9]Premisas IMSS'!$M$14</definedName>
    <definedName name="___def4">'[9]Premisas IMSS'!$M$15</definedName>
    <definedName name="___def5">'[9]Premisas IMSS'!$M$16</definedName>
    <definedName name="___def6">'[9]Premisas IMSS'!$M$17</definedName>
    <definedName name="___DIC2" localSheetId="6">[7]edofza12!$C$22</definedName>
    <definedName name="___DIC2">[8]edofza12!$C$22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localSheetId="4" hidden="1">{"Bruto",#N/A,FALSE,"CONV3T.XLS";"Neto",#N/A,FALSE,"CONV3T.XLS";"UnoB",#N/A,FALSE,"CONV3T.XLS";"Bruto",#N/A,FALSE,"CONV4T.XLS";"Neto",#N/A,FALSE,"CONV4T.XLS";"UnoB",#N/A,FALSE,"CONV4T.XLS"}</definedName>
    <definedName name="___ee1" localSheetId="5" hidden="1">{"Bruto",#N/A,FALSE,"CONV3T.XLS";"Neto",#N/A,FALSE,"CONV3T.XLS";"UnoB",#N/A,FALSE,"CONV3T.XLS";"Bruto",#N/A,FALSE,"CONV4T.XLS";"Neto",#N/A,FALSE,"CONV4T.XLS";"UnoB",#N/A,FALSE,"CONV4T.XLS"}</definedName>
    <definedName name="___ee1" localSheetId="6" hidden="1">{"Bruto",#N/A,FALSE,"CONV3T.XLS";"Neto",#N/A,FALSE,"CONV3T.XLS";"UnoB",#N/A,FALSE,"CONV3T.XLS";"Bruto",#N/A,FALSE,"CONV4T.XLS";"Neto",#N/A,FALSE,"CONV4T.XLS";"UnoB",#N/A,FALSE,"CONV4T.XLS"}</definedName>
    <definedName name="___ee1" localSheetId="8" hidden="1">{"Bruto",#N/A,FALSE,"CONV3T.XLS";"Neto",#N/A,FALSE,"CONV3T.XLS";"UnoB",#N/A,FALSE,"CONV3T.XLS";"Bruto",#N/A,FALSE,"CONV4T.XLS";"Neto",#N/A,FALSE,"CONV4T.XLS";"UnoB",#N/A,FALSE,"CONV4T.XLS"}</definedName>
    <definedName name="___ee1" localSheetId="9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 localSheetId="6">[7]edofza1!$C$22</definedName>
    <definedName name="___ENE2">[8]edofza1!$C$22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localSheetId="4" hidden="1">{"Bruto",#N/A,FALSE,"CONV3T.XLS";"Neto",#N/A,FALSE,"CONV3T.XLS";"UnoB",#N/A,FALSE,"CONV3T.XLS";"Bruto",#N/A,FALSE,"CONV4T.XLS";"Neto",#N/A,FALSE,"CONV4T.XLS";"UnoB",#N/A,FALSE,"CONV4T.XLS"}</definedName>
    <definedName name="___esc2" localSheetId="5" hidden="1">{"Bruto",#N/A,FALSE,"CONV3T.XLS";"Neto",#N/A,FALSE,"CONV3T.XLS";"UnoB",#N/A,FALSE,"CONV3T.XLS";"Bruto",#N/A,FALSE,"CONV4T.XLS";"Neto",#N/A,FALSE,"CONV4T.XLS";"UnoB",#N/A,FALSE,"CONV4T.XLS"}</definedName>
    <definedName name="___esc2" localSheetId="6" hidden="1">{"Bruto",#N/A,FALSE,"CONV3T.XLS";"Neto",#N/A,FALSE,"CONV3T.XLS";"UnoB",#N/A,FALSE,"CONV3T.XLS";"Bruto",#N/A,FALSE,"CONV4T.XLS";"Neto",#N/A,FALSE,"CONV4T.XLS";"UnoB",#N/A,FALSE,"CONV4T.XLS"}</definedName>
    <definedName name="___esc2" localSheetId="8" hidden="1">{"Bruto",#N/A,FALSE,"CONV3T.XLS";"Neto",#N/A,FALSE,"CONV3T.XLS";"UnoB",#N/A,FALSE,"CONV3T.XLS";"Bruto",#N/A,FALSE,"CONV4T.XLS";"Neto",#N/A,FALSE,"CONV4T.XLS";"UnoB",#N/A,FALSE,"CONV4T.XLS"}</definedName>
    <definedName name="___esc2" localSheetId="9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localSheetId="4" hidden="1">{"Bruto",#N/A,FALSE,"CONV3T.XLS";"Neto",#N/A,FALSE,"CONV3T.XLS";"UnoB",#N/A,FALSE,"CONV3T.XLS";"Bruto",#N/A,FALSE,"CONV4T.XLS";"Neto",#N/A,FALSE,"CONV4T.XLS";"UnoB",#N/A,FALSE,"CONV4T.XLS"}</definedName>
    <definedName name="___ESC4" localSheetId="5" hidden="1">{"Bruto",#N/A,FALSE,"CONV3T.XLS";"Neto",#N/A,FALSE,"CONV3T.XLS";"UnoB",#N/A,FALSE,"CONV3T.XLS";"Bruto",#N/A,FALSE,"CONV4T.XLS";"Neto",#N/A,FALSE,"CONV4T.XLS";"UnoB",#N/A,FALSE,"CONV4T.XLS"}</definedName>
    <definedName name="___ESC4" localSheetId="6" hidden="1">{"Bruto",#N/A,FALSE,"CONV3T.XLS";"Neto",#N/A,FALSE,"CONV3T.XLS";"UnoB",#N/A,FALSE,"CONV3T.XLS";"Bruto",#N/A,FALSE,"CONV4T.XLS";"Neto",#N/A,FALSE,"CONV4T.XLS";"UnoB",#N/A,FALSE,"CONV4T.XLS"}</definedName>
    <definedName name="___ESC4" localSheetId="8" hidden="1">{"Bruto",#N/A,FALSE,"CONV3T.XLS";"Neto",#N/A,FALSE,"CONV3T.XLS";"UnoB",#N/A,FALSE,"CONV3T.XLS";"Bruto",#N/A,FALSE,"CONV4T.XLS";"Neto",#N/A,FALSE,"CONV4T.XLS";"UnoB",#N/A,FALSE,"CONV4T.XLS"}</definedName>
    <definedName name="___ESC4" localSheetId="9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[11]!FEB&amp;[11]!MAR&amp;[11]!ABR&amp;[11]!MAY&amp;[11]!JUN&amp;[11]!JUL</definedName>
    <definedName name="___FEB2" localSheetId="6">[7]edofza2!$C$22</definedName>
    <definedName name="___FEB2">[8]edofza2!$C$22</definedName>
    <definedName name="___JUL1">[11]!JUL&amp;[11]!AGO&amp;[11]!SEP&amp;[11]!OCT&amp;[11]!NOV</definedName>
    <definedName name="___JUL2" localSheetId="6">[7]edofza7!$C$22</definedName>
    <definedName name="___JUL2">[8]edofza7!$C$22</definedName>
    <definedName name="___JUN1">[11]!JUN&amp;[11]!JUL&amp;[11]!AGO&amp;[11]!SEP&amp;[11]!OCT</definedName>
    <definedName name="___JUN2" localSheetId="6">[7]edofza6!$C$22</definedName>
    <definedName name="___JUN2">[8]edofza6!$C$22</definedName>
    <definedName name="___MAR1">[11]!MAR&amp;[11]!ABR&amp;[11]!MAY&amp;[11]!JUN&amp;[11]!JUL&amp;[11]!AGO</definedName>
    <definedName name="___MAR2" localSheetId="6">[7]edofza3!$C$22</definedName>
    <definedName name="___MAR2">[8]edofza3!$C$22</definedName>
    <definedName name="___MAY1">[11]!MAY&amp;[11]!JUN&amp;[11]!JUL&amp;[11]!AGO&amp;[11]!SEP</definedName>
    <definedName name="___MAY2" localSheetId="6">[7]edofza5!$C$22</definedName>
    <definedName name="___MAY2">[8]edofza5!$C$22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localSheetId="4" hidden="1">{"Bruto",#N/A,FALSE,"CONV3T.XLS";"Neto",#N/A,FALSE,"CONV3T.XLS";"UnoB",#N/A,FALSE,"CONV3T.XLS";"Bruto",#N/A,FALSE,"CONV4T.XLS";"Neto",#N/A,FALSE,"CONV4T.XLS";"UnoB",#N/A,FALSE,"CONV4T.XLS"}</definedName>
    <definedName name="___mor2" localSheetId="5" hidden="1">{"Bruto",#N/A,FALSE,"CONV3T.XLS";"Neto",#N/A,FALSE,"CONV3T.XLS";"UnoB",#N/A,FALSE,"CONV3T.XLS";"Bruto",#N/A,FALSE,"CONV4T.XLS";"Neto",#N/A,FALSE,"CONV4T.XLS";"UnoB",#N/A,FALSE,"CONV4T.XLS"}</definedName>
    <definedName name="___mor2" localSheetId="6" hidden="1">{"Bruto",#N/A,FALSE,"CONV3T.XLS";"Neto",#N/A,FALSE,"CONV3T.XLS";"UnoB",#N/A,FALSE,"CONV3T.XLS";"Bruto",#N/A,FALSE,"CONV4T.XLS";"Neto",#N/A,FALSE,"CONV4T.XLS";"UnoB",#N/A,FALSE,"CONV4T.XLS"}</definedName>
    <definedName name="___mor2" localSheetId="8" hidden="1">{"Bruto",#N/A,FALSE,"CONV3T.XLS";"Neto",#N/A,FALSE,"CONV3T.XLS";"UnoB",#N/A,FALSE,"CONV3T.XLS";"Bruto",#N/A,FALSE,"CONV4T.XLS";"Neto",#N/A,FALSE,"CONV4T.XLS";"UnoB",#N/A,FALSE,"CONV4T.XLS"}</definedName>
    <definedName name="___mor2" localSheetId="9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localSheetId="4" hidden="1">{"Bruto",#N/A,FALSE,"CONV3T.XLS";"Neto",#N/A,FALSE,"CONV3T.XLS";"UnoB",#N/A,FALSE,"CONV3T.XLS";"Bruto",#N/A,FALSE,"CONV4T.XLS";"Neto",#N/A,FALSE,"CONV4T.XLS";"UnoB",#N/A,FALSE,"CONV4T.XLS"}</definedName>
    <definedName name="___MOR4" localSheetId="5" hidden="1">{"Bruto",#N/A,FALSE,"CONV3T.XLS";"Neto",#N/A,FALSE,"CONV3T.XLS";"UnoB",#N/A,FALSE,"CONV3T.XLS";"Bruto",#N/A,FALSE,"CONV4T.XLS";"Neto",#N/A,FALSE,"CONV4T.XLS";"UnoB",#N/A,FALSE,"CONV4T.XLS"}</definedName>
    <definedName name="___MOR4" localSheetId="6" hidden="1">{"Bruto",#N/A,FALSE,"CONV3T.XLS";"Neto",#N/A,FALSE,"CONV3T.XLS";"UnoB",#N/A,FALSE,"CONV3T.XLS";"Bruto",#N/A,FALSE,"CONV4T.XLS";"Neto",#N/A,FALSE,"CONV4T.XLS";"UnoB",#N/A,FALSE,"CONV4T.XLS"}</definedName>
    <definedName name="___MOR4" localSheetId="8" hidden="1">{"Bruto",#N/A,FALSE,"CONV3T.XLS";"Neto",#N/A,FALSE,"CONV3T.XLS";"UnoB",#N/A,FALSE,"CONV3T.XLS";"Bruto",#N/A,FALSE,"CONV4T.XLS";"Neto",#N/A,FALSE,"CONV4T.XLS";"UnoB",#N/A,FALSE,"CONV4T.XLS"}</definedName>
    <definedName name="___MOR4" localSheetId="9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[11]!NOV&amp;[11]!DIC</definedName>
    <definedName name="___NOV2" localSheetId="6">[7]edofza11!$C$43</definedName>
    <definedName name="___NOV2">[8]edofza11!$C$43</definedName>
    <definedName name="___OCT1">[11]!OCT&amp;[11]!NOV&amp;[11]!DIC</definedName>
    <definedName name="___OCT2" localSheetId="6">[7]edofza10!$C$22</definedName>
    <definedName name="___OCT2">[8]edofza10!$C$22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localSheetId="4" hidden="1">{"Bruto",#N/A,FALSE,"CONV3T.XLS";"Neto",#N/A,FALSE,"CONV3T.XLS";"UnoB",#N/A,FALSE,"CONV3T.XLS";"Bruto",#N/A,FALSE,"CONV4T.XLS";"Neto",#N/A,FALSE,"CONV4T.XLS";"UnoB",#N/A,FALSE,"CONV4T.XLS"}</definedName>
    <definedName name="___pa2" localSheetId="5" hidden="1">{"Bruto",#N/A,FALSE,"CONV3T.XLS";"Neto",#N/A,FALSE,"CONV3T.XLS";"UnoB",#N/A,FALSE,"CONV3T.XLS";"Bruto",#N/A,FALSE,"CONV4T.XLS";"Neto",#N/A,FALSE,"CONV4T.XLS";"UnoB",#N/A,FALSE,"CONV4T.XLS"}</definedName>
    <definedName name="___pa2" localSheetId="6" hidden="1">{"Bruto",#N/A,FALSE,"CONV3T.XLS";"Neto",#N/A,FALSE,"CONV3T.XLS";"UnoB",#N/A,FALSE,"CONV3T.XLS";"Bruto",#N/A,FALSE,"CONV4T.XLS";"Neto",#N/A,FALSE,"CONV4T.XLS";"UnoB",#N/A,FALSE,"CONV4T.XLS"}</definedName>
    <definedName name="___pa2" localSheetId="8" hidden="1">{"Bruto",#N/A,FALSE,"CONV3T.XLS";"Neto",#N/A,FALSE,"CONV3T.XLS";"UnoB",#N/A,FALSE,"CONV3T.XLS";"Bruto",#N/A,FALSE,"CONV4T.XLS";"Neto",#N/A,FALSE,"CONV4T.XLS";"UnoB",#N/A,FALSE,"CONV4T.XLS"}</definedName>
    <definedName name="___pa2" localSheetId="9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localSheetId="4" hidden="1">{"Bruto",#N/A,FALSE,"CONV3T.XLS";"Neto",#N/A,FALSE,"CONV3T.XLS";"UnoB",#N/A,FALSE,"CONV3T.XLS";"Bruto",#N/A,FALSE,"CONV4T.XLS";"Neto",#N/A,FALSE,"CONV4T.XLS";"UnoB",#N/A,FALSE,"CONV4T.XLS"}</definedName>
    <definedName name="___PAJ4" localSheetId="5" hidden="1">{"Bruto",#N/A,FALSE,"CONV3T.XLS";"Neto",#N/A,FALSE,"CONV3T.XLS";"UnoB",#N/A,FALSE,"CONV3T.XLS";"Bruto",#N/A,FALSE,"CONV4T.XLS";"Neto",#N/A,FALSE,"CONV4T.XLS";"UnoB",#N/A,FALSE,"CONV4T.XLS"}</definedName>
    <definedName name="___PAJ4" localSheetId="6" hidden="1">{"Bruto",#N/A,FALSE,"CONV3T.XLS";"Neto",#N/A,FALSE,"CONV3T.XLS";"UnoB",#N/A,FALSE,"CONV3T.XLS";"Bruto",#N/A,FALSE,"CONV4T.XLS";"Neto",#N/A,FALSE,"CONV4T.XLS";"UnoB",#N/A,FALSE,"CONV4T.XLS"}</definedName>
    <definedName name="___PAJ4" localSheetId="8" hidden="1">{"Bruto",#N/A,FALSE,"CONV3T.XLS";"Neto",#N/A,FALSE,"CONV3T.XLS";"UnoB",#N/A,FALSE,"CONV3T.XLS";"Bruto",#N/A,FALSE,"CONV4T.XLS";"Neto",#N/A,FALSE,"CONV4T.XLS";"UnoB",#N/A,FALSE,"CONV4T.XLS"}</definedName>
    <definedName name="___PAJ4" localSheetId="9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4">#REF!</definedName>
    <definedName name="___PEM96" localSheetId="5">#REF!</definedName>
    <definedName name="___PEM96" localSheetId="6">#REF!</definedName>
    <definedName name="___PEM96" localSheetId="8">#REF!</definedName>
    <definedName name="___PEM96" localSheetId="9">#REF!</definedName>
    <definedName name="___PEM96">#REF!</definedName>
    <definedName name="___PIB08" localSheetId="1">#REF!</definedName>
    <definedName name="___PIB08" localSheetId="4">#REF!</definedName>
    <definedName name="___PIB08" localSheetId="5">#REF!</definedName>
    <definedName name="___PIB08" localSheetId="6">#REF!</definedName>
    <definedName name="___PIB08" localSheetId="8">#REF!</definedName>
    <definedName name="___PIB08" localSheetId="9">#REF!</definedName>
    <definedName name="___PIB08">#REF!</definedName>
    <definedName name="___PIP96" localSheetId="1">#REF!</definedName>
    <definedName name="___PIP96" localSheetId="4">#REF!</definedName>
    <definedName name="___PIP96" localSheetId="5">#REF!</definedName>
    <definedName name="___PIP96" localSheetId="6">#REF!</definedName>
    <definedName name="___PIP96" localSheetId="8">#REF!</definedName>
    <definedName name="___PIP96" localSheetId="9">#REF!</definedName>
    <definedName name="___PIP96">#REF!</definedName>
    <definedName name="___SEP1">[11]!SEP&amp;[11]!OCT&amp;[11]!NOV&amp;[11]!DIC</definedName>
    <definedName name="___SEP2" localSheetId="6">[7]edofza9!$C$22</definedName>
    <definedName name="___SEP2">[8]edofza9!$C$22</definedName>
    <definedName name="___smg97">'[9]Premisa macro'!$E$4</definedName>
    <definedName name="___syt03" localSheetId="1">#REF!</definedName>
    <definedName name="___syt03" localSheetId="4">#REF!</definedName>
    <definedName name="___syt03" localSheetId="5">#REF!</definedName>
    <definedName name="___syt03" localSheetId="6">#REF!</definedName>
    <definedName name="___syt03" localSheetId="8">#REF!</definedName>
    <definedName name="___syt03" localSheetId="9">#REF!</definedName>
    <definedName name="___syt03">#REF!</definedName>
    <definedName name="___TDC2001" localSheetId="1">'[10]Tipos de Cambio'!$C$4</definedName>
    <definedName name="___TDC2001">'[10]Tipos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localSheetId="4" hidden="1">{"Bruto",#N/A,FALSE,"CONV3T.XLS";"Neto",#N/A,FALSE,"CONV3T.XLS";"UnoB",#N/A,FALSE,"CONV3T.XLS";"Bruto",#N/A,FALSE,"CONV4T.XLS";"Neto",#N/A,FALSE,"CONV4T.XLS";"UnoB",#N/A,FALSE,"CONV4T.XLS"}</definedName>
    <definedName name="___tul2" localSheetId="5" hidden="1">{"Bruto",#N/A,FALSE,"CONV3T.XLS";"Neto",#N/A,FALSE,"CONV3T.XLS";"UnoB",#N/A,FALSE,"CONV3T.XLS";"Bruto",#N/A,FALSE,"CONV4T.XLS";"Neto",#N/A,FALSE,"CONV4T.XLS";"UnoB",#N/A,FALSE,"CONV4T.XLS"}</definedName>
    <definedName name="___tul2" localSheetId="6" hidden="1">{"Bruto",#N/A,FALSE,"CONV3T.XLS";"Neto",#N/A,FALSE,"CONV3T.XLS";"UnoB",#N/A,FALSE,"CONV3T.XLS";"Bruto",#N/A,FALSE,"CONV4T.XLS";"Neto",#N/A,FALSE,"CONV4T.XLS";"UnoB",#N/A,FALSE,"CONV4T.XLS"}</definedName>
    <definedName name="___tul2" localSheetId="8" hidden="1">{"Bruto",#N/A,FALSE,"CONV3T.XLS";"Neto",#N/A,FALSE,"CONV3T.XLS";"UnoB",#N/A,FALSE,"CONV3T.XLS";"Bruto",#N/A,FALSE,"CONV4T.XLS";"Neto",#N/A,FALSE,"CONV4T.XLS";"UnoB",#N/A,FALSE,"CONV4T.XLS"}</definedName>
    <definedName name="___tul2" localSheetId="9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localSheetId="4" hidden="1">{"Bruto",#N/A,FALSE,"CONV3T.XLS";"Neto",#N/A,FALSE,"CONV3T.XLS";"UnoB",#N/A,FALSE,"CONV3T.XLS";"Bruto",#N/A,FALSE,"CONV4T.XLS";"Neto",#N/A,FALSE,"CONV4T.XLS";"UnoB",#N/A,FALSE,"CONV4T.XLS"}</definedName>
    <definedName name="___TUL4" localSheetId="5" hidden="1">{"Bruto",#N/A,FALSE,"CONV3T.XLS";"Neto",#N/A,FALSE,"CONV3T.XLS";"UnoB",#N/A,FALSE,"CONV3T.XLS";"Bruto",#N/A,FALSE,"CONV4T.XLS";"Neto",#N/A,FALSE,"CONV4T.XLS";"UnoB",#N/A,FALSE,"CONV4T.XLS"}</definedName>
    <definedName name="___TUL4" localSheetId="6" hidden="1">{"Bruto",#N/A,FALSE,"CONV3T.XLS";"Neto",#N/A,FALSE,"CONV3T.XLS";"UnoB",#N/A,FALSE,"CONV3T.XLS";"Bruto",#N/A,FALSE,"CONV4T.XLS";"Neto",#N/A,FALSE,"CONV4T.XLS";"UnoB",#N/A,FALSE,"CONV4T.XLS"}</definedName>
    <definedName name="___TUL4" localSheetId="8" hidden="1">{"Bruto",#N/A,FALSE,"CONV3T.XLS";"Neto",#N/A,FALSE,"CONV3T.XLS";"UnoB",#N/A,FALSE,"CONV3T.XLS";"Bruto",#N/A,FALSE,"CONV4T.XLS";"Neto",#N/A,FALSE,"CONV4T.XLS";"UnoB",#N/A,FALSE,"CONV4T.XLS"}</definedName>
    <definedName name="___TUL4" localSheetId="9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localSheetId="4" hidden="1">{"Bruto",#N/A,FALSE,"CONV3T.XLS";"Neto",#N/A,FALSE,"CONV3T.XLS";"UnoB",#N/A,FALSE,"CONV3T.XLS";"Bruto",#N/A,FALSE,"CONV4T.XLS";"Neto",#N/A,FALSE,"CONV4T.XLS";"UnoB",#N/A,FALSE,"CONV4T.XLS"}</definedName>
    <definedName name="___WRN4444" localSheetId="5" hidden="1">{"Bruto",#N/A,FALSE,"CONV3T.XLS";"Neto",#N/A,FALSE,"CONV3T.XLS";"UnoB",#N/A,FALSE,"CONV3T.XLS";"Bruto",#N/A,FALSE,"CONV4T.XLS";"Neto",#N/A,FALSE,"CONV4T.XLS";"UnoB",#N/A,FALSE,"CONV4T.XLS"}</definedName>
    <definedName name="___WRN4444" localSheetId="6" hidden="1">{"Bruto",#N/A,FALSE,"CONV3T.XLS";"Neto",#N/A,FALSE,"CONV3T.XLS";"UnoB",#N/A,FALSE,"CONV3T.XLS";"Bruto",#N/A,FALSE,"CONV4T.XLS";"Neto",#N/A,FALSE,"CONV4T.XLS";"UnoB",#N/A,FALSE,"CONV4T.XLS"}</definedName>
    <definedName name="___WRN4444" localSheetId="8" hidden="1">{"Bruto",#N/A,FALSE,"CONV3T.XLS";"Neto",#N/A,FALSE,"CONV3T.XLS";"UnoB",#N/A,FALSE,"CONV3T.XLS";"Bruto",#N/A,FALSE,"CONV4T.XLS";"Neto",#N/A,FALSE,"CONV4T.XLS";"UnoB",#N/A,FALSE,"CONV4T.XLS"}</definedName>
    <definedName name="___WRN4444" localSheetId="9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[11]!ABR&amp;[11]!MAY&amp;[11]!JUN&amp;[11]!JUL&amp;[11]!AGO&amp;[11]!SEP</definedName>
    <definedName name="__ABR2" localSheetId="6">[7]edofza4!$C$22</definedName>
    <definedName name="__ABR2">[8]edofza4!$C$22</definedName>
    <definedName name="__AGO1" localSheetId="0">[1]!AGO&amp;[1]!SEP&amp;[1]!OCT&amp;[1]!NOV&amp;[1]!DIC</definedName>
    <definedName name="__AGO1" localSheetId="1">[2]!AGO&amp;[2]!SEP&amp;[2]!OCT&amp;[2]!NOV&amp;[2]!DIC</definedName>
    <definedName name="__AGO1" localSheetId="3">[3]!AGO&amp;[3]!SEP&amp;[3]!OCT&amp;[3]!NOV&amp;[3]!DIC</definedName>
    <definedName name="__AGO1" localSheetId="4">[1]!AGO&amp;[1]!SEP&amp;[1]!OCT&amp;[1]!NOV&amp;[1]!DIC</definedName>
    <definedName name="__AGO1" localSheetId="6">[2]!AGO&amp;[2]!SEP&amp;[2]!OCT&amp;[2]!NOV&amp;[2]!DIC</definedName>
    <definedName name="__AGO1" localSheetId="8">[4]!AGO&amp;[4]!SEP&amp;[4]!OCT&amp;[4]!NOV&amp;[4]!DIC</definedName>
    <definedName name="__AGO1" localSheetId="9">[4]!AGO&amp;[4]!SEP&amp;[4]!OCT&amp;[4]!NOV&amp;[4]!DIC</definedName>
    <definedName name="__AGO1">[1]!AGO&amp;[1]!SEP&amp;[1]!OCT&amp;[1]!NOV&amp;[1]!DIC</definedName>
    <definedName name="__AGO2" localSheetId="6">[7]edofza8!$C$22</definedName>
    <definedName name="__AGO2">[8]edofza8!$C$22</definedName>
    <definedName name="__ASA96" localSheetId="1">#REF!</definedName>
    <definedName name="__ASA96" localSheetId="4">#REF!</definedName>
    <definedName name="__ASA96" localSheetId="5">#REF!</definedName>
    <definedName name="__ASA96" localSheetId="6">#REF!</definedName>
    <definedName name="__ASA96" localSheetId="8">#REF!</definedName>
    <definedName name="__ASA96" localSheetId="9">#REF!</definedName>
    <definedName name="__ASA96">#REF!</definedName>
    <definedName name="__cad179" localSheetId="1">'[5]Mod Eco Controlados 99'!#REF!</definedName>
    <definedName name="__cad179" localSheetId="4">'[5]Mod Eco Controlados 99'!#REF!</definedName>
    <definedName name="__cad179" localSheetId="5">'[5]Mod Eco Controlados 99'!#REF!</definedName>
    <definedName name="__cad179" localSheetId="6">'[5]Mod Eco Controlados 99'!#REF!</definedName>
    <definedName name="__cad179" localSheetId="8">'[5]Mod Eco Controlados 99'!#REF!</definedName>
    <definedName name="__cad179" localSheetId="9">'[5]Mod Eco Controlados 99'!#REF!</definedName>
    <definedName name="__cad179">'[5]Mod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7" hidden="1">{"Bruto",#N/A,FALSE,"CONV3T.XLS";"Neto",#N/A,FALSE,"CONV3T.XLS";"UnoB",#N/A,FALSE,"CONV3T.XLS";"Bruto",#N/A,FALSE,"CONV4T.XLS";"Neto",#N/A,FALSE,"CONV4T.XLS";"UnoB",#N/A,FALSE,"CONV4T.XLS"}</definedName>
    <definedName name="__CAN2" localSheetId="8" hidden="1">{"Bruto",#N/A,FALSE,"CONV3T.XLS";"Neto",#N/A,FALSE,"CONV3T.XLS";"UnoB",#N/A,FALSE,"CONV3T.XLS";"Bruto",#N/A,FALSE,"CONV4T.XLS";"Neto",#N/A,FALSE,"CONV4T.XLS";"UnoB",#N/A,FALSE,"CONV4T.XLS"}</definedName>
    <definedName name="__CAN2" localSheetId="9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7" hidden="1">{"Bruto",#N/A,FALSE,"CONV3T.XLS";"Neto",#N/A,FALSE,"CONV3T.XLS";"UnoB",#N/A,FALSE,"CONV3T.XLS";"Bruto",#N/A,FALSE,"CONV4T.XLS";"Neto",#N/A,FALSE,"CONV4T.XLS";"UnoB",#N/A,FALSE,"CONV4T.XLS"}</definedName>
    <definedName name="__CAN4" localSheetId="8" hidden="1">{"Bruto",#N/A,FALSE,"CONV3T.XLS";"Neto",#N/A,FALSE,"CONV3T.XLS";"UnoB",#N/A,FALSE,"CONV3T.XLS";"Bruto",#N/A,FALSE,"CONV4T.XLS";"Neto",#N/A,FALSE,"CONV4T.XLS";"UnoB",#N/A,FALSE,"CONV4T.XLS"}</definedName>
    <definedName name="__CAN4" localSheetId="9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4">#REF!</definedName>
    <definedName name="__CFD02" localSheetId="5">#REF!</definedName>
    <definedName name="__CFD02" localSheetId="6">#REF!</definedName>
    <definedName name="__CFD02" localSheetId="8">#REF!</definedName>
    <definedName name="__CFD02" localSheetId="9">#REF!</definedName>
    <definedName name="__CFD02">#REF!</definedName>
    <definedName name="__CFE96" localSheetId="1">#REF!</definedName>
    <definedName name="__CFE96" localSheetId="4">#REF!</definedName>
    <definedName name="__CFE96" localSheetId="5">#REF!</definedName>
    <definedName name="__CFE96" localSheetId="6">#REF!</definedName>
    <definedName name="__CFE96" localSheetId="8">#REF!</definedName>
    <definedName name="__CFE96" localSheetId="9">#REF!</definedName>
    <definedName name="__CFE96">#REF!</definedName>
    <definedName name="__CON96" localSheetId="1">#REF!</definedName>
    <definedName name="__CON96" localSheetId="4">#REF!</definedName>
    <definedName name="__CON96" localSheetId="5">#REF!</definedName>
    <definedName name="__CON96" localSheetId="6">#REF!</definedName>
    <definedName name="__CON96" localSheetId="8">#REF!</definedName>
    <definedName name="__CON96" localSheetId="9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7" hidden="1">{"Bruto",#N/A,FALSE,"CONV3T.XLS";"Neto",#N/A,FALSE,"CONV3T.XLS";"UnoB",#N/A,FALSE,"CONV3T.XLS";"Bruto",#N/A,FALSE,"CONV4T.XLS";"Neto",#N/A,FALSE,"CONV4T.XLS";"UnoB",#N/A,FALSE,"CONV4T.XLS"}</definedName>
    <definedName name="__COR4" localSheetId="8" hidden="1">{"Bruto",#N/A,FALSE,"CONV3T.XLS";"Neto",#N/A,FALSE,"CONV3T.XLS";"UnoB",#N/A,FALSE,"CONV3T.XLS";"Bruto",#N/A,FALSE,"CONV4T.XLS";"Neto",#N/A,FALSE,"CONV4T.XLS";"UnoB",#N/A,FALSE,"CONV4T.XLS"}</definedName>
    <definedName name="__COR4" localSheetId="9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7" hidden="1">{"Bruto",#N/A,FALSE,"CONV3T.XLS";"Neto",#N/A,FALSE,"CONV3T.XLS";"UnoB",#N/A,FALSE,"CONV3T.XLS";"Bruto",#N/A,FALSE,"CONV4T.XLS";"Neto",#N/A,FALSE,"CONV4T.XLS";"UnoB",#N/A,FALSE,"CONV4T.XLS"}</definedName>
    <definedName name="__COS4" localSheetId="8" hidden="1">{"Bruto",#N/A,FALSE,"CONV3T.XLS";"Neto",#N/A,FALSE,"CONV3T.XLS";"UnoB",#N/A,FALSE,"CONV3T.XLS";"Bruto",#N/A,FALSE,"CONV4T.XLS";"Neto",#N/A,FALSE,"CONV4T.XLS";"UnoB",#N/A,FALSE,"CONV4T.XLS"}</definedName>
    <definedName name="__COS4" localSheetId="9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'[9]Premisas IMSS'!$M$12</definedName>
    <definedName name="__def2">'[9]Premisas IMSS'!$M$13</definedName>
    <definedName name="__def3">'[9]Premisas IMSS'!$M$14</definedName>
    <definedName name="__def4">'[9]Premisas IMSS'!$M$15</definedName>
    <definedName name="__def5">'[9]Premisas IMSS'!$M$16</definedName>
    <definedName name="__def6">'[9]Premisas IMSS'!$M$17</definedName>
    <definedName name="__DIC2" localSheetId="6">[7]edofza12!$C$22</definedName>
    <definedName name="__DIC2">[8]edofza12!$C$22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7" hidden="1">{"Bruto",#N/A,FALSE,"CONV3T.XLS";"Neto",#N/A,FALSE,"CONV3T.XLS";"UnoB",#N/A,FALSE,"CONV3T.XLS";"Bruto",#N/A,FALSE,"CONV4T.XLS";"Neto",#N/A,FALSE,"CONV4T.XLS";"UnoB",#N/A,FALSE,"CONV4T.XLS"}</definedName>
    <definedName name="__ee1" localSheetId="8" hidden="1">{"Bruto",#N/A,FALSE,"CONV3T.XLS";"Neto",#N/A,FALSE,"CONV3T.XLS";"UnoB",#N/A,FALSE,"CONV3T.XLS";"Bruto",#N/A,FALSE,"CONV4T.XLS";"Neto",#N/A,FALSE,"CONV4T.XLS";"UnoB",#N/A,FALSE,"CONV4T.XLS"}</definedName>
    <definedName name="__ee1" localSheetId="9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 localSheetId="6">[7]edofza1!$C$22</definedName>
    <definedName name="__ENE2">[8]edofza1!$C$22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7" hidden="1">{"Bruto",#N/A,FALSE,"CONV3T.XLS";"Neto",#N/A,FALSE,"CONV3T.XLS";"UnoB",#N/A,FALSE,"CONV3T.XLS";"Bruto",#N/A,FALSE,"CONV4T.XLS";"Neto",#N/A,FALSE,"CONV4T.XLS";"UnoB",#N/A,FALSE,"CONV4T.XLS"}</definedName>
    <definedName name="__esc2" localSheetId="8" hidden="1">{"Bruto",#N/A,FALSE,"CONV3T.XLS";"Neto",#N/A,FALSE,"CONV3T.XLS";"UnoB",#N/A,FALSE,"CONV3T.XLS";"Bruto",#N/A,FALSE,"CONV4T.XLS";"Neto",#N/A,FALSE,"CONV4T.XLS";"UnoB",#N/A,FALSE,"CONV4T.XLS"}</definedName>
    <definedName name="__esc2" localSheetId="9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7" hidden="1">{"Bruto",#N/A,FALSE,"CONV3T.XLS";"Neto",#N/A,FALSE,"CONV3T.XLS";"UnoB",#N/A,FALSE,"CONV3T.XLS";"Bruto",#N/A,FALSE,"CONV4T.XLS";"Neto",#N/A,FALSE,"CONV4T.XLS";"UnoB",#N/A,FALSE,"CONV4T.XLS"}</definedName>
    <definedName name="__ESC4" localSheetId="8" hidden="1">{"Bruto",#N/A,FALSE,"CONV3T.XLS";"Neto",#N/A,FALSE,"CONV3T.XLS";"UnoB",#N/A,FALSE,"CONV3T.XLS";"Bruto",#N/A,FALSE,"CONV4T.XLS";"Neto",#N/A,FALSE,"CONV4T.XLS";"UnoB",#N/A,FALSE,"CONV4T.XLS"}</definedName>
    <definedName name="__ESC4" localSheetId="9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[11]!FEB&amp;[11]!MAR&amp;[11]!ABR&amp;[11]!MAY&amp;[11]!JUN&amp;[11]!JUL</definedName>
    <definedName name="__FEB2" localSheetId="6">[7]edofza2!$C$22</definedName>
    <definedName name="__FEB2">[8]edofza2!$C$22</definedName>
    <definedName name="__JUL1">[11]!JUL&amp;[11]!AGO&amp;[11]!SEP&amp;[11]!OCT&amp;[11]!NOV</definedName>
    <definedName name="__JUL2" localSheetId="6">[7]edofza7!$C$22</definedName>
    <definedName name="__JUL2">[8]edofza7!$C$22</definedName>
    <definedName name="__JUN1">[11]!JUN&amp;[11]!JUL&amp;[11]!AGO&amp;[11]!SEP&amp;[11]!OCT</definedName>
    <definedName name="__JUN2" localSheetId="6">[7]edofza6!$C$22</definedName>
    <definedName name="__JUN2">[8]edofza6!$C$22</definedName>
    <definedName name="__MAR1">[11]!MAR&amp;[11]!ABR&amp;[11]!MAY&amp;[11]!JUN&amp;[11]!JUL&amp;[11]!AGO</definedName>
    <definedName name="__MAR2" localSheetId="6">[7]edofza3!$C$22</definedName>
    <definedName name="__MAR2">[8]edofza3!$C$22</definedName>
    <definedName name="__MAY1">[11]!MAY&amp;[11]!JUN&amp;[11]!JUL&amp;[11]!AGO&amp;[11]!SEP</definedName>
    <definedName name="__MAY2" localSheetId="6">[7]edofza5!$C$22</definedName>
    <definedName name="__MAY2">[8]edofza5!$C$22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7" hidden="1">{"Bruto",#N/A,FALSE,"CONV3T.XLS";"Neto",#N/A,FALSE,"CONV3T.XLS";"UnoB",#N/A,FALSE,"CONV3T.XLS";"Bruto",#N/A,FALSE,"CONV4T.XLS";"Neto",#N/A,FALSE,"CONV4T.XLS";"UnoB",#N/A,FALSE,"CONV4T.XLS"}</definedName>
    <definedName name="__mor2" localSheetId="8" hidden="1">{"Bruto",#N/A,FALSE,"CONV3T.XLS";"Neto",#N/A,FALSE,"CONV3T.XLS";"UnoB",#N/A,FALSE,"CONV3T.XLS";"Bruto",#N/A,FALSE,"CONV4T.XLS";"Neto",#N/A,FALSE,"CONV4T.XLS";"UnoB",#N/A,FALSE,"CONV4T.XLS"}</definedName>
    <definedName name="__mor2" localSheetId="9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7" hidden="1">{"Bruto",#N/A,FALSE,"CONV3T.XLS";"Neto",#N/A,FALSE,"CONV3T.XLS";"UnoB",#N/A,FALSE,"CONV3T.XLS";"Bruto",#N/A,FALSE,"CONV4T.XLS";"Neto",#N/A,FALSE,"CONV4T.XLS";"UnoB",#N/A,FALSE,"CONV4T.XLS"}</definedName>
    <definedName name="__MOR4" localSheetId="8" hidden="1">{"Bruto",#N/A,FALSE,"CONV3T.XLS";"Neto",#N/A,FALSE,"CONV3T.XLS";"UnoB",#N/A,FALSE,"CONV3T.XLS";"Bruto",#N/A,FALSE,"CONV4T.XLS";"Neto",#N/A,FALSE,"CONV4T.XLS";"UnoB",#N/A,FALSE,"CONV4T.XLS"}</definedName>
    <definedName name="__MOR4" localSheetId="9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0">[1]!NOV&amp;[1]!DIC</definedName>
    <definedName name="__NOV1" localSheetId="1">[2]!NOV&amp;[2]!DIC</definedName>
    <definedName name="__NOV1" localSheetId="3">[3]!NOV&amp;[3]!DIC</definedName>
    <definedName name="__NOV1" localSheetId="4">[1]!NOV&amp;[1]!DIC</definedName>
    <definedName name="__NOV1" localSheetId="6">[2]!NOV&amp;[2]!DIC</definedName>
    <definedName name="__NOV1" localSheetId="8">[4]!NOV&amp;[4]!DIC</definedName>
    <definedName name="__NOV1" localSheetId="9">[4]!NOV&amp;[4]!DIC</definedName>
    <definedName name="__NOV1">[1]!NOV&amp;[1]!DIC</definedName>
    <definedName name="__NOV2" localSheetId="6">[7]edofza11!$C$43</definedName>
    <definedName name="__NOV2">[8]edofza11!$C$43</definedName>
    <definedName name="__OCT1" localSheetId="0">[1]!OCT&amp;[1]!NOV&amp;[1]!DIC</definedName>
    <definedName name="__OCT1" localSheetId="1">[2]!OCT&amp;[2]!NOV&amp;[2]!DIC</definedName>
    <definedName name="__OCT1" localSheetId="3">[3]!OCT&amp;[3]!NOV&amp;[3]!DIC</definedName>
    <definedName name="__OCT1" localSheetId="4">[1]!OCT&amp;[1]!NOV&amp;[1]!DIC</definedName>
    <definedName name="__OCT1" localSheetId="6">[2]!OCT&amp;[2]!NOV&amp;[2]!DIC</definedName>
    <definedName name="__OCT1" localSheetId="8">[4]!OCT&amp;[4]!NOV&amp;[4]!DIC</definedName>
    <definedName name="__OCT1" localSheetId="9">[4]!OCT&amp;[4]!NOV&amp;[4]!DIC</definedName>
    <definedName name="__OCT1">[1]!OCT&amp;[1]!NOV&amp;[1]!DIC</definedName>
    <definedName name="__OCT2" localSheetId="6">[7]edofza10!$C$22</definedName>
    <definedName name="__OCT2">[8]edofza10!$C$22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7" hidden="1">{"Bruto",#N/A,FALSE,"CONV3T.XLS";"Neto",#N/A,FALSE,"CONV3T.XLS";"UnoB",#N/A,FALSE,"CONV3T.XLS";"Bruto",#N/A,FALSE,"CONV4T.XLS";"Neto",#N/A,FALSE,"CONV4T.XLS";"UnoB",#N/A,FALSE,"CONV4T.XLS"}</definedName>
    <definedName name="__pa2" localSheetId="8" hidden="1">{"Bruto",#N/A,FALSE,"CONV3T.XLS";"Neto",#N/A,FALSE,"CONV3T.XLS";"UnoB",#N/A,FALSE,"CONV3T.XLS";"Bruto",#N/A,FALSE,"CONV4T.XLS";"Neto",#N/A,FALSE,"CONV4T.XLS";"UnoB",#N/A,FALSE,"CONV4T.XLS"}</definedName>
    <definedName name="__pa2" localSheetId="9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7" hidden="1">{"Bruto",#N/A,FALSE,"CONV3T.XLS";"Neto",#N/A,FALSE,"CONV3T.XLS";"UnoB",#N/A,FALSE,"CONV3T.XLS";"Bruto",#N/A,FALSE,"CONV4T.XLS";"Neto",#N/A,FALSE,"CONV4T.XLS";"UnoB",#N/A,FALSE,"CONV4T.XLS"}</definedName>
    <definedName name="__PAJ4" localSheetId="8" hidden="1">{"Bruto",#N/A,FALSE,"CONV3T.XLS";"Neto",#N/A,FALSE,"CONV3T.XLS";"UnoB",#N/A,FALSE,"CONV3T.XLS";"Bruto",#N/A,FALSE,"CONV4T.XLS";"Neto",#N/A,FALSE,"CONV4T.XLS";"UnoB",#N/A,FALSE,"CONV4T.XLS"}</definedName>
    <definedName name="__PAJ4" localSheetId="9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4">#REF!</definedName>
    <definedName name="__PEM96" localSheetId="5">#REF!</definedName>
    <definedName name="__PEM96" localSheetId="6">#REF!</definedName>
    <definedName name="__PEM96" localSheetId="8">#REF!</definedName>
    <definedName name="__PEM96" localSheetId="9">#REF!</definedName>
    <definedName name="__PEM96">#REF!</definedName>
    <definedName name="__PIB08" localSheetId="1">#REF!</definedName>
    <definedName name="__PIB08" localSheetId="4">#REF!</definedName>
    <definedName name="__PIB08" localSheetId="5">#REF!</definedName>
    <definedName name="__PIB08" localSheetId="6">#REF!</definedName>
    <definedName name="__PIB08" localSheetId="8">#REF!</definedName>
    <definedName name="__PIB08" localSheetId="9">#REF!</definedName>
    <definedName name="__PIB08">#REF!</definedName>
    <definedName name="__PIP96" localSheetId="1">#REF!</definedName>
    <definedName name="__PIP96" localSheetId="4">#REF!</definedName>
    <definedName name="__PIP96" localSheetId="5">#REF!</definedName>
    <definedName name="__PIP96" localSheetId="6">#REF!</definedName>
    <definedName name="__PIP96" localSheetId="8">#REF!</definedName>
    <definedName name="__PIP96" localSheetId="9">#REF!</definedName>
    <definedName name="__PIP96">#REF!</definedName>
    <definedName name="__SEP1" localSheetId="0">[1]!SEP&amp;[1]!OCT&amp;[1]!NOV&amp;[1]!DIC</definedName>
    <definedName name="__SEP1" localSheetId="1">[2]!SEP&amp;[2]!OCT&amp;[2]!NOV&amp;[2]!DIC</definedName>
    <definedName name="__SEP1" localSheetId="3">[3]!SEP&amp;[3]!OCT&amp;[3]!NOV&amp;[3]!DIC</definedName>
    <definedName name="__SEP1" localSheetId="4">[1]!SEP&amp;[1]!OCT&amp;[1]!NOV&amp;[1]!DIC</definedName>
    <definedName name="__SEP1" localSheetId="6">[2]!SEP&amp;[2]!OCT&amp;[2]!NOV&amp;[2]!DIC</definedName>
    <definedName name="__SEP1" localSheetId="8">[4]!SEP&amp;[4]!OCT&amp;[4]!NOV&amp;[4]!DIC</definedName>
    <definedName name="__SEP1" localSheetId="9">[4]!SEP&amp;[4]!OCT&amp;[4]!NOV&amp;[4]!DIC</definedName>
    <definedName name="__SEP1">[1]!SEP&amp;[1]!OCT&amp;[1]!NOV&amp;[1]!DIC</definedName>
    <definedName name="__SEP2" localSheetId="6">[7]edofza9!$C$22</definedName>
    <definedName name="__SEP2">[8]edofza9!$C$22</definedName>
    <definedName name="__smg97">'[9]Premisa macro'!$E$4</definedName>
    <definedName name="__syt03" localSheetId="1">#REF!</definedName>
    <definedName name="__syt03" localSheetId="4">#REF!</definedName>
    <definedName name="__syt03" localSheetId="5">#REF!</definedName>
    <definedName name="__syt03" localSheetId="6">#REF!</definedName>
    <definedName name="__syt03" localSheetId="8">#REF!</definedName>
    <definedName name="__syt03" localSheetId="9">#REF!</definedName>
    <definedName name="__syt03">#REF!</definedName>
    <definedName name="__TDC2001" localSheetId="1">'[10]Tipos de Cambio'!$C$4</definedName>
    <definedName name="__TDC2001">'[10]Tipos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7" hidden="1">{"Bruto",#N/A,FALSE,"CONV3T.XLS";"Neto",#N/A,FALSE,"CONV3T.XLS";"UnoB",#N/A,FALSE,"CONV3T.XLS";"Bruto",#N/A,FALSE,"CONV4T.XLS";"Neto",#N/A,FALSE,"CONV4T.XLS";"UnoB",#N/A,FALSE,"CONV4T.XLS"}</definedName>
    <definedName name="__tul2" localSheetId="8" hidden="1">{"Bruto",#N/A,FALSE,"CONV3T.XLS";"Neto",#N/A,FALSE,"CONV3T.XLS";"UnoB",#N/A,FALSE,"CONV3T.XLS";"Bruto",#N/A,FALSE,"CONV4T.XLS";"Neto",#N/A,FALSE,"CONV4T.XLS";"UnoB",#N/A,FALSE,"CONV4T.XLS"}</definedName>
    <definedName name="__tul2" localSheetId="9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7" hidden="1">{"Bruto",#N/A,FALSE,"CONV3T.XLS";"Neto",#N/A,FALSE,"CONV3T.XLS";"UnoB",#N/A,FALSE,"CONV3T.XLS";"Bruto",#N/A,FALSE,"CONV4T.XLS";"Neto",#N/A,FALSE,"CONV4T.XLS";"UnoB",#N/A,FALSE,"CONV4T.XLS"}</definedName>
    <definedName name="__TUL4" localSheetId="8" hidden="1">{"Bruto",#N/A,FALSE,"CONV3T.XLS";"Neto",#N/A,FALSE,"CONV3T.XLS";"UnoB",#N/A,FALSE,"CONV3T.XLS";"Bruto",#N/A,FALSE,"CONV4T.XLS";"Neto",#N/A,FALSE,"CONV4T.XLS";"UnoB",#N/A,FALSE,"CONV4T.XLS"}</definedName>
    <definedName name="__TUL4" localSheetId="9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7" hidden="1">{"Bruto",#N/A,FALSE,"CONV3T.XLS";"Neto",#N/A,FALSE,"CONV3T.XLS";"UnoB",#N/A,FALSE,"CONV3T.XLS";"Bruto",#N/A,FALSE,"CONV4T.XLS";"Neto",#N/A,FALSE,"CONV4T.XLS";"UnoB",#N/A,FALSE,"CONV4T.XLS"}</definedName>
    <definedName name="__WRN4444" localSheetId="8" hidden="1">{"Bruto",#N/A,FALSE,"CONV3T.XLS";"Neto",#N/A,FALSE,"CONV3T.XLS";"UnoB",#N/A,FALSE,"CONV3T.XLS";"Bruto",#N/A,FALSE,"CONV4T.XLS";"Neto",#N/A,FALSE,"CONV4T.XLS";"UnoB",#N/A,FALSE,"CONV4T.XLS"}</definedName>
    <definedName name="__WRN4444" localSheetId="9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[12]BANPRO99!#REF!</definedName>
    <definedName name="_3O0504" localSheetId="1">[12]BANPRO99!#REF!</definedName>
    <definedName name="_3O0504" localSheetId="3">[12]BANPRO99!#REF!</definedName>
    <definedName name="_3O0504" localSheetId="4">[12]BANPRO99!#REF!</definedName>
    <definedName name="_3O0504" localSheetId="6">[12]BANPRO99!#REF!</definedName>
    <definedName name="_3O0504" localSheetId="8">[12]BANPRO99!#REF!</definedName>
    <definedName name="_3O0504" localSheetId="9">[12]BANPRO99!#REF!</definedName>
    <definedName name="_3O0504">[12]BANPRO99!#REF!</definedName>
    <definedName name="_5000DEF">#N/A</definedName>
    <definedName name="_51542" localSheetId="8" hidden="1">{"Bruto",#N/A,FALSE,"CONV3T.XLS";"Neto",#N/A,FALSE,"CONV3T.XLS";"UnoB",#N/A,FALSE,"CONV3T.XLS";"Bruto",#N/A,FALSE,"CONV4T.XLS";"Neto",#N/A,FALSE,"CONV4T.XLS";"UnoB",#N/A,FALSE,"CONV4T.XLS"}</definedName>
    <definedName name="_51542" localSheetId="9" hidden="1">{"Bruto",#N/A,FALSE,"CONV3T.XLS";"Neto",#N/A,FALSE,"CONV3T.XLS";"UnoB",#N/A,FALSE,"CONV3T.XLS";"Bruto",#N/A,FALSE,"CONV4T.XLS";"Neto",#N/A,FALSE,"CONV4T.XLS";"UnoB",#N/A,FALSE,"CONV4T.XLS"}</definedName>
    <definedName name="_51542" hidden="1">{"Bruto",#N/A,FALSE,"CONV3T.XLS";"Neto",#N/A,FALSE,"CONV3T.XLS";"UnoB",#N/A,FALSE,"CONV3T.XLS";"Bruto",#N/A,FALSE,"CONV4T.XLS";"Neto",#N/A,FALSE,"CONV4T.XLS";"UnoB",#N/A,FALSE,"CONV4T.XLS"}</definedName>
    <definedName name="_6000">#N/A</definedName>
    <definedName name="_6000DEF">#N/A</definedName>
    <definedName name="_ABR1" localSheetId="0">[1]!ABR&amp;[1]!MAY&amp;[1]!JUN&amp;[1]!JUL&amp;[1]!AGO&amp;[1]!SEP</definedName>
    <definedName name="_ABR1" localSheetId="1">[2]!ABR&amp;[2]!MAY&amp;[2]!JUN&amp;[2]!JUL&amp;[2]!AGO&amp;[2]!SEP</definedName>
    <definedName name="_ABR1" localSheetId="3">[3]!ABR&amp;[3]!MAY&amp;[3]!JUN&amp;[3]!JUL&amp;[3]!AGO&amp;[3]!SEP</definedName>
    <definedName name="_ABR1" localSheetId="4">[1]!ABR&amp;[1]!MAY&amp;[1]!JUN&amp;[1]!JUL&amp;[1]!AGO&amp;[1]!SEP</definedName>
    <definedName name="_ABR1" localSheetId="6">[2]!ABR&amp;[2]!MAY&amp;[2]!JUN&amp;[2]!JUL&amp;[2]!AGO&amp;[2]!SEP</definedName>
    <definedName name="_ABR1" localSheetId="8">[4]!ABR&amp;[4]!MAY&amp;[4]!JUN&amp;[4]!JUL&amp;[4]!AGO&amp;[4]!SEP</definedName>
    <definedName name="_ABR1" localSheetId="9">[4]!ABR&amp;[4]!MAY&amp;[4]!JUN&amp;[4]!JUL&amp;[4]!AGO&amp;[4]!SEP</definedName>
    <definedName name="_ABR1">[1]!ABR&amp;[1]!MAY&amp;[1]!JUN&amp;[1]!JUL&amp;[1]!AGO&amp;[1]!SEP</definedName>
    <definedName name="_ABR2" localSheetId="6">[7]edofza4!$C$22</definedName>
    <definedName name="_ABR2">[8]edofza4!$C$22</definedName>
    <definedName name="_AGO1" localSheetId="0">[1]!AGO&amp;[1]!SEP&amp;[1]!OCT&amp;[1]!NOV&amp;[1]!DIC</definedName>
    <definedName name="_AGO1" localSheetId="1">[2]!AGO&amp;[2]!SEP&amp;[2]!OCT&amp;[2]!NOV&amp;[2]!DIC</definedName>
    <definedName name="_AGO1" localSheetId="3">[3]!AGO&amp;[3]!SEP&amp;[3]!OCT&amp;[3]!NOV&amp;[3]!DIC</definedName>
    <definedName name="_AGO1" localSheetId="4">[1]!AGO&amp;[1]!SEP&amp;[1]!OCT&amp;[1]!NOV&amp;[1]!DIC</definedName>
    <definedName name="_AGO1" localSheetId="6">[2]!AGO&amp;[2]!SEP&amp;[2]!OCT&amp;[2]!NOV&amp;[2]!DIC</definedName>
    <definedName name="_AGO1" localSheetId="8">[4]!AGO&amp;[4]!SEP&amp;[4]!OCT&amp;[4]!NOV&amp;[4]!DIC</definedName>
    <definedName name="_AGO1" localSheetId="9">[4]!AGO&amp;[4]!SEP&amp;[4]!OCT&amp;[4]!NOV&amp;[4]!DIC</definedName>
    <definedName name="_AGO1">[1]!AGO&amp;[1]!SEP&amp;[1]!OCT&amp;[1]!NOV&amp;[1]!DIC</definedName>
    <definedName name="_AGO2" localSheetId="6">[7]edofza8!$C$22</definedName>
    <definedName name="_AGO2">[8]edofza8!$C$22</definedName>
    <definedName name="_ASA96" localSheetId="0">#REF!</definedName>
    <definedName name="_ASA96" localSheetId="1">#REF!</definedName>
    <definedName name="_ASA96" localSheetId="3">#REF!</definedName>
    <definedName name="_ASA96" localSheetId="4">#REF!</definedName>
    <definedName name="_ASA96" localSheetId="6">#REF!</definedName>
    <definedName name="_ASA96" localSheetId="8">#REF!</definedName>
    <definedName name="_ASA96" localSheetId="9">#REF!</definedName>
    <definedName name="_ASA96">#REF!</definedName>
    <definedName name="_base" localSheetId="0">[12]BANPRO99!#REF!</definedName>
    <definedName name="_base" localSheetId="1">[12]BANPRO99!#REF!</definedName>
    <definedName name="_base" localSheetId="3">[12]BANPRO99!#REF!</definedName>
    <definedName name="_base" localSheetId="4">[12]BANPRO99!#REF!</definedName>
    <definedName name="_base" localSheetId="6">[12]BANPRO99!#REF!</definedName>
    <definedName name="_base" localSheetId="8">[12]BANPRO99!#REF!</definedName>
    <definedName name="_base" localSheetId="9">[12]BANPRO99!#REF!</definedName>
    <definedName name="_base">[12]BANPRO99!#REF!</definedName>
    <definedName name="_cad179" localSheetId="0">'[5]Mod Eco Controlados 99'!#REF!</definedName>
    <definedName name="_cad179" localSheetId="1">'[5]Mod Eco Controlados 99'!#REF!</definedName>
    <definedName name="_cad179" localSheetId="3">'[5]Mod Eco Controlados 99'!#REF!</definedName>
    <definedName name="_cad179" localSheetId="4">'[5]Mod Eco Controlados 99'!#REF!</definedName>
    <definedName name="_cad179" localSheetId="6">'[5]Mod Eco Controlados 99'!#REF!</definedName>
    <definedName name="_cad179" localSheetId="8">'[5]Mod Eco Controlados 99'!#REF!</definedName>
    <definedName name="_cad179" localSheetId="9">'[5]Mod Eco Controlados 99'!#REF!</definedName>
    <definedName name="_cad179">'[5]Mod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7" hidden="1">{"Bruto",#N/A,FALSE,"CONV3T.XLS";"Neto",#N/A,FALSE,"CONV3T.XLS";"UnoB",#N/A,FALSE,"CONV3T.XLS";"Bruto",#N/A,FALSE,"CONV4T.XLS";"Neto",#N/A,FALSE,"CONV4T.XLS";"UnoB",#N/A,FALSE,"CONV4T.XLS"}</definedName>
    <definedName name="_CAN2" localSheetId="8" hidden="1">{"Bruto",#N/A,FALSE,"CONV3T.XLS";"Neto",#N/A,FALSE,"CONV3T.XLS";"UnoB",#N/A,FALSE,"CONV3T.XLS";"Bruto",#N/A,FALSE,"CONV4T.XLS";"Neto",#N/A,FALSE,"CONV4T.XLS";"UnoB",#N/A,FALSE,"CONV4T.XLS"}</definedName>
    <definedName name="_CAN2" localSheetId="9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7" hidden="1">{"Bruto",#N/A,FALSE,"CONV3T.XLS";"Neto",#N/A,FALSE,"CONV3T.XLS";"UnoB",#N/A,FALSE,"CONV3T.XLS";"Bruto",#N/A,FALSE,"CONV4T.XLS";"Neto",#N/A,FALSE,"CONV4T.XLS";"UnoB",#N/A,FALSE,"CONV4T.XLS"}</definedName>
    <definedName name="_CAN4" localSheetId="8" hidden="1">{"Bruto",#N/A,FALSE,"CONV3T.XLS";"Neto",#N/A,FALSE,"CONV3T.XLS";"UnoB",#N/A,FALSE,"CONV3T.XLS";"Bruto",#N/A,FALSE,"CONV4T.XLS";"Neto",#N/A,FALSE,"CONV4T.XLS";"UnoB",#N/A,FALSE,"CONV4T.XLS"}</definedName>
    <definedName name="_CAN4" localSheetId="9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 localSheetId="1">#REF!</definedName>
    <definedName name="_CFD02" localSheetId="3">#REF!</definedName>
    <definedName name="_CFD02" localSheetId="4">#REF!</definedName>
    <definedName name="_CFD02" localSheetId="6">#REF!</definedName>
    <definedName name="_CFD02" localSheetId="8">#REF!</definedName>
    <definedName name="_CFD02" localSheetId="9">#REF!</definedName>
    <definedName name="_CFD02">#REF!</definedName>
    <definedName name="_CFE96" localSheetId="0">#REF!</definedName>
    <definedName name="_CFE96" localSheetId="1">#REF!</definedName>
    <definedName name="_CFE96" localSheetId="3">#REF!</definedName>
    <definedName name="_CFE96" localSheetId="4">#REF!</definedName>
    <definedName name="_CFE96" localSheetId="6">#REF!</definedName>
    <definedName name="_CFE96" localSheetId="8">#REF!</definedName>
    <definedName name="_CFE96" localSheetId="9">#REF!</definedName>
    <definedName name="_CFE96">#REF!</definedName>
    <definedName name="_CON96" localSheetId="0">#REF!</definedName>
    <definedName name="_CON96" localSheetId="1">#REF!</definedName>
    <definedName name="_CON96" localSheetId="3">#REF!</definedName>
    <definedName name="_CON96" localSheetId="4">#REF!</definedName>
    <definedName name="_CON96" localSheetId="6">#REF!</definedName>
    <definedName name="_CON96" localSheetId="8">#REF!</definedName>
    <definedName name="_CON96" localSheetId="9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localSheetId="4" hidden="1">{"Bruto",#N/A,FALSE,"CONV3T.XLS";"Neto",#N/A,FALSE,"CONV3T.XLS";"UnoB",#N/A,FALSE,"CONV3T.XLS";"Bruto",#N/A,FALSE,"CONV4T.XLS";"Neto",#N/A,FALSE,"CONV4T.XLS";"UnoB",#N/A,FALSE,"CONV4T.XLS"}</definedName>
    <definedName name="_COR4" localSheetId="5" hidden="1">{"Bruto",#N/A,FALSE,"CONV3T.XLS";"Neto",#N/A,FALSE,"CONV3T.XLS";"UnoB",#N/A,FALSE,"CONV3T.XLS";"Bruto",#N/A,FALSE,"CONV4T.XLS";"Neto",#N/A,FALSE,"CONV4T.XLS";"UnoB",#N/A,FALSE,"CONV4T.XLS"}</definedName>
    <definedName name="_COR4" localSheetId="6" hidden="1">{"Bruto",#N/A,FALSE,"CONV3T.XLS";"Neto",#N/A,FALSE,"CONV3T.XLS";"UnoB",#N/A,FALSE,"CONV3T.XLS";"Bruto",#N/A,FALSE,"CONV4T.XLS";"Neto",#N/A,FALSE,"CONV4T.XLS";"UnoB",#N/A,FALSE,"CONV4T.XLS"}</definedName>
    <definedName name="_COR4" localSheetId="8" hidden="1">{"Bruto",#N/A,FALSE,"CONV3T.XLS";"Neto",#N/A,FALSE,"CONV3T.XLS";"UnoB",#N/A,FALSE,"CONV3T.XLS";"Bruto",#N/A,FALSE,"CONV4T.XLS";"Neto",#N/A,FALSE,"CONV4T.XLS";"UnoB",#N/A,FALSE,"CONV4T.XLS"}</definedName>
    <definedName name="_COR4" localSheetId="9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localSheetId="4" hidden="1">{"Bruto",#N/A,FALSE,"CONV3T.XLS";"Neto",#N/A,FALSE,"CONV3T.XLS";"UnoB",#N/A,FALSE,"CONV3T.XLS";"Bruto",#N/A,FALSE,"CONV4T.XLS";"Neto",#N/A,FALSE,"CONV4T.XLS";"UnoB",#N/A,FALSE,"CONV4T.XLS"}</definedName>
    <definedName name="_COS4" localSheetId="5" hidden="1">{"Bruto",#N/A,FALSE,"CONV3T.XLS";"Neto",#N/A,FALSE,"CONV3T.XLS";"UnoB",#N/A,FALSE,"CONV3T.XLS";"Bruto",#N/A,FALSE,"CONV4T.XLS";"Neto",#N/A,FALSE,"CONV4T.XLS";"UnoB",#N/A,FALSE,"CONV4T.XLS"}</definedName>
    <definedName name="_COS4" localSheetId="6" hidden="1">{"Bruto",#N/A,FALSE,"CONV3T.XLS";"Neto",#N/A,FALSE,"CONV3T.XLS";"UnoB",#N/A,FALSE,"CONV3T.XLS";"Bruto",#N/A,FALSE,"CONV4T.XLS";"Neto",#N/A,FALSE,"CONV4T.XLS";"UnoB",#N/A,FALSE,"CONV4T.XLS"}</definedName>
    <definedName name="_COS4" localSheetId="8" hidden="1">{"Bruto",#N/A,FALSE,"CONV3T.XLS";"Neto",#N/A,FALSE,"CONV3T.XLS";"UnoB",#N/A,FALSE,"CONV3T.XLS";"Bruto",#N/A,FALSE,"CONV4T.XLS";"Neto",#N/A,FALSE,"CONV4T.XLS";"UnoB",#N/A,FALSE,"CONV4T.XLS"}</definedName>
    <definedName name="_COS4" localSheetId="9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'[9]Premisas IMSS'!$M$12</definedName>
    <definedName name="_def2">'[9]Premisas IMSS'!$M$13</definedName>
    <definedName name="_def3">'[9]Premisas IMSS'!$M$14</definedName>
    <definedName name="_def4">'[9]Premisas IMSS'!$M$15</definedName>
    <definedName name="_def5">'[9]Premisas IMSS'!$M$16</definedName>
    <definedName name="_def6">'[9]Premisas IMSS'!$M$17</definedName>
    <definedName name="_DIC2" localSheetId="6">[7]edofza12!$C$22</definedName>
    <definedName name="_DIC2">[8]edofza12!$C$22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7" hidden="1">{"Bruto",#N/A,FALSE,"CONV3T.XLS";"Neto",#N/A,FALSE,"CONV3T.XLS";"UnoB",#N/A,FALSE,"CONV3T.XLS";"Bruto",#N/A,FALSE,"CONV4T.XLS";"Neto",#N/A,FALSE,"CONV4T.XLS";"UnoB",#N/A,FALSE,"CONV4T.XLS"}</definedName>
    <definedName name="_ee1" localSheetId="8" hidden="1">{"Bruto",#N/A,FALSE,"CONV3T.XLS";"Neto",#N/A,FALSE,"CONV3T.XLS";"UnoB",#N/A,FALSE,"CONV3T.XLS";"Bruto",#N/A,FALSE,"CONV4T.XLS";"Neto",#N/A,FALSE,"CONV4T.XLS";"UnoB",#N/A,FALSE,"CONV4T.XLS"}</definedName>
    <definedName name="_ee1" localSheetId="9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 localSheetId="6">[7]edofza1!$C$22</definedName>
    <definedName name="_ENE2">[8]edofza1!$C$22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7" hidden="1">{"Bruto",#N/A,FALSE,"CONV3T.XLS";"Neto",#N/A,FALSE,"CONV3T.XLS";"UnoB",#N/A,FALSE,"CONV3T.XLS";"Bruto",#N/A,FALSE,"CONV4T.XLS";"Neto",#N/A,FALSE,"CONV4T.XLS";"UnoB",#N/A,FALSE,"CONV4T.XLS"}</definedName>
    <definedName name="_esc2" localSheetId="8" hidden="1">{"Bruto",#N/A,FALSE,"CONV3T.XLS";"Neto",#N/A,FALSE,"CONV3T.XLS";"UnoB",#N/A,FALSE,"CONV3T.XLS";"Bruto",#N/A,FALSE,"CONV4T.XLS";"Neto",#N/A,FALSE,"CONV4T.XLS";"UnoB",#N/A,FALSE,"CONV4T.XLS"}</definedName>
    <definedName name="_esc2" localSheetId="9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7" hidden="1">{"Bruto",#N/A,FALSE,"CONV3T.XLS";"Neto",#N/A,FALSE,"CONV3T.XLS";"UnoB",#N/A,FALSE,"CONV3T.XLS";"Bruto",#N/A,FALSE,"CONV4T.XLS";"Neto",#N/A,FALSE,"CONV4T.XLS";"UnoB",#N/A,FALSE,"CONV4T.XLS"}</definedName>
    <definedName name="_ESC4" localSheetId="8" hidden="1">{"Bruto",#N/A,FALSE,"CONV3T.XLS";"Neto",#N/A,FALSE,"CONV3T.XLS";"UnoB",#N/A,FALSE,"CONV3T.XLS";"Bruto",#N/A,FALSE,"CONV4T.XLS";"Neto",#N/A,FALSE,"CONV4T.XLS";"UnoB",#N/A,FALSE,"CONV4T.XLS"}</definedName>
    <definedName name="_ESC4" localSheetId="9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0">[1]!FEB&amp;[1]!MAR&amp;[1]!ABR&amp;[1]!MAY&amp;[1]!JUN&amp;[1]!JUL</definedName>
    <definedName name="_FEB1" localSheetId="1">[2]!FEB&amp;[2]!MAR&amp;[2]!ABR&amp;[2]!MAY&amp;[2]!JUN&amp;[2]!JUL</definedName>
    <definedName name="_FEB1" localSheetId="3">[3]!FEB&amp;[3]!MAR&amp;[3]!ABR&amp;[3]!MAY&amp;[3]!JUN&amp;[3]!JUL</definedName>
    <definedName name="_FEB1" localSheetId="4">[1]!FEB&amp;[1]!MAR&amp;[1]!ABR&amp;[1]!MAY&amp;[1]!JUN&amp;[1]!JUL</definedName>
    <definedName name="_FEB1" localSheetId="6">[2]!FEB&amp;[2]!MAR&amp;[2]!ABR&amp;[2]!MAY&amp;[2]!JUN&amp;[2]!JUL</definedName>
    <definedName name="_FEB1" localSheetId="8">[4]!FEB&amp;[4]!MAR&amp;[4]!ABR&amp;[4]!MAY&amp;[4]!JUN&amp;[4]!JUL</definedName>
    <definedName name="_FEB1" localSheetId="9">[4]!FEB&amp;[4]!MAR&amp;[4]!ABR&amp;[4]!MAY&amp;[4]!JUN&amp;[4]!JUL</definedName>
    <definedName name="_FEB1">[1]!FEB&amp;[1]!MAR&amp;[1]!ABR&amp;[1]!MAY&amp;[1]!JUN&amp;[1]!JUL</definedName>
    <definedName name="_FEB2" localSheetId="6">[7]edofza2!$C$22</definedName>
    <definedName name="_FEB2">[8]edofza2!$C$22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0" hidden="1">'Anexo 10'!$H$8:$I$81</definedName>
    <definedName name="_xlnm._FilterDatabase" localSheetId="1" hidden="1">'Anexo 11'!$L$8:$M$199</definedName>
    <definedName name="_xlnm._FilterDatabase" localSheetId="2" hidden="1">'Anexo 12'!$H$8:$I$127</definedName>
    <definedName name="_xlnm._FilterDatabase" localSheetId="3" hidden="1">'Anexo 13'!$A$8:$I$158</definedName>
    <definedName name="_xlnm._FilterDatabase" localSheetId="4" hidden="1">'Anexo 14'!$A$8:$I$66</definedName>
    <definedName name="_xlnm._FilterDatabase" localSheetId="5" hidden="1">'Anexo 15'!$H$8:$I$27</definedName>
    <definedName name="_xlnm._FilterDatabase" localSheetId="6" hidden="1">'Anexo 16 '!$H$8:$I$79</definedName>
    <definedName name="_xlnm._FilterDatabase" localSheetId="7" hidden="1">'Anexo 17'!$H$8:$I$93</definedName>
    <definedName name="_xlnm._FilterDatabase" localSheetId="8" hidden="1">'Anexo 18'!$H$8:$I$121</definedName>
    <definedName name="_xlnm._FilterDatabase" localSheetId="9" hidden="1">'Anexo 19'!$H$8:$I$90</definedName>
    <definedName name="_JUL1" localSheetId="0">[1]!JUL&amp;[1]!AGO&amp;[1]!SEP&amp;[1]!OCT&amp;[1]!NOV</definedName>
    <definedName name="_JUL1" localSheetId="1">[2]!JUL&amp;[2]!AGO&amp;[2]!SEP&amp;[2]!OCT&amp;[2]!NOV</definedName>
    <definedName name="_JUL1" localSheetId="3">[3]!JUL&amp;[3]!AGO&amp;[3]!SEP&amp;[3]!OCT&amp;[3]!NOV</definedName>
    <definedName name="_JUL1" localSheetId="4">[1]!JUL&amp;[1]!AGO&amp;[1]!SEP&amp;[1]!OCT&amp;[1]!NOV</definedName>
    <definedName name="_JUL1" localSheetId="6">[2]!JUL&amp;[2]!AGO&amp;[2]!SEP&amp;[2]!OCT&amp;[2]!NOV</definedName>
    <definedName name="_JUL1" localSheetId="8">[4]!JUL&amp;[4]!AGO&amp;[4]!SEP&amp;[4]!OCT&amp;[4]!NOV</definedName>
    <definedName name="_JUL1" localSheetId="9">[4]!JUL&amp;[4]!AGO&amp;[4]!SEP&amp;[4]!OCT&amp;[4]!NOV</definedName>
    <definedName name="_JUL1">[1]!JUL&amp;[1]!AGO&amp;[1]!SEP&amp;[1]!OCT&amp;[1]!NOV</definedName>
    <definedName name="_JUL2" localSheetId="6">[7]edofza7!$C$22</definedName>
    <definedName name="_JUL2">[8]edofza7!$C$22</definedName>
    <definedName name="_JUN1" localSheetId="0">[1]!JUN&amp;[1]!JUL&amp;[1]!AGO&amp;[1]!SEP&amp;[1]!OCT</definedName>
    <definedName name="_JUN1" localSheetId="1">[2]!JUN&amp;[2]!JUL&amp;[2]!AGO&amp;[2]!SEP&amp;[2]!OCT</definedName>
    <definedName name="_JUN1" localSheetId="3">[3]!JUN&amp;[3]!JUL&amp;[3]!AGO&amp;[3]!SEP&amp;[3]!OCT</definedName>
    <definedName name="_JUN1" localSheetId="4">[1]!JUN&amp;[1]!JUL&amp;[1]!AGO&amp;[1]!SEP&amp;[1]!OCT</definedName>
    <definedName name="_JUN1" localSheetId="6">[2]!JUN&amp;[2]!JUL&amp;[2]!AGO&amp;[2]!SEP&amp;[2]!OCT</definedName>
    <definedName name="_JUN1" localSheetId="8">[4]!JUN&amp;[4]!JUL&amp;[4]!AGO&amp;[4]!SEP&amp;[4]!OCT</definedName>
    <definedName name="_JUN1" localSheetId="9">[4]!JUN&amp;[4]!JUL&amp;[4]!AGO&amp;[4]!SEP&amp;[4]!OCT</definedName>
    <definedName name="_JUN1">[1]!JUN&amp;[1]!JUL&amp;[1]!AGO&amp;[1]!SEP&amp;[1]!OCT</definedName>
    <definedName name="_JUN2" localSheetId="6">[7]edofza6!$C$22</definedName>
    <definedName name="_JUN2">[8]edofza6!$C$22</definedName>
    <definedName name="_Key1" localSheetId="0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hidden="1">#REF!</definedName>
    <definedName name="_kjljbcsd" localSheetId="8" hidden="1">{"Bruto",#N/A,FALSE,"CONV3T.XLS";"Neto",#N/A,FALSE,"CONV3T.XLS";"UnoB",#N/A,FALSE,"CONV3T.XLS";"Bruto",#N/A,FALSE,"CONV4T.XLS";"Neto",#N/A,FALSE,"CONV4T.XLS";"UnoB",#N/A,FALSE,"CONV4T.XLS"}</definedName>
    <definedName name="_kjljbcsd" localSheetId="9" hidden="1">{"Bruto",#N/A,FALSE,"CONV3T.XLS";"Neto",#N/A,FALSE,"CONV3T.XLS";"UnoB",#N/A,FALSE,"CONV3T.XLS";"Bruto",#N/A,FALSE,"CONV4T.XLS";"Neto",#N/A,FALSE,"CONV4T.XLS";"UnoB",#N/A,FALSE,"CONV4T.XLS"}</definedName>
    <definedName name="_kjljbcsd" hidden="1">{"Bruto",#N/A,FALSE,"CONV3T.XLS";"Neto",#N/A,FALSE,"CONV3T.XLS";"UnoB",#N/A,FALSE,"CONV3T.XLS";"Bruto",#N/A,FALSE,"CONV4T.XLS";"Neto",#N/A,FALSE,"CONV4T.XLS";"UnoB",#N/A,FALSE,"CONV4T.XLS"}</definedName>
    <definedName name="_MAR1" localSheetId="0">[1]!MAR&amp;[1]!ABR&amp;[1]!MAY&amp;[1]!JUN&amp;[1]!JUL&amp;[1]!AGO</definedName>
    <definedName name="_MAR1" localSheetId="1">[2]!MAR&amp;[2]!ABR&amp;[2]!MAY&amp;[2]!JUN&amp;[2]!JUL&amp;[2]!AGO</definedName>
    <definedName name="_MAR1" localSheetId="3">[3]!MAR&amp;[3]!ABR&amp;[3]!MAY&amp;[3]!JUN&amp;[3]!JUL&amp;[3]!AGO</definedName>
    <definedName name="_MAR1" localSheetId="4">[1]!MAR&amp;[1]!ABR&amp;[1]!MAY&amp;[1]!JUN&amp;[1]!JUL&amp;[1]!AGO</definedName>
    <definedName name="_MAR1" localSheetId="6">[2]!MAR&amp;[2]!ABR&amp;[2]!MAY&amp;[2]!JUN&amp;[2]!JUL&amp;[2]!AGO</definedName>
    <definedName name="_MAR1" localSheetId="8">[4]!MAR&amp;[4]!ABR&amp;[4]!MAY&amp;[4]!JUN&amp;[4]!JUL&amp;[4]!AGO</definedName>
    <definedName name="_MAR1" localSheetId="9">[4]!MAR&amp;[4]!ABR&amp;[4]!MAY&amp;[4]!JUN&amp;[4]!JUL&amp;[4]!AGO</definedName>
    <definedName name="_MAR1">[1]!MAR&amp;[1]!ABR&amp;[1]!MAY&amp;[1]!JUN&amp;[1]!JUL&amp;[1]!AGO</definedName>
    <definedName name="_MAR2" localSheetId="6">[7]edofza3!$C$22</definedName>
    <definedName name="_MAR2">[8]edofza3!$C$22</definedName>
    <definedName name="_MAY1" localSheetId="0">[1]!MAY&amp;[1]!JUN&amp;[1]!JUL&amp;[1]!AGO&amp;[1]!SEP</definedName>
    <definedName name="_MAY1" localSheetId="1">[2]!MAY&amp;[2]!JUN&amp;[2]!JUL&amp;[2]!AGO&amp;[2]!SEP</definedName>
    <definedName name="_MAY1" localSheetId="3">[3]!MAY&amp;[3]!JUN&amp;[3]!JUL&amp;[3]!AGO&amp;[3]!SEP</definedName>
    <definedName name="_MAY1" localSheetId="4">[1]!MAY&amp;[1]!JUN&amp;[1]!JUL&amp;[1]!AGO&amp;[1]!SEP</definedName>
    <definedName name="_MAY1" localSheetId="6">[2]!MAY&amp;[2]!JUN&amp;[2]!JUL&amp;[2]!AGO&amp;[2]!SEP</definedName>
    <definedName name="_MAY1" localSheetId="8">[4]!MAY&amp;[4]!JUN&amp;[4]!JUL&amp;[4]!AGO&amp;[4]!SEP</definedName>
    <definedName name="_MAY1" localSheetId="9">[4]!MAY&amp;[4]!JUN&amp;[4]!JUL&amp;[4]!AGO&amp;[4]!SEP</definedName>
    <definedName name="_MAY1">[1]!MAY&amp;[1]!JUN&amp;[1]!JUL&amp;[1]!AGO&amp;[1]!SEP</definedName>
    <definedName name="_MAY2" localSheetId="6">[7]edofza5!$C$22</definedName>
    <definedName name="_MAY2">[8]edofza5!$C$22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7" hidden="1">{"Bruto",#N/A,FALSE,"CONV3T.XLS";"Neto",#N/A,FALSE,"CONV3T.XLS";"UnoB",#N/A,FALSE,"CONV3T.XLS";"Bruto",#N/A,FALSE,"CONV4T.XLS";"Neto",#N/A,FALSE,"CONV4T.XLS";"UnoB",#N/A,FALSE,"CONV4T.XLS"}</definedName>
    <definedName name="_mor2" localSheetId="8" hidden="1">{"Bruto",#N/A,FALSE,"CONV3T.XLS";"Neto",#N/A,FALSE,"CONV3T.XLS";"UnoB",#N/A,FALSE,"CONV3T.XLS";"Bruto",#N/A,FALSE,"CONV4T.XLS";"Neto",#N/A,FALSE,"CONV4T.XLS";"UnoB",#N/A,FALSE,"CONV4T.XLS"}</definedName>
    <definedName name="_mor2" localSheetId="9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7" hidden="1">{"Bruto",#N/A,FALSE,"CONV3T.XLS";"Neto",#N/A,FALSE,"CONV3T.XLS";"UnoB",#N/A,FALSE,"CONV3T.XLS";"Bruto",#N/A,FALSE,"CONV4T.XLS";"Neto",#N/A,FALSE,"CONV4T.XLS";"UnoB",#N/A,FALSE,"CONV4T.XLS"}</definedName>
    <definedName name="_MOR4" localSheetId="8" hidden="1">{"Bruto",#N/A,FALSE,"CONV3T.XLS";"Neto",#N/A,FALSE,"CONV3T.XLS";"UnoB",#N/A,FALSE,"CONV3T.XLS";"Bruto",#N/A,FALSE,"CONV4T.XLS";"Neto",#N/A,FALSE,"CONV4T.XLS";"UnoB",#N/A,FALSE,"CONV4T.XLS"}</definedName>
    <definedName name="_MOR4" localSheetId="9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0">[1]!NOV&amp;[1]!DIC</definedName>
    <definedName name="_NOV1" localSheetId="1">[2]!NOV&amp;[2]!DIC</definedName>
    <definedName name="_NOV1" localSheetId="3">[3]!NOV&amp;[3]!DIC</definedName>
    <definedName name="_NOV1" localSheetId="4">[1]!NOV&amp;[1]!DIC</definedName>
    <definedName name="_NOV1" localSheetId="6">[2]!NOV&amp;[2]!DIC</definedName>
    <definedName name="_NOV1" localSheetId="8">[4]!NOV&amp;[4]!DIC</definedName>
    <definedName name="_NOV1" localSheetId="9">[4]!NOV&amp;[4]!DIC</definedName>
    <definedName name="_NOV1">[1]!NOV&amp;[1]!DIC</definedName>
    <definedName name="_NOV2" localSheetId="6">[7]edofza11!$C$43</definedName>
    <definedName name="_NOV2">[8]edofza11!$C$43</definedName>
    <definedName name="_OCT1" localSheetId="0">[1]!OCT&amp;[1]!NOV&amp;[1]!DIC</definedName>
    <definedName name="_OCT1" localSheetId="1">[2]!OCT&amp;[2]!NOV&amp;[2]!DIC</definedName>
    <definedName name="_OCT1" localSheetId="3">[3]!OCT&amp;[3]!NOV&amp;[3]!DIC</definedName>
    <definedName name="_OCT1" localSheetId="4">[1]!OCT&amp;[1]!NOV&amp;[1]!DIC</definedName>
    <definedName name="_OCT1" localSheetId="6">[2]!OCT&amp;[2]!NOV&amp;[2]!DIC</definedName>
    <definedName name="_OCT1" localSheetId="8">[4]!OCT&amp;[4]!NOV&amp;[4]!DIC</definedName>
    <definedName name="_OCT1" localSheetId="9">[4]!OCT&amp;[4]!NOV&amp;[4]!DIC</definedName>
    <definedName name="_OCT1">[1]!OCT&amp;[1]!NOV&amp;[1]!DIC</definedName>
    <definedName name="_OCT2" localSheetId="6">[7]edofza10!$C$22</definedName>
    <definedName name="_OCT2">[8]edofza10!$C$22</definedName>
    <definedName name="_Order1" localSheetId="1" hidden="1">255</definedName>
    <definedName name="_Order1" hidden="1">255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7" hidden="1">{"Bruto",#N/A,FALSE,"CONV3T.XLS";"Neto",#N/A,FALSE,"CONV3T.XLS";"UnoB",#N/A,FALSE,"CONV3T.XLS";"Bruto",#N/A,FALSE,"CONV4T.XLS";"Neto",#N/A,FALSE,"CONV4T.XLS";"UnoB",#N/A,FALSE,"CONV4T.XLS"}</definedName>
    <definedName name="_pa2" localSheetId="8" hidden="1">{"Bruto",#N/A,FALSE,"CONV3T.XLS";"Neto",#N/A,FALSE,"CONV3T.XLS";"UnoB",#N/A,FALSE,"CONV3T.XLS";"Bruto",#N/A,FALSE,"CONV4T.XLS";"Neto",#N/A,FALSE,"CONV4T.XLS";"UnoB",#N/A,FALSE,"CONV4T.XLS"}</definedName>
    <definedName name="_pa2" localSheetId="9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7" hidden="1">{"Bruto",#N/A,FALSE,"CONV3T.XLS";"Neto",#N/A,FALSE,"CONV3T.XLS";"UnoB",#N/A,FALSE,"CONV3T.XLS";"Bruto",#N/A,FALSE,"CONV4T.XLS";"Neto",#N/A,FALSE,"CONV4T.XLS";"UnoB",#N/A,FALSE,"CONV4T.XLS"}</definedName>
    <definedName name="_PAJ4" localSheetId="8" hidden="1">{"Bruto",#N/A,FALSE,"CONV3T.XLS";"Neto",#N/A,FALSE,"CONV3T.XLS";"UnoB",#N/A,FALSE,"CONV3T.XLS";"Bruto",#N/A,FALSE,"CONV4T.XLS";"Neto",#N/A,FALSE,"CONV4T.XLS";"UnoB",#N/A,FALSE,"CONV4T.XLS"}</definedName>
    <definedName name="_PAJ4" localSheetId="9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 localSheetId="1">#REF!</definedName>
    <definedName name="_PEM96" localSheetId="3">#REF!</definedName>
    <definedName name="_PEM96" localSheetId="4">#REF!</definedName>
    <definedName name="_PEM96" localSheetId="6">#REF!</definedName>
    <definedName name="_PEM96" localSheetId="8">#REF!</definedName>
    <definedName name="_PEM96" localSheetId="9">#REF!</definedName>
    <definedName name="_PEM96">#REF!</definedName>
    <definedName name="_PIB08" localSheetId="0">#REF!</definedName>
    <definedName name="_PIB08" localSheetId="1">#REF!</definedName>
    <definedName name="_PIB08" localSheetId="3">#REF!</definedName>
    <definedName name="_PIB08" localSheetId="4">#REF!</definedName>
    <definedName name="_PIB08" localSheetId="6">#REF!</definedName>
    <definedName name="_PIB08" localSheetId="8">#REF!</definedName>
    <definedName name="_PIB08" localSheetId="9">#REF!</definedName>
    <definedName name="_PIB08">#REF!</definedName>
    <definedName name="_PIP96" localSheetId="0">#REF!</definedName>
    <definedName name="_PIP96" localSheetId="1">#REF!</definedName>
    <definedName name="_PIP96" localSheetId="3">#REF!</definedName>
    <definedName name="_PIP96" localSheetId="4">#REF!</definedName>
    <definedName name="_PIP96" localSheetId="6">#REF!</definedName>
    <definedName name="_PIP96" localSheetId="8">#REF!</definedName>
    <definedName name="_PIP96" localSheetId="9">#REF!</definedName>
    <definedName name="_PIP96">#REF!</definedName>
    <definedName name="_Regression_Int">1</definedName>
    <definedName name="_Regression_X" localSheetId="0" hidden="1">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SEP1" localSheetId="0">[1]!SEP&amp;[1]!OCT&amp;[1]!NOV&amp;[1]!DIC</definedName>
    <definedName name="_SEP1" localSheetId="1">[2]!SEP&amp;[2]!OCT&amp;[2]!NOV&amp;[2]!DIC</definedName>
    <definedName name="_SEP1" localSheetId="3">[3]!SEP&amp;[3]!OCT&amp;[3]!NOV&amp;[3]!DIC</definedName>
    <definedName name="_SEP1" localSheetId="4">[1]!SEP&amp;[1]!OCT&amp;[1]!NOV&amp;[1]!DIC</definedName>
    <definedName name="_SEP1" localSheetId="6">[2]!SEP&amp;[2]!OCT&amp;[2]!NOV&amp;[2]!DIC</definedName>
    <definedName name="_SEP1" localSheetId="8">[4]!SEP&amp;[4]!OCT&amp;[4]!NOV&amp;[4]!DIC</definedName>
    <definedName name="_SEP1" localSheetId="9">[4]!SEP&amp;[4]!OCT&amp;[4]!NOV&amp;[4]!DIC</definedName>
    <definedName name="_SEP1">[1]!SEP&amp;[1]!OCT&amp;[1]!NOV&amp;[1]!DIC</definedName>
    <definedName name="_SEP2" localSheetId="6">[7]edofza9!$C$22</definedName>
    <definedName name="_SEP2">[8]edofza9!$C$22</definedName>
    <definedName name="_smg97">'[9]Premisa macro'!$E$4</definedName>
    <definedName name="_Sort" localSheetId="0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_syt03" localSheetId="0">#REF!</definedName>
    <definedName name="_syt03" localSheetId="1">#REF!</definedName>
    <definedName name="_syt03" localSheetId="3">#REF!</definedName>
    <definedName name="_syt03" localSheetId="4">#REF!</definedName>
    <definedName name="_syt03" localSheetId="6">#REF!</definedName>
    <definedName name="_syt03" localSheetId="8">#REF!</definedName>
    <definedName name="_syt03" localSheetId="9">#REF!</definedName>
    <definedName name="_syt03">#REF!</definedName>
    <definedName name="_TDC2001" localSheetId="1">'[10]Tipos de Cambio'!$C$4</definedName>
    <definedName name="_TDC2001">'[10]Tipos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7" hidden="1">{"Bruto",#N/A,FALSE,"CONV3T.XLS";"Neto",#N/A,FALSE,"CONV3T.XLS";"UnoB",#N/A,FALSE,"CONV3T.XLS";"Bruto",#N/A,FALSE,"CONV4T.XLS";"Neto",#N/A,FALSE,"CONV4T.XLS";"UnoB",#N/A,FALSE,"CONV4T.XLS"}</definedName>
    <definedName name="_tul2" localSheetId="8" hidden="1">{"Bruto",#N/A,FALSE,"CONV3T.XLS";"Neto",#N/A,FALSE,"CONV3T.XLS";"UnoB",#N/A,FALSE,"CONV3T.XLS";"Bruto",#N/A,FALSE,"CONV4T.XLS";"Neto",#N/A,FALSE,"CONV4T.XLS";"UnoB",#N/A,FALSE,"CONV4T.XLS"}</definedName>
    <definedName name="_tul2" localSheetId="9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7" hidden="1">{"Bruto",#N/A,FALSE,"CONV3T.XLS";"Neto",#N/A,FALSE,"CONV3T.XLS";"UnoB",#N/A,FALSE,"CONV3T.XLS";"Bruto",#N/A,FALSE,"CONV4T.XLS";"Neto",#N/A,FALSE,"CONV4T.XLS";"UnoB",#N/A,FALSE,"CONV4T.XLS"}</definedName>
    <definedName name="_TUL4" localSheetId="8" hidden="1">{"Bruto",#N/A,FALSE,"CONV3T.XLS";"Neto",#N/A,FALSE,"CONV3T.XLS";"UnoB",#N/A,FALSE,"CONV3T.XLS";"Bruto",#N/A,FALSE,"CONV4T.XLS";"Neto",#N/A,FALSE,"CONV4T.XLS";"UnoB",#N/A,FALSE,"CONV4T.XLS"}</definedName>
    <definedName name="_TUL4" localSheetId="9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7" hidden="1">{"Bruto",#N/A,FALSE,"CONV3T.XLS";"Neto",#N/A,FALSE,"CONV3T.XLS";"UnoB",#N/A,FALSE,"CONV3T.XLS";"Bruto",#N/A,FALSE,"CONV4T.XLS";"Neto",#N/A,FALSE,"CONV4T.XLS";"UnoB",#N/A,FALSE,"CONV4T.XLS"}</definedName>
    <definedName name="_WRN4444" localSheetId="8" hidden="1">{"Bruto",#N/A,FALSE,"CONV3T.XLS";"Neto",#N/A,FALSE,"CONV3T.XLS";"UnoB",#N/A,FALSE,"CONV3T.XLS";"Bruto",#N/A,FALSE,"CONV4T.XLS";"Neto",#N/A,FALSE,"CONV4T.XLS";"UnoB",#N/A,FALSE,"CONV4T.XLS"}</definedName>
    <definedName name="_WRN4444" localSheetId="9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 localSheetId="1">#REF!</definedName>
    <definedName name="a" localSheetId="3">#REF!</definedName>
    <definedName name="a" localSheetId="4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_Datos_2008_2009" localSheetId="1">'[13]Datos 2008_2009'!$A$4:$D$60000</definedName>
    <definedName name="A_Datos_2008_2009">'[13]Datos 2008_2009'!$A$4:$D$60000</definedName>
    <definedName name="A_Datos_2008_2009_sin_CESENyADUANAS" localSheetId="0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4">#REF!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9">#REF!</definedName>
    <definedName name="A_Datos_2008_2009_sin_CESENyADUANAS">#REF!</definedName>
    <definedName name="A_impresión_IM" localSheetId="0">#REF!</definedName>
    <definedName name="A_impresión_IM" localSheetId="1">#REF!</definedName>
    <definedName name="A_impresión_IM" localSheetId="3">#REF!</definedName>
    <definedName name="A_impresión_IM" localSheetId="4">#REF!</definedName>
    <definedName name="A_impresión_IM" localSheetId="6">#REF!</definedName>
    <definedName name="A_impresión_IM" localSheetId="8">#REF!</definedName>
    <definedName name="A_impresión_IM" localSheetId="9">#REF!</definedName>
    <definedName name="A_impresión_IM">#REF!</definedName>
    <definedName name="AA" localSheetId="0">[1]!SEP&amp;[1]!OCT&amp;[1]!NOV&amp;[1]!DIC</definedName>
    <definedName name="AA" localSheetId="1">[2]!SEP&amp;[2]!OCT&amp;[2]!NOV&amp;[2]!DIC</definedName>
    <definedName name="AA" localSheetId="3">[3]!SEP&amp;[3]!OCT&amp;[3]!NOV&amp;[3]!DIC</definedName>
    <definedName name="AA" localSheetId="4">[1]!SEP&amp;[1]!OCT&amp;[1]!NOV&amp;[1]!DIC</definedName>
    <definedName name="AA" localSheetId="6">[2]!SEP&amp;[2]!OCT&amp;[2]!NOV&amp;[2]!DIC</definedName>
    <definedName name="AA" localSheetId="8">[4]!SEP&amp;[4]!OCT&amp;[4]!NOV&amp;[4]!DIC</definedName>
    <definedName name="AA" localSheetId="9">[4]!SEP&amp;[4]!OCT&amp;[4]!NOV&amp;[4]!DIC</definedName>
    <definedName name="AA">[1]!SEP&amp;[1]!OCT&amp;[1]!NOV&amp;[1]!DIC</definedName>
    <definedName name="AA1500_">#N/A</definedName>
    <definedName name="ABR">"; ABRIL.- "&amp;TEXT([14]edofza04!$C$24,"#,##0")</definedName>
    <definedName name="actual">'[9]Régimen financiero'!$E$3</definedName>
    <definedName name="AD" localSheetId="0">[12]BANPRO99!#REF!</definedName>
    <definedName name="AD" localSheetId="1">[12]BANPRO99!#REF!</definedName>
    <definedName name="AD" localSheetId="3">[12]BANPRO99!#REF!</definedName>
    <definedName name="AD" localSheetId="4">[12]BANPRO99!#REF!</definedName>
    <definedName name="AD" localSheetId="6">[12]BANPRO99!#REF!</definedName>
    <definedName name="AD" localSheetId="8">[12]BANPRO99!#REF!</definedName>
    <definedName name="AD" localSheetId="9">[12]BANPRO99!#REF!</definedName>
    <definedName name="AD">[12]BANPRO99!#REF!</definedName>
    <definedName name="Admva" localSheetId="1">[15]Administrativa!$B$2:$I$59</definedName>
    <definedName name="Admva">[15]Administrativa!$B$2:$I$59</definedName>
    <definedName name="AGO">"; AGOSTO.- "&amp;TEXT([14]edofza08!$C$24,"#,##0")</definedName>
    <definedName name="ain" localSheetId="0">#REF!</definedName>
    <definedName name="ain" localSheetId="1">#REF!</definedName>
    <definedName name="ain" localSheetId="3">#REF!</definedName>
    <definedName name="ain" localSheetId="4">#REF!</definedName>
    <definedName name="ain" localSheetId="6">#REF!</definedName>
    <definedName name="ain" localSheetId="8">#REF!</definedName>
    <definedName name="ain" localSheetId="9">#REF!</definedName>
    <definedName name="ain">#REF!</definedName>
    <definedName name="Ajuste_SP" localSheetId="1">[16]Supuestos!$D$7</definedName>
    <definedName name="Ajuste_SP">[16]Supuestos!$D$7</definedName>
    <definedName name="ampliaciones" localSheetId="0">#REF!</definedName>
    <definedName name="ampliaciones" localSheetId="1">#REF!</definedName>
    <definedName name="ampliaciones" localSheetId="3">#REF!</definedName>
    <definedName name="ampliaciones" localSheetId="4">#REF!</definedName>
    <definedName name="ampliaciones" localSheetId="6">#REF!</definedName>
    <definedName name="ampliaciones" localSheetId="8">#REF!</definedName>
    <definedName name="ampliaciones" localSheetId="9">#REF!</definedName>
    <definedName name="ampliaciones">#REF!</definedName>
    <definedName name="AÑO" localSheetId="0">+TEXT(IF(AND(OR(DAY([1]!FECHA)&gt;=1,DAY([1]!FECHA)&lt;=10),MONTH([1]!FECHA)=1),YEAR([1]!FECHA)-1,YEAR([1]!FECHA)),"0")</definedName>
    <definedName name="AÑO" localSheetId="1">+TEXT(IF(AND(OR(DAY([2]!FECHA)&gt;=1,DAY([2]!FECHA)&lt;=10),MONTH([2]!FECHA)=1),YEAR([2]!FECHA)-1,YEAR([2]!FECHA)),"0")</definedName>
    <definedName name="AÑO" localSheetId="3">+TEXT(IF(AND(OR(DAY([3]!FECHA)&gt;=1,DAY([3]!FECHA)&lt;=10),MONTH([3]!FECHA)=1),YEAR([3]!FECHA)-1,YEAR([3]!FECHA)),"0")</definedName>
    <definedName name="AÑO" localSheetId="4">+TEXT(IF(AND(OR(DAY([1]!FECHA)&gt;=1,DAY([1]!FECHA)&lt;=10),MONTH([1]!FECHA)=1),YEAR([1]!FECHA)-1,YEAR([1]!FECHA)),"0")</definedName>
    <definedName name="AÑO" localSheetId="6">+TEXT(IF(AND(OR(DAY([2]!FECHA)&gt;=1,DAY([2]!FECHA)&lt;=10),MONTH([2]!FECHA)=1),YEAR([2]!FECHA)-1,YEAR([2]!FECHA)),"0")</definedName>
    <definedName name="AÑO" localSheetId="8">+TEXT(IF(AND(OR(DAY([4]!FECHA)&gt;=1,DAY([4]!FECHA)&lt;=10),MONTH([4]!FECHA)=1),YEAR([4]!FECHA)-1,YEAR([4]!FECHA)),"0")</definedName>
    <definedName name="AÑO" localSheetId="9">+TEXT(IF(AND(OR(DAY([4]!FECHA)&gt;=1,DAY([4]!FECHA)&lt;=10),MONTH([4]!FECHA)=1),YEAR([4]!FECHA)-1,YEAR([4]!FECHA)),"0")</definedName>
    <definedName name="AÑO">+TEXT(IF(AND(OR(DAY([1]!FECHA)&gt;=1,DAY([1]!FECHA)&lt;=10),MONTH([1]!FECHA)=1),YEAR([1]!FECHA)-1,YEAR([1]!FECHA)),"0")</definedName>
    <definedName name="_xlnm.Print_Area" localSheetId="0">'Anexo 10'!$A$1:$I$84</definedName>
    <definedName name="_xlnm.Print_Area" localSheetId="1">'Anexo 11'!$A$1:$M$202</definedName>
    <definedName name="_xlnm.Print_Area" localSheetId="2">'Anexo 12'!$A$1:$I$129</definedName>
    <definedName name="_xlnm.Print_Area" localSheetId="3">'Anexo 13'!$A$1:$I$164</definedName>
    <definedName name="_xlnm.Print_Area" localSheetId="4">'Anexo 14'!$A$1:$I$66</definedName>
    <definedName name="_xlnm.Print_Area" localSheetId="5">'Anexo 15'!$A$1:$I$28</definedName>
    <definedName name="_xlnm.Print_Area" localSheetId="6">'Anexo 16 '!$A$1:$I$84</definedName>
    <definedName name="_xlnm.Print_Area" localSheetId="7">'Anexo 17'!$A$1:$I$93</definedName>
    <definedName name="_xlnm.Print_Area" localSheetId="8">'Anexo 18'!$A$1:$I$125</definedName>
    <definedName name="_xlnm.Print_Area" localSheetId="9">'Anexo 19'!$A$1:$I$94</definedName>
    <definedName name="_xlnm.Print_Area">#REF!</definedName>
    <definedName name="Area_de_paso" localSheetId="0">#REF!</definedName>
    <definedName name="Area_de_paso" localSheetId="1">#REF!</definedName>
    <definedName name="Area_de_paso" localSheetId="3">#REF!</definedName>
    <definedName name="Area_de_paso" localSheetId="4">#REF!</definedName>
    <definedName name="Area_de_paso" localSheetId="6">#REF!</definedName>
    <definedName name="Area_de_paso" localSheetId="8">#REF!</definedName>
    <definedName name="Area_de_paso" localSheetId="9">#REF!</definedName>
    <definedName name="Area_de_paso">#REF!</definedName>
    <definedName name="ASIG_TEC">#N/A</definedName>
    <definedName name="ayer">'[9]Premisas IMSS'!$M$12</definedName>
    <definedName name="base" localSheetId="0">#REF!</definedName>
    <definedName name="base" localSheetId="1">#REF!</definedName>
    <definedName name="base" localSheetId="3">#REF!</definedName>
    <definedName name="base" localSheetId="4">#REF!</definedName>
    <definedName name="base" localSheetId="6">#REF!</definedName>
    <definedName name="base" localSheetId="8">#REF!</definedName>
    <definedName name="base" localSheetId="9">#REF!</definedName>
    <definedName name="base">#REF!</definedName>
    <definedName name="base03" localSheetId="0">#REF!</definedName>
    <definedName name="base03" localSheetId="1">#REF!</definedName>
    <definedName name="base03" localSheetId="3">#REF!</definedName>
    <definedName name="base03" localSheetId="4">#REF!</definedName>
    <definedName name="base03" localSheetId="6">#REF!</definedName>
    <definedName name="base03" localSheetId="8">#REF!</definedName>
    <definedName name="base03" localSheetId="9">#REF!</definedName>
    <definedName name="base03">#REF!</definedName>
    <definedName name="base03au" localSheetId="0">#REF!</definedName>
    <definedName name="base03au" localSheetId="1">#REF!</definedName>
    <definedName name="base03au" localSheetId="3">#REF!</definedName>
    <definedName name="base03au" localSheetId="4">#REF!</definedName>
    <definedName name="base03au" localSheetId="6">#REF!</definedName>
    <definedName name="base03au" localSheetId="8">#REF!</definedName>
    <definedName name="base03au" localSheetId="9">#REF!</definedName>
    <definedName name="base03au">#REF!</definedName>
    <definedName name="base04au" localSheetId="0">#REF!</definedName>
    <definedName name="base04au" localSheetId="1">#REF!</definedName>
    <definedName name="base04au" localSheetId="3">#REF!</definedName>
    <definedName name="base04au" localSheetId="4">#REF!</definedName>
    <definedName name="base04au" localSheetId="6">#REF!</definedName>
    <definedName name="base04au" localSheetId="8">#REF!</definedName>
    <definedName name="base04au" localSheetId="9">#REF!</definedName>
    <definedName name="base04au">#REF!</definedName>
    <definedName name="base05" localSheetId="0">#REF!</definedName>
    <definedName name="base05" localSheetId="1">#REF!</definedName>
    <definedName name="base05" localSheetId="3">#REF!</definedName>
    <definedName name="base05" localSheetId="4">#REF!</definedName>
    <definedName name="base05" localSheetId="6">#REF!</definedName>
    <definedName name="base05" localSheetId="8">#REF!</definedName>
    <definedName name="base05" localSheetId="9">#REF!</definedName>
    <definedName name="base05">#REF!</definedName>
    <definedName name="base05au" localSheetId="0">#REF!</definedName>
    <definedName name="base05au" localSheetId="1">#REF!</definedName>
    <definedName name="base05au" localSheetId="3">#REF!</definedName>
    <definedName name="base05au" localSheetId="4">#REF!</definedName>
    <definedName name="base05au" localSheetId="6">#REF!</definedName>
    <definedName name="base05au" localSheetId="8">#REF!</definedName>
    <definedName name="base05au" localSheetId="9">#REF!</definedName>
    <definedName name="base05au">#REF!</definedName>
    <definedName name="base2002" localSheetId="0">#REF!</definedName>
    <definedName name="base2002" localSheetId="1">#REF!</definedName>
    <definedName name="base2002" localSheetId="3">#REF!</definedName>
    <definedName name="base2002" localSheetId="4">#REF!</definedName>
    <definedName name="base2002" localSheetId="6">#REF!</definedName>
    <definedName name="base2002" localSheetId="8">#REF!</definedName>
    <definedName name="base2002" localSheetId="9">#REF!</definedName>
    <definedName name="base2002">#REF!</definedName>
    <definedName name="base2003orig" localSheetId="0">#REF!</definedName>
    <definedName name="base2003orig" localSheetId="1">#REF!</definedName>
    <definedName name="base2003orig" localSheetId="3">#REF!</definedName>
    <definedName name="base2003orig" localSheetId="4">#REF!</definedName>
    <definedName name="base2003orig" localSheetId="6">#REF!</definedName>
    <definedName name="base2003orig" localSheetId="8">#REF!</definedName>
    <definedName name="base2003orig" localSheetId="9">#REF!</definedName>
    <definedName name="base2003orig">#REF!</definedName>
    <definedName name="base2003origentidades" localSheetId="0">#REF!</definedName>
    <definedName name="base2003origentidades" localSheetId="1">#REF!</definedName>
    <definedName name="base2003origentidades" localSheetId="3">#REF!</definedName>
    <definedName name="base2003origentidades" localSheetId="4">#REF!</definedName>
    <definedName name="base2003origentidades" localSheetId="6">#REF!</definedName>
    <definedName name="base2003origentidades" localSheetId="8">#REF!</definedName>
    <definedName name="base2003origentidades" localSheetId="9">#REF!</definedName>
    <definedName name="base2003origentidades">#REF!</definedName>
    <definedName name="base2004" localSheetId="0">#REF!</definedName>
    <definedName name="base2004" localSheetId="1">#REF!</definedName>
    <definedName name="base2004" localSheetId="3">#REF!</definedName>
    <definedName name="base2004" localSheetId="4">#REF!</definedName>
    <definedName name="base2004" localSheetId="6">#REF!</definedName>
    <definedName name="base2004" localSheetId="8">#REF!</definedName>
    <definedName name="base2004" localSheetId="9">#REF!</definedName>
    <definedName name="base2004">#REF!</definedName>
    <definedName name="base2004entidades" localSheetId="0">#REF!</definedName>
    <definedName name="base2004entidades" localSheetId="1">#REF!</definedName>
    <definedName name="base2004entidades" localSheetId="3">#REF!</definedName>
    <definedName name="base2004entidades" localSheetId="4">#REF!</definedName>
    <definedName name="base2004entidades" localSheetId="6">#REF!</definedName>
    <definedName name="base2004entidades" localSheetId="8">#REF!</definedName>
    <definedName name="base2004entidades" localSheetId="9">#REF!</definedName>
    <definedName name="base2004entidades">#REF!</definedName>
    <definedName name="baseau" localSheetId="0">#REF!</definedName>
    <definedName name="baseau" localSheetId="1">#REF!</definedName>
    <definedName name="baseau" localSheetId="3">#REF!</definedName>
    <definedName name="baseau" localSheetId="4">#REF!</definedName>
    <definedName name="baseau" localSheetId="6">#REF!</definedName>
    <definedName name="baseau" localSheetId="8">#REF!</definedName>
    <definedName name="baseau" localSheetId="9">#REF!</definedName>
    <definedName name="baseau">#REF!</definedName>
    <definedName name="baseb" localSheetId="0">#REF!</definedName>
    <definedName name="baseb" localSheetId="1">#REF!</definedName>
    <definedName name="baseb" localSheetId="3">#REF!</definedName>
    <definedName name="baseb" localSheetId="4">#REF!</definedName>
    <definedName name="baseb" localSheetId="6">#REF!</definedName>
    <definedName name="baseb" localSheetId="8">#REF!</definedName>
    <definedName name="baseb" localSheetId="9">#REF!</definedName>
    <definedName name="baseb">#REF!</definedName>
    <definedName name="basecierre" localSheetId="0">[17]CP_2003!#REF!</definedName>
    <definedName name="basecierre" localSheetId="1">[17]CP_2003!#REF!</definedName>
    <definedName name="basecierre" localSheetId="3">[17]CP_2003!#REF!</definedName>
    <definedName name="basecierre" localSheetId="4">[17]CP_2003!#REF!</definedName>
    <definedName name="basecierre" localSheetId="6">[17]CP_2003!#REF!</definedName>
    <definedName name="basecierre" localSheetId="8">[17]CP_2003!#REF!</definedName>
    <definedName name="basecierre" localSheetId="9">[17]CP_2003!#REF!</definedName>
    <definedName name="basecierre">[17]CP_2003!#REF!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>#REF!</definedName>
    <definedName name="bUSCAR" localSheetId="0">#REF!</definedName>
    <definedName name="bUSCAR" localSheetId="1">#REF!</definedName>
    <definedName name="bUSCAR" localSheetId="3">#REF!</definedName>
    <definedName name="bUSCAR" localSheetId="4">#REF!</definedName>
    <definedName name="bUSCAR" localSheetId="6">#REF!</definedName>
    <definedName name="bUSCAR" localSheetId="8">#REF!</definedName>
    <definedName name="bUSCAR" localSheetId="9">#REF!</definedName>
    <definedName name="bUSCAR">#REF!</definedName>
    <definedName name="C_" localSheetId="0">[18]FP1996!#REF!</definedName>
    <definedName name="C_" localSheetId="1">[18]FP1996!#REF!</definedName>
    <definedName name="C_" localSheetId="3">[18]FP1996!#REF!</definedName>
    <definedName name="C_" localSheetId="4">[18]FP1996!#REF!</definedName>
    <definedName name="C_" localSheetId="6">[18]FP1996!#REF!</definedName>
    <definedName name="C_" localSheetId="8">[18]FP1996!#REF!</definedName>
    <definedName name="C_" localSheetId="9">[18]FP1996!#REF!</definedName>
    <definedName name="C_">[18]FP1996!#REF!</definedName>
    <definedName name="cal" localSheetId="0">#REF!</definedName>
    <definedName name="cal" localSheetId="1">#REF!</definedName>
    <definedName name="cal" localSheetId="3">#REF!</definedName>
    <definedName name="cal" localSheetId="4">#REF!</definedName>
    <definedName name="cal" localSheetId="6">#REF!</definedName>
    <definedName name="cal" localSheetId="8">#REF!</definedName>
    <definedName name="cal" localSheetId="9">#REF!</definedName>
    <definedName name="cal">#REF!</definedName>
    <definedName name="cálculos" localSheetId="0">#REF!</definedName>
    <definedName name="cálculos" localSheetId="1">#REF!</definedName>
    <definedName name="cálculos" localSheetId="3">#REF!</definedName>
    <definedName name="cálculos" localSheetId="4">#REF!</definedName>
    <definedName name="cálculos" localSheetId="6">#REF!</definedName>
    <definedName name="cálculos" localSheetId="8">#REF!</definedName>
    <definedName name="cálculos" localSheetId="9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7" hidden="1">{"Bruto",#N/A,FALSE,"CONV3T.XLS";"Neto",#N/A,FALSE,"CONV3T.XLS";"UnoB",#N/A,FALSE,"CONV3T.XLS";"Bruto",#N/A,FALSE,"CONV4T.XLS";"Neto",#N/A,FALSE,"CONV4T.XLS";"UnoB",#N/A,FALSE,"CONV4T.XLS"}</definedName>
    <definedName name="can" localSheetId="8" hidden="1">{"Bruto",#N/A,FALSE,"CONV3T.XLS";"Neto",#N/A,FALSE,"CONV3T.XLS";"UnoB",#N/A,FALSE,"CONV3T.XLS";"Bruto",#N/A,FALSE,"CONV4T.XLS";"Neto",#N/A,FALSE,"CONV4T.XLS";"UnoB",#N/A,FALSE,"CONV4T.XLS"}</definedName>
    <definedName name="can" localSheetId="9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 localSheetId="1">#REF!</definedName>
    <definedName name="CAPU96" localSheetId="3">#REF!</definedName>
    <definedName name="CAPU96" localSheetId="4">#REF!</definedName>
    <definedName name="CAPU96" localSheetId="6">#REF!</definedName>
    <definedName name="CAPU96" localSheetId="8">#REF!</definedName>
    <definedName name="CAPU96" localSheetId="9">#REF!</definedName>
    <definedName name="CAPU96">#REF!</definedName>
    <definedName name="cata" localSheetId="1">[19]tablas!$A$5:$A$275</definedName>
    <definedName name="cata">[19]tablas!$A$5:$A$275</definedName>
    <definedName name="cata4" localSheetId="1">'[20]catálogo pps'!$A$2:$N$2506</definedName>
    <definedName name="cata4">'[20]catálogo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7" hidden="1">{"Bruto",#N/A,FALSE,"CONV3T.XLS";"Neto",#N/A,FALSE,"CONV3T.XLS";"UnoB",#N/A,FALSE,"CONV3T.XLS";"Bruto",#N/A,FALSE,"CONV4T.XLS";"Neto",#N/A,FALSE,"CONV4T.XLS";"UnoB",#N/A,FALSE,"CONV4T.XLS"}</definedName>
    <definedName name="CCCC" localSheetId="8" hidden="1">{"Bruto",#N/A,FALSE,"CONV3T.XLS";"Neto",#N/A,FALSE,"CONV3T.XLS";"UnoB",#N/A,FALSE,"CONV3T.XLS";"Bruto",#N/A,FALSE,"CONV4T.XLS";"Neto",#N/A,FALSE,"CONV4T.XLS";"UnoB",#N/A,FALSE,"CONV4T.XLS"}</definedName>
    <definedName name="CCCC" localSheetId="9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7" hidden="1">{"Bruto",#N/A,FALSE,"CONV3T.XLS";"Neto",#N/A,FALSE,"CONV3T.XLS";"UnoB",#N/A,FALSE,"CONV3T.XLS";"Bruto",#N/A,FALSE,"CONV4T.XLS";"Neto",#N/A,FALSE,"CONV4T.XLS";"UnoB",#N/A,FALSE,"CONV4T.XLS"}</definedName>
    <definedName name="CEEE" localSheetId="8" hidden="1">{"Bruto",#N/A,FALSE,"CONV3T.XLS";"Neto",#N/A,FALSE,"CONV3T.XLS";"UnoB",#N/A,FALSE,"CONV3T.XLS";"Bruto",#N/A,FALSE,"CONV4T.XLS";"Neto",#N/A,FALSE,"CONV4T.XLS";"UnoB",#N/A,FALSE,"CONV4T.XLS"}</definedName>
    <definedName name="CEEE" localSheetId="9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7" hidden="1">{"Bruto",#N/A,FALSE,"CONV3T.XLS";"Neto",#N/A,FALSE,"CONV3T.XLS";"UnoB",#N/A,FALSE,"CONV3T.XLS";"Bruto",#N/A,FALSE,"CONV4T.XLS";"Neto",#N/A,FALSE,"CONV4T.XLS";"UnoB",#N/A,FALSE,"CONV4T.XLS"}</definedName>
    <definedName name="cero" localSheetId="8" hidden="1">{"Bruto",#N/A,FALSE,"CONV3T.XLS";"Neto",#N/A,FALSE,"CONV3T.XLS";"UnoB",#N/A,FALSE,"CONV3T.XLS";"Bruto",#N/A,FALSE,"CONV4T.XLS";"Neto",#N/A,FALSE,"CONV4T.XLS";"UnoB",#N/A,FALSE,"CONV4T.XLS"}</definedName>
    <definedName name="cero" localSheetId="9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 localSheetId="1">'[21] '!$H$99:$M$143</definedName>
    <definedName name="CFEE">'[21] '!$H$99:$M$143</definedName>
    <definedName name="CFEM" localSheetId="1">'[21] '!$H$51:$M$95</definedName>
    <definedName name="CFEM">'[21] '!$H$51:$M$95</definedName>
    <definedName name="CFEO" localSheetId="1">'[21] '!$H$3:$M$47</definedName>
    <definedName name="CFEO">'[21] '!$H$3:$M$47</definedName>
    <definedName name="CicenyAduanas" localSheetId="0">#REF!</definedName>
    <definedName name="CicenyAduanas" localSheetId="1">#REF!</definedName>
    <definedName name="CicenyAduanas" localSheetId="3">#REF!</definedName>
    <definedName name="CicenyAduanas" localSheetId="4">#REF!</definedName>
    <definedName name="CicenyAduanas" localSheetId="6">#REF!</definedName>
    <definedName name="CicenyAduanas" localSheetId="8">#REF!</definedName>
    <definedName name="CicenyAduanas" localSheetId="9">#REF!</definedName>
    <definedName name="CicenyAduanas">#REF!</definedName>
    <definedName name="Cifras_Control" localSheetId="0">#REF!</definedName>
    <definedName name="Cifras_Control" localSheetId="1">#REF!</definedName>
    <definedName name="Cifras_Control" localSheetId="3">#REF!</definedName>
    <definedName name="Cifras_Control" localSheetId="4">#REF!</definedName>
    <definedName name="Cifras_Control" localSheetId="6">#REF!</definedName>
    <definedName name="Cifras_Control" localSheetId="8">#REF!</definedName>
    <definedName name="Cifras_Control" localSheetId="9">#REF!</definedName>
    <definedName name="Cifras_Control">#REF!</definedName>
    <definedName name="claseco" localSheetId="0">#REF!</definedName>
    <definedName name="claseco" localSheetId="1">#REF!</definedName>
    <definedName name="claseco" localSheetId="3">#REF!</definedName>
    <definedName name="claseco" localSheetId="4">#REF!</definedName>
    <definedName name="claseco" localSheetId="6">#REF!</definedName>
    <definedName name="claseco" localSheetId="8">#REF!</definedName>
    <definedName name="claseco" localSheetId="9">#REF!</definedName>
    <definedName name="claseco">#REF!</definedName>
    <definedName name="cmllvc198" localSheetId="0">#REF!</definedName>
    <definedName name="cmllvc198" localSheetId="1">#REF!</definedName>
    <definedName name="cmllvc198" localSheetId="3">#REF!</definedName>
    <definedName name="cmllvc198" localSheetId="4">#REF!</definedName>
    <definedName name="cmllvc198" localSheetId="6">#REF!</definedName>
    <definedName name="cmllvc198" localSheetId="8">#REF!</definedName>
    <definedName name="cmllvc198" localSheetId="9">#REF!</definedName>
    <definedName name="cmllvc198">#REF!</definedName>
    <definedName name="cmllvc298ieps" localSheetId="0">#REF!</definedName>
    <definedName name="cmllvc298ieps" localSheetId="1">#REF!</definedName>
    <definedName name="cmllvc298ieps" localSheetId="3">#REF!</definedName>
    <definedName name="cmllvc298ieps" localSheetId="4">#REF!</definedName>
    <definedName name="cmllvc298ieps" localSheetId="6">#REF!</definedName>
    <definedName name="cmllvc298ieps" localSheetId="8">#REF!</definedName>
    <definedName name="cmllvc298ieps" localSheetId="9">#REF!</definedName>
    <definedName name="cmllvc298ieps">#REF!</definedName>
    <definedName name="cmllvp198" localSheetId="0">#REF!</definedName>
    <definedName name="cmllvp198" localSheetId="1">#REF!</definedName>
    <definedName name="cmllvp198" localSheetId="3">#REF!</definedName>
    <definedName name="cmllvp198" localSheetId="4">#REF!</definedName>
    <definedName name="cmllvp198" localSheetId="6">#REF!</definedName>
    <definedName name="cmllvp198" localSheetId="8">#REF!</definedName>
    <definedName name="cmllvp198" localSheetId="9">#REF!</definedName>
    <definedName name="cmllvp198">#REF!</definedName>
    <definedName name="cmllvp199" localSheetId="0">#REF!</definedName>
    <definedName name="cmllvp199" localSheetId="1">#REF!</definedName>
    <definedName name="cmllvp199" localSheetId="3">#REF!</definedName>
    <definedName name="cmllvp199" localSheetId="4">#REF!</definedName>
    <definedName name="cmllvp199" localSheetId="6">#REF!</definedName>
    <definedName name="cmllvp199" localSheetId="8">#REF!</definedName>
    <definedName name="cmllvp199" localSheetId="9">#REF!</definedName>
    <definedName name="cmllvp199">#REF!</definedName>
    <definedName name="cmllvp298ieps" localSheetId="0">#REF!</definedName>
    <definedName name="cmllvp298ieps" localSheetId="1">#REF!</definedName>
    <definedName name="cmllvp298ieps" localSheetId="3">#REF!</definedName>
    <definedName name="cmllvp298ieps" localSheetId="4">#REF!</definedName>
    <definedName name="cmllvp298ieps" localSheetId="6">#REF!</definedName>
    <definedName name="cmllvp298ieps" localSheetId="8">#REF!</definedName>
    <definedName name="cmllvp298ieps" localSheetId="9">#REF!</definedName>
    <definedName name="cmllvp298ieps">#REF!</definedName>
    <definedName name="cmllvp299ieps" localSheetId="0">#REF!</definedName>
    <definedName name="cmllvp299ieps" localSheetId="1">#REF!</definedName>
    <definedName name="cmllvp299ieps" localSheetId="3">#REF!</definedName>
    <definedName name="cmllvp299ieps" localSheetId="4">#REF!</definedName>
    <definedName name="cmllvp299ieps" localSheetId="6">#REF!</definedName>
    <definedName name="cmllvp299ieps" localSheetId="8">#REF!</definedName>
    <definedName name="cmllvp299ieps" localSheetId="9">#REF!</definedName>
    <definedName name="cmllvp299ieps">#REF!</definedName>
    <definedName name="cmlvc198" localSheetId="0">#REF!</definedName>
    <definedName name="cmlvc198" localSheetId="1">#REF!</definedName>
    <definedName name="cmlvc198" localSheetId="3">#REF!</definedName>
    <definedName name="cmlvc198" localSheetId="4">#REF!</definedName>
    <definedName name="cmlvc198" localSheetId="6">#REF!</definedName>
    <definedName name="cmlvc198" localSheetId="8">#REF!</definedName>
    <definedName name="cmlvc198" localSheetId="9">#REF!</definedName>
    <definedName name="cmlvc198">#REF!</definedName>
    <definedName name="cmlvc298ieps" localSheetId="0">#REF!</definedName>
    <definedName name="cmlvc298ieps" localSheetId="1">#REF!</definedName>
    <definedName name="cmlvc298ieps" localSheetId="3">#REF!</definedName>
    <definedName name="cmlvc298ieps" localSheetId="4">#REF!</definedName>
    <definedName name="cmlvc298ieps" localSheetId="6">#REF!</definedName>
    <definedName name="cmlvc298ieps" localSheetId="8">#REF!</definedName>
    <definedName name="cmlvc298ieps" localSheetId="9">#REF!</definedName>
    <definedName name="cmlvc298ieps">#REF!</definedName>
    <definedName name="cmlvp198" localSheetId="0">#REF!</definedName>
    <definedName name="cmlvp198" localSheetId="1">#REF!</definedName>
    <definedName name="cmlvp198" localSheetId="3">#REF!</definedName>
    <definedName name="cmlvp198" localSheetId="4">#REF!</definedName>
    <definedName name="cmlvp198" localSheetId="6">#REF!</definedName>
    <definedName name="cmlvp198" localSheetId="8">#REF!</definedName>
    <definedName name="cmlvp198" localSheetId="9">#REF!</definedName>
    <definedName name="cmlvp198">#REF!</definedName>
    <definedName name="cmlvp199" localSheetId="0">#REF!</definedName>
    <definedName name="cmlvp199" localSheetId="1">#REF!</definedName>
    <definedName name="cmlvp199" localSheetId="3">#REF!</definedName>
    <definedName name="cmlvp199" localSheetId="4">#REF!</definedName>
    <definedName name="cmlvp199" localSheetId="6">#REF!</definedName>
    <definedName name="cmlvp199" localSheetId="8">#REF!</definedName>
    <definedName name="cmlvp199" localSheetId="9">#REF!</definedName>
    <definedName name="cmlvp199">#REF!</definedName>
    <definedName name="cmlvp298ieps" localSheetId="0">#REF!</definedName>
    <definedName name="cmlvp298ieps" localSheetId="1">#REF!</definedName>
    <definedName name="cmlvp298ieps" localSheetId="3">#REF!</definedName>
    <definedName name="cmlvp298ieps" localSheetId="4">#REF!</definedName>
    <definedName name="cmlvp298ieps" localSheetId="6">#REF!</definedName>
    <definedName name="cmlvp298ieps" localSheetId="8">#REF!</definedName>
    <definedName name="cmlvp298ieps" localSheetId="9">#REF!</definedName>
    <definedName name="cmlvp298ieps">#REF!</definedName>
    <definedName name="cmlvp299ieps" localSheetId="0">#REF!</definedName>
    <definedName name="cmlvp299ieps" localSheetId="1">#REF!</definedName>
    <definedName name="cmlvp299ieps" localSheetId="3">#REF!</definedName>
    <definedName name="cmlvp299ieps" localSheetId="4">#REF!</definedName>
    <definedName name="cmlvp299ieps" localSheetId="6">#REF!</definedName>
    <definedName name="cmlvp299ieps" localSheetId="8">#REF!</definedName>
    <definedName name="cmlvp299ieps" localSheetId="9">#REF!</definedName>
    <definedName name="cmlvp299ieps">#REF!</definedName>
    <definedName name="CONA96" localSheetId="0">#REF!</definedName>
    <definedName name="CONA96" localSheetId="1">#REF!</definedName>
    <definedName name="CONA96" localSheetId="3">#REF!</definedName>
    <definedName name="CONA96" localSheetId="4">#REF!</definedName>
    <definedName name="CONA96" localSheetId="6">#REF!</definedName>
    <definedName name="CONA96" localSheetId="8">#REF!</definedName>
    <definedName name="CONA96" localSheetId="9">#REF!</definedName>
    <definedName name="CONA96">#REF!</definedName>
    <definedName name="concepto" localSheetId="0">'[22]BASE DEFINITIVA 2002'!#REF!</definedName>
    <definedName name="concepto" localSheetId="1">'[22]BASE DEFINITIVA 2002'!#REF!</definedName>
    <definedName name="concepto" localSheetId="3">'[22]BASE DEFINITIVA 2002'!#REF!</definedName>
    <definedName name="concepto" localSheetId="4">'[22]BASE DEFINITIVA 2002'!#REF!</definedName>
    <definedName name="concepto" localSheetId="6">'[22]BASE DEFINITIVA 2002'!#REF!</definedName>
    <definedName name="concepto" localSheetId="8">'[22]BASE DEFINITIVA 2002'!#REF!</definedName>
    <definedName name="concepto" localSheetId="9">'[22]BASE DEFINITIVA 2002'!#REF!</definedName>
    <definedName name="concepto">'[22]BASE DEFINITIVA 2002'!#REF!</definedName>
    <definedName name="CONS" localSheetId="0">[12]BANPRO99!#REF!</definedName>
    <definedName name="CONS" localSheetId="1">[12]BANPRO99!#REF!</definedName>
    <definedName name="CONS" localSheetId="3">[12]BANPRO99!#REF!</definedName>
    <definedName name="CONS" localSheetId="4">[12]BANPRO99!#REF!</definedName>
    <definedName name="CONS" localSheetId="6">[12]BANPRO99!#REF!</definedName>
    <definedName name="CONS" localSheetId="8">[12]BANPRO99!#REF!</definedName>
    <definedName name="CONS" localSheetId="9">[12]BANPRO99!#REF!</definedName>
    <definedName name="CONS">[12]BANPRO99!#REF!</definedName>
    <definedName name="copia_Clas_Admva" localSheetId="0">#REF!</definedName>
    <definedName name="copia_Clas_Admva" localSheetId="1">#REF!</definedName>
    <definedName name="copia_Clas_Admva" localSheetId="3">#REF!</definedName>
    <definedName name="copia_Clas_Admva" localSheetId="4">#REF!</definedName>
    <definedName name="copia_Clas_Admva" localSheetId="6">#REF!</definedName>
    <definedName name="copia_Clas_Admva" localSheetId="8">#REF!</definedName>
    <definedName name="copia_Clas_Admva" localSheetId="9">#REF!</definedName>
    <definedName name="copia_Clas_Admva">#REF!</definedName>
    <definedName name="copia_Clas_Econ" localSheetId="1">[23]Clas_Econ!$B$2:$M$25</definedName>
    <definedName name="copia_Clas_Econ">[23]Clas_Econ!$B$2:$M$25</definedName>
    <definedName name="copia_Clas_Fun" localSheetId="0">#REF!</definedName>
    <definedName name="copia_Clas_Fun" localSheetId="1">#REF!</definedName>
    <definedName name="copia_Clas_Fun" localSheetId="3">#REF!</definedName>
    <definedName name="copia_Clas_Fun" localSheetId="4">#REF!</definedName>
    <definedName name="copia_Clas_Fun" localSheetId="6">#REF!</definedName>
    <definedName name="copia_Clas_Fun" localSheetId="8">#REF!</definedName>
    <definedName name="copia_Clas_Fun" localSheetId="9">#REF!</definedName>
    <definedName name="copia_Clas_Fun">#REF!</definedName>
    <definedName name="copia_Clas_Func" localSheetId="0">[24]Clas_Fun!#REF!</definedName>
    <definedName name="copia_Clas_Func" localSheetId="1">[24]Clas_Fun!#REF!</definedName>
    <definedName name="copia_Clas_Func" localSheetId="3">[24]Clas_Fun!#REF!</definedName>
    <definedName name="copia_Clas_Func" localSheetId="4">[24]Clas_Fun!#REF!</definedName>
    <definedName name="copia_Clas_Func" localSheetId="6">[24]Clas_Fun!#REF!</definedName>
    <definedName name="copia_Clas_Func" localSheetId="8">[24]Clas_Fun!#REF!</definedName>
    <definedName name="copia_Clas_Func" localSheetId="9">[24]Clas_Fun!#REF!</definedName>
    <definedName name="copia_Clas_Func">[24]Clas_Fun!#REF!</definedName>
    <definedName name="copia_Doble_Consolid" localSheetId="0">#REF!</definedName>
    <definedName name="copia_Doble_Consolid" localSheetId="1">#REF!</definedName>
    <definedName name="copia_Doble_Consolid" localSheetId="3">#REF!</definedName>
    <definedName name="copia_Doble_Consolid" localSheetId="4">#REF!</definedName>
    <definedName name="copia_Doble_Consolid" localSheetId="6">#REF!</definedName>
    <definedName name="copia_Doble_Consolid" localSheetId="8">#REF!</definedName>
    <definedName name="copia_Doble_Consolid" localSheetId="9">#REF!</definedName>
    <definedName name="copia_Doble_Consolid">#REF!</definedName>
    <definedName name="copia_Doble_OECPD" localSheetId="0">#REF!</definedName>
    <definedName name="copia_Doble_OECPD" localSheetId="1">#REF!</definedName>
    <definedName name="copia_Doble_OECPD" localSheetId="3">#REF!</definedName>
    <definedName name="copia_Doble_OECPD" localSheetId="4">#REF!</definedName>
    <definedName name="copia_Doble_OECPD" localSheetId="6">#REF!</definedName>
    <definedName name="copia_Doble_OECPD" localSheetId="8">#REF!</definedName>
    <definedName name="copia_Doble_OECPD" localSheetId="9">#REF!</definedName>
    <definedName name="copia_Doble_OECPD">#REF!</definedName>
    <definedName name="copia_Doble_RAutonyAPC" localSheetId="0">#REF!</definedName>
    <definedName name="copia_Doble_RAutonyAPC" localSheetId="1">#REF!</definedName>
    <definedName name="copia_Doble_RAutonyAPC" localSheetId="3">#REF!</definedName>
    <definedName name="copia_Doble_RAutonyAPC" localSheetId="4">#REF!</definedName>
    <definedName name="copia_Doble_RAutonyAPC" localSheetId="6">#REF!</definedName>
    <definedName name="copia_Doble_RAutonyAPC" localSheetId="8">#REF!</definedName>
    <definedName name="copia_Doble_RAutonyAPC" localSheetId="9">#REF!</definedName>
    <definedName name="copia_Doble_RAutonyAPC">#REF!</definedName>
    <definedName name="copia_Gto_Ents_Fed" localSheetId="1">[23]Gto_Ent_Fed!$B$39:$L$73</definedName>
    <definedName name="copia_Gto_Ents_Fed">[23]Gto_Ent_Fed!$B$39:$L$73</definedName>
    <definedName name="copia_Gto_Federal" localSheetId="0">#REF!</definedName>
    <definedName name="copia_Gto_Federal" localSheetId="1">#REF!</definedName>
    <definedName name="copia_Gto_Federal" localSheetId="3">#REF!</definedName>
    <definedName name="copia_Gto_Federal" localSheetId="4">#REF!</definedName>
    <definedName name="copia_Gto_Federal" localSheetId="6">#REF!</definedName>
    <definedName name="copia_Gto_Federal" localSheetId="8">#REF!</definedName>
    <definedName name="copia_Gto_Federal" localSheetId="9">#REF!</definedName>
    <definedName name="copia_Gto_Federal">#REF!</definedName>
    <definedName name="copia_Gto_Neto" localSheetId="0">#REF!</definedName>
    <definedName name="copia_Gto_Neto" localSheetId="1">#REF!</definedName>
    <definedName name="copia_Gto_Neto" localSheetId="3">#REF!</definedName>
    <definedName name="copia_Gto_Neto" localSheetId="4">#REF!</definedName>
    <definedName name="copia_Gto_Neto" localSheetId="6">#REF!</definedName>
    <definedName name="copia_Gto_Neto" localSheetId="8">#REF!</definedName>
    <definedName name="copia_Gto_Neto" localSheetId="9">#REF!</definedName>
    <definedName name="copia_Gto_Neto">#REF!</definedName>
    <definedName name="copia_Ing_Pres" localSheetId="0">#REF!</definedName>
    <definedName name="copia_Ing_Pres" localSheetId="1">#REF!</definedName>
    <definedName name="copia_Ing_Pres" localSheetId="3">#REF!</definedName>
    <definedName name="copia_Ing_Pres" localSheetId="4">#REF!</definedName>
    <definedName name="copia_Ing_Pres" localSheetId="6">#REF!</definedName>
    <definedName name="copia_Ing_Pres" localSheetId="8">#REF!</definedName>
    <definedName name="copia_Ing_Pres" localSheetId="9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7" hidden="1">{"Bruto",#N/A,FALSE,"CONV3T.XLS";"Neto",#N/A,FALSE,"CONV3T.XLS";"UnoB",#N/A,FALSE,"CONV3T.XLS";"Bruto",#N/A,FALSE,"CONV4T.XLS";"Neto",#N/A,FALSE,"CONV4T.XLS";"UnoB",#N/A,FALSE,"CONV4T.XLS"}</definedName>
    <definedName name="cor" localSheetId="8" hidden="1">{"Bruto",#N/A,FALSE,"CONV3T.XLS";"Neto",#N/A,FALSE,"CONV3T.XLS";"UnoB",#N/A,FALSE,"CONV3T.XLS";"Bruto",#N/A,FALSE,"CONV4T.XLS";"Neto",#N/A,FALSE,"CONV4T.XLS";"UnoB",#N/A,FALSE,"CONV4T.XLS"}</definedName>
    <definedName name="cor" localSheetId="9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7" hidden="1">{"Bruto",#N/A,FALSE,"CONV3T.XLS";"Neto",#N/A,FALSE,"CONV3T.XLS";"UnoB",#N/A,FALSE,"CONV3T.XLS";"Bruto",#N/A,FALSE,"CONV4T.XLS";"Neto",#N/A,FALSE,"CONV4T.XLS";"UnoB",#N/A,FALSE,"CONV4T.XLS"}</definedName>
    <definedName name="cos" localSheetId="8" hidden="1">{"Bruto",#N/A,FALSE,"CONV3T.XLS";"Neto",#N/A,FALSE,"CONV3T.XLS";"UnoB",#N/A,FALSE,"CONV3T.XLS";"Bruto",#N/A,FALSE,"CONV4T.XLS";"Neto",#N/A,FALSE,"CONV4T.XLS";"UnoB",#N/A,FALSE,"CONV4T.XLS"}</definedName>
    <definedName name="cos" localSheetId="9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[12]BANPRO99!#REF!</definedName>
    <definedName name="CRI" localSheetId="1">[12]BANPRO99!#REF!</definedName>
    <definedName name="CRI" localSheetId="3">[12]BANPRO99!#REF!</definedName>
    <definedName name="CRI" localSheetId="4">[12]BANPRO99!#REF!</definedName>
    <definedName name="CRI" localSheetId="6">[12]BANPRO99!#REF!</definedName>
    <definedName name="CRI" localSheetId="8">[12]BANPRO99!#REF!</definedName>
    <definedName name="CRI" localSheetId="9">[12]BANPRO99!#REF!</definedName>
    <definedName name="CRI">[12]BANPRO99!#REF!</definedName>
    <definedName name="criterios23" localSheetId="0">#REF!</definedName>
    <definedName name="criterios23" localSheetId="1">#REF!</definedName>
    <definedName name="criterios23" localSheetId="3">#REF!</definedName>
    <definedName name="criterios23" localSheetId="4">#REF!</definedName>
    <definedName name="criterios23" localSheetId="6">#REF!</definedName>
    <definedName name="criterios23" localSheetId="8">#REF!</definedName>
    <definedName name="criterios23" localSheetId="9">#REF!</definedName>
    <definedName name="criterios23">#REF!</definedName>
    <definedName name="Criterios25" localSheetId="0">#REF!</definedName>
    <definedName name="Criterios25" localSheetId="1">#REF!</definedName>
    <definedName name="Criterios25" localSheetId="3">#REF!</definedName>
    <definedName name="Criterios25" localSheetId="4">#REF!</definedName>
    <definedName name="Criterios25" localSheetId="6">#REF!</definedName>
    <definedName name="Criterios25" localSheetId="8">#REF!</definedName>
    <definedName name="Criterios25" localSheetId="9">#REF!</definedName>
    <definedName name="Criterios25">#REF!</definedName>
    <definedName name="Criterios33" localSheetId="0">#REF!</definedName>
    <definedName name="Criterios33" localSheetId="1">#REF!</definedName>
    <definedName name="Criterios33" localSheetId="3">#REF!</definedName>
    <definedName name="Criterios33" localSheetId="4">#REF!</definedName>
    <definedName name="Criterios33" localSheetId="6">#REF!</definedName>
    <definedName name="Criterios33" localSheetId="8">#REF!</definedName>
    <definedName name="Criterios33" localSheetId="9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7" hidden="1">{"Bruto",#N/A,FALSE,"CONV3T.XLS";"Neto",#N/A,FALSE,"CONV3T.XLS";"UnoB",#N/A,FALSE,"CONV3T.XLS";"Bruto",#N/A,FALSE,"CONV4T.XLS";"Neto",#N/A,FALSE,"CONV4T.XLS";"UnoB",#N/A,FALSE,"CONV4T.XLS"}</definedName>
    <definedName name="CSCSDS" localSheetId="8" hidden="1">{"Bruto",#N/A,FALSE,"CONV3T.XLS";"Neto",#N/A,FALSE,"CONV3T.XLS";"UnoB",#N/A,FALSE,"CONV3T.XLS";"Bruto",#N/A,FALSE,"CONV4T.XLS";"Neto",#N/A,FALSE,"CONV4T.XLS";"UnoB",#N/A,FALSE,"CONV4T.XLS"}</definedName>
    <definedName name="CSCSDS" localSheetId="9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 localSheetId="1">#REF!</definedName>
    <definedName name="cuad" localSheetId="3">#REF!</definedName>
    <definedName name="cuad" localSheetId="4">#REF!</definedName>
    <definedName name="cuad" localSheetId="6">#REF!</definedName>
    <definedName name="cuad" localSheetId="8">#REF!</definedName>
    <definedName name="cuad" localSheetId="9">#REF!</definedName>
    <definedName name="cuad">#REF!</definedName>
    <definedName name="CUAD179" localSheetId="0">#REF!</definedName>
    <definedName name="CUAD179" localSheetId="1">#REF!</definedName>
    <definedName name="CUAD179" localSheetId="3">#REF!</definedName>
    <definedName name="CUAD179" localSheetId="4">#REF!</definedName>
    <definedName name="CUAD179" localSheetId="6">#REF!</definedName>
    <definedName name="CUAD179" localSheetId="8">#REF!</definedName>
    <definedName name="CUAD179" localSheetId="9">#REF!</definedName>
    <definedName name="CUAD179">#REF!</definedName>
    <definedName name="CUAD179A" localSheetId="0">#REF!</definedName>
    <definedName name="CUAD179A" localSheetId="1">#REF!</definedName>
    <definedName name="CUAD179A" localSheetId="3">#REF!</definedName>
    <definedName name="CUAD179A" localSheetId="4">#REF!</definedName>
    <definedName name="CUAD179A" localSheetId="6">#REF!</definedName>
    <definedName name="CUAD179A" localSheetId="8">#REF!</definedName>
    <definedName name="CUAD179A" localSheetId="9">#REF!</definedName>
    <definedName name="CUAD179A">#REF!</definedName>
    <definedName name="CUAD180" localSheetId="0">#REF!</definedName>
    <definedName name="CUAD180" localSheetId="1">#REF!</definedName>
    <definedName name="CUAD180" localSheetId="3">#REF!</definedName>
    <definedName name="CUAD180" localSheetId="4">#REF!</definedName>
    <definedName name="CUAD180" localSheetId="6">#REF!</definedName>
    <definedName name="CUAD180" localSheetId="8">#REF!</definedName>
    <definedName name="CUAD180" localSheetId="9">#REF!</definedName>
    <definedName name="CUAD180">#REF!</definedName>
    <definedName name="Cuadro16511" localSheetId="0">'[25]Ingresos serie'!#REF!</definedName>
    <definedName name="Cuadro16511" localSheetId="1">'[25]Ingresos serie'!#REF!</definedName>
    <definedName name="Cuadro16511" localSheetId="3">'[25]Ingresos serie'!#REF!</definedName>
    <definedName name="Cuadro16511" localSheetId="4">'[25]Ingresos serie'!#REF!</definedName>
    <definedName name="Cuadro16511" localSheetId="6">'[25]Ingresos serie'!#REF!</definedName>
    <definedName name="Cuadro16511" localSheetId="8">'[25]Ingresos serie'!#REF!</definedName>
    <definedName name="Cuadro16511" localSheetId="9">'[25]Ingresos serie'!#REF!</definedName>
    <definedName name="Cuadro16511">'[25]Ingresos serie'!#REF!</definedName>
    <definedName name="Cuadro18521" localSheetId="0">#REF!</definedName>
    <definedName name="Cuadro18521" localSheetId="1">#REF!</definedName>
    <definedName name="Cuadro18521" localSheetId="3">#REF!</definedName>
    <definedName name="Cuadro18521" localSheetId="4">#REF!</definedName>
    <definedName name="Cuadro18521" localSheetId="6">#REF!</definedName>
    <definedName name="Cuadro18521" localSheetId="8">#REF!</definedName>
    <definedName name="Cuadro18521" localSheetId="9">#REF!</definedName>
    <definedName name="Cuadro18521">#REF!</definedName>
    <definedName name="Cuadro19522" localSheetId="0">#REF!</definedName>
    <definedName name="Cuadro19522" localSheetId="1">#REF!</definedName>
    <definedName name="Cuadro19522" localSheetId="3">#REF!</definedName>
    <definedName name="Cuadro19522" localSheetId="4">#REF!</definedName>
    <definedName name="Cuadro19522" localSheetId="6">#REF!</definedName>
    <definedName name="Cuadro19522" localSheetId="8">#REF!</definedName>
    <definedName name="Cuadro19522" localSheetId="9">#REF!</definedName>
    <definedName name="Cuadro19522">#REF!</definedName>
    <definedName name="Cuadro20523" localSheetId="0">'[26]20-5.2.3'!#REF!</definedName>
    <definedName name="Cuadro20523" localSheetId="1">'[26]20-5.2.3'!#REF!</definedName>
    <definedName name="Cuadro20523" localSheetId="3">'[26]20-5.2.3'!#REF!</definedName>
    <definedName name="Cuadro20523" localSheetId="4">'[26]20-5.2.3'!#REF!</definedName>
    <definedName name="Cuadro20523" localSheetId="6">'[26]20-5.2.3'!#REF!</definedName>
    <definedName name="Cuadro20523" localSheetId="8">'[26]20-5.2.3'!#REF!</definedName>
    <definedName name="Cuadro20523" localSheetId="9">'[26]20-5.2.3'!#REF!</definedName>
    <definedName name="Cuadro20523">'[26]20-5.2.3'!#REF!</definedName>
    <definedName name="cUADRO26529CR" localSheetId="0">#REF!</definedName>
    <definedName name="cUADRO26529CR" localSheetId="1">#REF!</definedName>
    <definedName name="cUADRO26529CR" localSheetId="3">#REF!</definedName>
    <definedName name="cUADRO26529CR" localSheetId="4">#REF!</definedName>
    <definedName name="cUADRO26529CR" localSheetId="6">#REF!</definedName>
    <definedName name="cUADRO26529CR" localSheetId="8">#REF!</definedName>
    <definedName name="cUADRO26529CR" localSheetId="9">#REF!</definedName>
    <definedName name="cUADRO26529CR">#REF!</definedName>
    <definedName name="Cuadro30611" localSheetId="1">'[26]30-6.1.1'!$B$65:$M$120</definedName>
    <definedName name="Cuadro30611">'[26]30-6.1.1'!$B$65:$M$120</definedName>
    <definedName name="Cuadro31613" localSheetId="0">#REF!</definedName>
    <definedName name="Cuadro31613" localSheetId="1">#REF!</definedName>
    <definedName name="Cuadro31613" localSheetId="3">#REF!</definedName>
    <definedName name="Cuadro31613" localSheetId="4">#REF!</definedName>
    <definedName name="Cuadro31613" localSheetId="6">#REF!</definedName>
    <definedName name="Cuadro31613" localSheetId="8">#REF!</definedName>
    <definedName name="Cuadro31613" localSheetId="9">#REF!</definedName>
    <definedName name="Cuadro31613">#REF!</definedName>
    <definedName name="Cuadro33621" localSheetId="0">#REF!</definedName>
    <definedName name="Cuadro33621" localSheetId="1">#REF!</definedName>
    <definedName name="Cuadro33621" localSheetId="3">#REF!</definedName>
    <definedName name="Cuadro33621" localSheetId="4">#REF!</definedName>
    <definedName name="Cuadro33621" localSheetId="6">#REF!</definedName>
    <definedName name="Cuadro33621" localSheetId="8">#REF!</definedName>
    <definedName name="Cuadro33621" localSheetId="9">#REF!</definedName>
    <definedName name="Cuadro33621">#REF!</definedName>
    <definedName name="cuotasem">'[9]Régimen financiero'!$E$3</definedName>
    <definedName name="DatodRamoUR" localSheetId="1">[27]DatosRamoUrEconomica!$A$1:$F$65536</definedName>
    <definedName name="DatodRamoUR">[27]DatosRamoUrEconomica!$A$1:$F$65536</definedName>
    <definedName name="Datos" localSheetId="0">#REF!</definedName>
    <definedName name="Datos" localSheetId="1">#REF!</definedName>
    <definedName name="Datos" localSheetId="3">#REF!</definedName>
    <definedName name="Datos" localSheetId="4">#REF!</definedName>
    <definedName name="Datos" localSheetId="6">#REF!</definedName>
    <definedName name="Datos" localSheetId="8">#REF!</definedName>
    <definedName name="Datos" localSheetId="9">#REF!</definedName>
    <definedName name="Datos">#REF!</definedName>
    <definedName name="Datos_08_09_ServiciosPersonales" localSheetId="0">#REF!</definedName>
    <definedName name="Datos_08_09_ServiciosPersonales" localSheetId="1">#REF!</definedName>
    <definedName name="Datos_08_09_ServiciosPersonales" localSheetId="3">#REF!</definedName>
    <definedName name="Datos_08_09_ServiciosPersonales" localSheetId="4">#REF!</definedName>
    <definedName name="Datos_08_09_ServiciosPersonales" localSheetId="6">#REF!</definedName>
    <definedName name="Datos_08_09_ServiciosPersonales" localSheetId="8">#REF!</definedName>
    <definedName name="Datos_08_09_ServiciosPersonales" localSheetId="9">#REF!</definedName>
    <definedName name="Datos_08_09_ServiciosPersonales">#REF!</definedName>
    <definedName name="Datos_CRC" localSheetId="1">[28]Hoja1!$A$5:$D$45</definedName>
    <definedName name="Datos_CRC">[28]Hoja1!$A$5:$D$45</definedName>
    <definedName name="Datos_Servicios_Personales" localSheetId="0">#REF!</definedName>
    <definedName name="Datos_Servicios_Personales" localSheetId="1">#REF!</definedName>
    <definedName name="Datos_Servicios_Personales" localSheetId="3">#REF!</definedName>
    <definedName name="Datos_Servicios_Personales" localSheetId="4">#REF!</definedName>
    <definedName name="Datos_Servicios_Personales" localSheetId="6">#REF!</definedName>
    <definedName name="Datos_Servicios_Personales" localSheetId="8">#REF!</definedName>
    <definedName name="Datos_Servicios_Personales" localSheetId="9">#REF!</definedName>
    <definedName name="Datos_Servicios_Personales">#REF!</definedName>
    <definedName name="datosb" localSheetId="0">#REF!</definedName>
    <definedName name="datosb" localSheetId="1">#REF!</definedName>
    <definedName name="datosb" localSheetId="3">#REF!</definedName>
    <definedName name="datosb" localSheetId="4">#REF!</definedName>
    <definedName name="datosb" localSheetId="6">#REF!</definedName>
    <definedName name="datosb" localSheetId="8">#REF!</definedName>
    <definedName name="datosb" localSheetId="9">#REF!</definedName>
    <definedName name="datosb">#REF!</definedName>
    <definedName name="DatosEconomica" localSheetId="0">#REF!</definedName>
    <definedName name="DatosEconomica" localSheetId="1">#REF!</definedName>
    <definedName name="DatosEconomica" localSheetId="3">#REF!</definedName>
    <definedName name="DatosEconomica" localSheetId="4">#REF!</definedName>
    <definedName name="DatosEconomica" localSheetId="6">#REF!</definedName>
    <definedName name="DatosEconomica" localSheetId="8">#REF!</definedName>
    <definedName name="DatosEconomica" localSheetId="9">#REF!</definedName>
    <definedName name="DatosEconomica">#REF!</definedName>
    <definedName name="DatosGrupoyModPp" localSheetId="0">#REF!</definedName>
    <definedName name="DatosGrupoyModPp" localSheetId="1">#REF!</definedName>
    <definedName name="DatosGrupoyModPp" localSheetId="3">#REF!</definedName>
    <definedName name="DatosGrupoyModPp" localSheetId="4">#REF!</definedName>
    <definedName name="DatosGrupoyModPp" localSheetId="6">#REF!</definedName>
    <definedName name="DatosGrupoyModPp" localSheetId="8">#REF!</definedName>
    <definedName name="DatosGrupoyModPp" localSheetId="9">#REF!</definedName>
    <definedName name="DatosGrupoyModPp">#REF!</definedName>
    <definedName name="DatosporProgPresupuestario" localSheetId="0">#REF!</definedName>
    <definedName name="DatosporProgPresupuestario" localSheetId="1">#REF!</definedName>
    <definedName name="DatosporProgPresupuestario" localSheetId="3">#REF!</definedName>
    <definedName name="DatosporProgPresupuestario" localSheetId="4">#REF!</definedName>
    <definedName name="DatosporProgPresupuestario" localSheetId="6">#REF!</definedName>
    <definedName name="DatosporProgPresupuestario" localSheetId="8">#REF!</definedName>
    <definedName name="DatosporProgPresupuestario" localSheetId="9">#REF!</definedName>
    <definedName name="DatosporProgPresupuestario">#REF!</definedName>
    <definedName name="DatosRamoFunción" localSheetId="0">#REF!</definedName>
    <definedName name="DatosRamoFunción" localSheetId="1">#REF!</definedName>
    <definedName name="DatosRamoFunción" localSheetId="3">#REF!</definedName>
    <definedName name="DatosRamoFunción" localSheetId="4">#REF!</definedName>
    <definedName name="DatosRamoFunción" localSheetId="6">#REF!</definedName>
    <definedName name="DatosRamoFunción" localSheetId="8">#REF!</definedName>
    <definedName name="DatosRamoFunción" localSheetId="9">#REF!</definedName>
    <definedName name="DatosRamoFunción">#REF!</definedName>
    <definedName name="DatosRamoUR" localSheetId="0">#REF!</definedName>
    <definedName name="DatosRamoUR" localSheetId="1">#REF!</definedName>
    <definedName name="DatosRamoUR" localSheetId="3">#REF!</definedName>
    <definedName name="DatosRamoUR" localSheetId="4">#REF!</definedName>
    <definedName name="DatosRamoUR" localSheetId="6">#REF!</definedName>
    <definedName name="DatosRamoUR" localSheetId="8">#REF!</definedName>
    <definedName name="DatosRamoUR" localSheetId="9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7" hidden="1">{"Bruto",#N/A,FALSE,"CONV3T.XLS";"Neto",#N/A,FALSE,"CONV3T.XLS";"UnoB",#N/A,FALSE,"CONV3T.XLS";"Bruto",#N/A,FALSE,"CONV4T.XLS";"Neto",#N/A,FALSE,"CONV4T.XLS";"UnoB",#N/A,FALSE,"CONV4T.XLS"}</definedName>
    <definedName name="DCXCZXCZXCXCZ" localSheetId="8" hidden="1">{"Bruto",#N/A,FALSE,"CONV3T.XLS";"Neto",#N/A,FALSE,"CONV3T.XLS";"UnoB",#N/A,FALSE,"CONV3T.XLS";"Bruto",#N/A,FALSE,"CONV4T.XLS";"Neto",#N/A,FALSE,"CONV4T.XLS";"UnoB",#N/A,FALSE,"CONV4T.XLS"}</definedName>
    <definedName name="DCXCZXCZXCXCZ" localSheetId="9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0">[1]!AGO&amp;[1]!SEP&amp;[1]!OCT&amp;[1]!NOV&amp;[1]!DIC</definedName>
    <definedName name="ddd" localSheetId="1">[2]!AGO&amp;[2]!SEP&amp;[2]!OCT&amp;[2]!NOV&amp;[2]!DIC</definedName>
    <definedName name="ddd" localSheetId="3">[3]!AGO&amp;[3]!SEP&amp;[3]!OCT&amp;[3]!NOV&amp;[3]!DIC</definedName>
    <definedName name="ddd" localSheetId="4">[1]!AGO&amp;[1]!SEP&amp;[1]!OCT&amp;[1]!NOV&amp;[1]!DIC</definedName>
    <definedName name="ddd" localSheetId="6">[2]!AGO&amp;[2]!SEP&amp;[2]!OCT&amp;[2]!NOV&amp;[2]!DIC</definedName>
    <definedName name="ddd" localSheetId="8">[4]!AGO&amp;[4]!SEP&amp;[4]!OCT&amp;[4]!NOV&amp;[4]!DIC</definedName>
    <definedName name="ddd" localSheetId="9">[4]!AGO&amp;[4]!SEP&amp;[4]!OCT&amp;[4]!NOV&amp;[4]!DIC</definedName>
    <definedName name="ddd">[1]!AGO&amp;[1]!SEP&amp;[1]!OCT&amp;[1]!NOV&amp;[1]!DIC</definedName>
    <definedName name="dddd" localSheetId="0">#REF!</definedName>
    <definedName name="dddd" localSheetId="1">#REF!</definedName>
    <definedName name="dddd" localSheetId="3">#REF!</definedName>
    <definedName name="dddd" localSheetId="4">#REF!</definedName>
    <definedName name="dddd" localSheetId="6">#REF!</definedName>
    <definedName name="dddd" localSheetId="8">#REF!</definedName>
    <definedName name="dddd" localSheetId="9">#REF!</definedName>
    <definedName name="dddd">#REF!</definedName>
    <definedName name="ddddd" localSheetId="1">[29]Clas_Econ!$B$2:$M$25</definedName>
    <definedName name="ddddd">[29]Clas_Econ!$B$2:$M$25</definedName>
    <definedName name="defi" localSheetId="0">[1]!AGO&amp;[1]!SEP&amp;[1]!OCT&amp;[1]!NOV&amp;[1]!DIC</definedName>
    <definedName name="defi" localSheetId="1">[2]!AGO&amp;[2]!SEP&amp;[2]!OCT&amp;[2]!NOV&amp;[2]!DIC</definedName>
    <definedName name="defi" localSheetId="3">[3]!AGO&amp;[3]!SEP&amp;[3]!OCT&amp;[3]!NOV&amp;[3]!DIC</definedName>
    <definedName name="defi" localSheetId="4">[1]!AGO&amp;[1]!SEP&amp;[1]!OCT&amp;[1]!NOV&amp;[1]!DIC</definedName>
    <definedName name="defi" localSheetId="6">[2]!AGO&amp;[2]!SEP&amp;[2]!OCT&amp;[2]!NOV&amp;[2]!DIC</definedName>
    <definedName name="defi" localSheetId="8">[4]!AGO&amp;[4]!SEP&amp;[4]!OCT&amp;[4]!NOV&amp;[4]!DIC</definedName>
    <definedName name="defi" localSheetId="9">[4]!AGO&amp;[4]!SEP&amp;[4]!OCT&amp;[4]!NOV&amp;[4]!DIC</definedName>
    <definedName name="defi">[1]!AGO&amp;[1]!SEP&amp;[1]!OCT&amp;[1]!NOV&amp;[1]!DIC</definedName>
    <definedName name="DEFICIT4" localSheetId="0">#REF!</definedName>
    <definedName name="DEFICIT4" localSheetId="1">#REF!</definedName>
    <definedName name="DEFICIT4" localSheetId="3">#REF!</definedName>
    <definedName name="DEFICIT4" localSheetId="4">#REF!</definedName>
    <definedName name="DEFICIT4" localSheetId="6">#REF!</definedName>
    <definedName name="DEFICIT4" localSheetId="8">#REF!</definedName>
    <definedName name="DEFICIT4" localSheetId="9">#REF!</definedName>
    <definedName name="DEFICIT4">#REF!</definedName>
    <definedName name="dfd">[30]Presupuesto!$T:$T</definedName>
    <definedName name="dfhzsdgzsd" localSheetId="0">[1]!AGO&amp;[1]!SEP&amp;[1]!OCT&amp;[1]!NOV&amp;[1]!DIC</definedName>
    <definedName name="dfhzsdgzsd" localSheetId="1">[2]!AGO&amp;[2]!SEP&amp;[2]!OCT&amp;[2]!NOV&amp;[2]!DIC</definedName>
    <definedName name="dfhzsdgzsd" localSheetId="3">[3]!AGO&amp;[3]!SEP&amp;[3]!OCT&amp;[3]!NOV&amp;[3]!DIC</definedName>
    <definedName name="dfhzsdgzsd" localSheetId="4">[1]!AGO&amp;[1]!SEP&amp;[1]!OCT&amp;[1]!NOV&amp;[1]!DIC</definedName>
    <definedName name="dfhzsdgzsd" localSheetId="6">[2]!AGO&amp;[2]!SEP&amp;[2]!OCT&amp;[2]!NOV&amp;[2]!DIC</definedName>
    <definedName name="dfhzsdgzsd" localSheetId="8">[4]!AGO&amp;[4]!SEP&amp;[4]!OCT&amp;[4]!NOV&amp;[4]!DIC</definedName>
    <definedName name="dfhzsdgzsd" localSheetId="9">[4]!AGO&amp;[4]!SEP&amp;[4]!OCT&amp;[4]!NOV&amp;[4]!DIC</definedName>
    <definedName name="dfhzsdgzsd">[1]!AGO&amp;[1]!SEP&amp;[1]!OCT&amp;[1]!NOV&amp;[1]!DIC</definedName>
    <definedName name="DIC">"; DICIEMBRE.- "&amp;TEXT([14]edofza12!$C$24,"#,##0")</definedName>
    <definedName name="DIFERENCIAS">#N/A</definedName>
    <definedName name="direccion" localSheetId="1">'[31]ADEC II'!$B$9</definedName>
    <definedName name="direccion">'[31]ADEC II'!$B$9</definedName>
    <definedName name="directo" localSheetId="0">#REF!</definedName>
    <definedName name="directo" localSheetId="1">#REF!</definedName>
    <definedName name="directo" localSheetId="3">#REF!</definedName>
    <definedName name="directo" localSheetId="4">#REF!</definedName>
    <definedName name="directo" localSheetId="6">#REF!</definedName>
    <definedName name="directo" localSheetId="8">#REF!</definedName>
    <definedName name="directo" localSheetId="9">#REF!</definedName>
    <definedName name="directo">#REF!</definedName>
    <definedName name="directo03" localSheetId="0">#REF!</definedName>
    <definedName name="directo03" localSheetId="1">#REF!</definedName>
    <definedName name="directo03" localSheetId="3">#REF!</definedName>
    <definedName name="directo03" localSheetId="4">#REF!</definedName>
    <definedName name="directo03" localSheetId="6">#REF!</definedName>
    <definedName name="directo03" localSheetId="8">#REF!</definedName>
    <definedName name="directo03" localSheetId="9">#REF!</definedName>
    <definedName name="directo03">#REF!</definedName>
    <definedName name="directoc03" localSheetId="0">#REF!</definedName>
    <definedName name="directoc03" localSheetId="1">#REF!</definedName>
    <definedName name="directoc03" localSheetId="3">#REF!</definedName>
    <definedName name="directoc03" localSheetId="4">#REF!</definedName>
    <definedName name="directoc03" localSheetId="6">#REF!</definedName>
    <definedName name="directoc03" localSheetId="8">#REF!</definedName>
    <definedName name="directoc03" localSheetId="9">#REF!</definedName>
    <definedName name="directoc03">#REF!</definedName>
    <definedName name="directoppef" localSheetId="0">#REF!</definedName>
    <definedName name="directoppef" localSheetId="1">#REF!</definedName>
    <definedName name="directoppef" localSheetId="3">#REF!</definedName>
    <definedName name="directoppef" localSheetId="4">#REF!</definedName>
    <definedName name="directoppef" localSheetId="6">#REF!</definedName>
    <definedName name="directoppef" localSheetId="8">#REF!</definedName>
    <definedName name="directoppef" localSheetId="9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7" hidden="1">{"Bruto",#N/A,FALSE,"CONV3T.XLS";"Neto",#N/A,FALSE,"CONV3T.XLS";"UnoB",#N/A,FALSE,"CONV3T.XLS";"Bruto",#N/A,FALSE,"CONV4T.XLS";"Neto",#N/A,FALSE,"CONV4T.XLS";"UnoB",#N/A,FALSE,"CONV4T.XLS"}</definedName>
    <definedName name="DOS" localSheetId="8" hidden="1">{"Bruto",#N/A,FALSE,"CONV3T.XLS";"Neto",#N/A,FALSE,"CONV3T.XLS";"UnoB",#N/A,FALSE,"CONV3T.XLS";"Bruto",#N/A,FALSE,"CONV4T.XLS";"Neto",#N/A,FALSE,"CONV4T.XLS";"UnoB",#N/A,FALSE,"CONV4T.XLS"}</definedName>
    <definedName name="DOS" localSheetId="9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0">'[5]Mod Eco Controlados 99'!#REF!</definedName>
    <definedName name="ds" localSheetId="1">'[5]Mod Eco Controlados 99'!#REF!</definedName>
    <definedName name="ds" localSheetId="3">'[5]Mod Eco Controlados 99'!#REF!</definedName>
    <definedName name="ds" localSheetId="4">'[5]Mod Eco Controlados 99'!#REF!</definedName>
    <definedName name="ds" localSheetId="6">'[5]Mod Eco Controlados 99'!#REF!</definedName>
    <definedName name="ds" localSheetId="8">'[5]Mod Eco Controlados 99'!#REF!</definedName>
    <definedName name="ds" localSheetId="9">'[5]Mod Eco Controlados 99'!#REF!</definedName>
    <definedName name="ds">'[5]Mod Eco Controlados 99'!#REF!</definedName>
    <definedName name="ECOADV" localSheetId="0">#REF!</definedName>
    <definedName name="ECOADV" localSheetId="1">#REF!</definedName>
    <definedName name="ECOADV" localSheetId="3">#REF!</definedName>
    <definedName name="ECOADV" localSheetId="4">#REF!</definedName>
    <definedName name="ECOADV" localSheetId="6">#REF!</definedName>
    <definedName name="ECOADV" localSheetId="8">#REF!</definedName>
    <definedName name="ECOADV" localSheetId="9">#REF!</definedName>
    <definedName name="ECOADV">#REF!</definedName>
    <definedName name="ECOADV1" localSheetId="0">#REF!</definedName>
    <definedName name="ECOADV1" localSheetId="1">#REF!</definedName>
    <definedName name="ECOADV1" localSheetId="3">#REF!</definedName>
    <definedName name="ECOADV1" localSheetId="4">#REF!</definedName>
    <definedName name="ECOADV1" localSheetId="6">#REF!</definedName>
    <definedName name="ECOADV1" localSheetId="8">#REF!</definedName>
    <definedName name="ECOADV1" localSheetId="9">#REF!</definedName>
    <definedName name="ECOADV1">#REF!</definedName>
    <definedName name="ECPD02">[32]ECPD!$F$2:$I$29</definedName>
    <definedName name="ECPD1">[32]ECPD!$A$2:$E$1001</definedName>
    <definedName name="ecpi" localSheetId="0">#REF!</definedName>
    <definedName name="ecpi" localSheetId="1">#REF!</definedName>
    <definedName name="ecpi" localSheetId="3">#REF!</definedName>
    <definedName name="ecpi" localSheetId="4">#REF!</definedName>
    <definedName name="ecpi" localSheetId="6">#REF!</definedName>
    <definedName name="ecpi" localSheetId="8">#REF!</definedName>
    <definedName name="ecpi" localSheetId="9">#REF!</definedName>
    <definedName name="ecpi">#REF!</definedName>
    <definedName name="ecpi03" localSheetId="0">#REF!</definedName>
    <definedName name="ecpi03" localSheetId="1">#REF!</definedName>
    <definedName name="ecpi03" localSheetId="3">#REF!</definedName>
    <definedName name="ecpi03" localSheetId="4">#REF!</definedName>
    <definedName name="ecpi03" localSheetId="6">#REF!</definedName>
    <definedName name="ecpi03" localSheetId="8">#REF!</definedName>
    <definedName name="ecpi03" localSheetId="9">#REF!</definedName>
    <definedName name="ecpi03">#REF!</definedName>
    <definedName name="ecpic03" localSheetId="0">#REF!</definedName>
    <definedName name="ecpic03" localSheetId="1">#REF!</definedName>
    <definedName name="ecpic03" localSheetId="3">#REF!</definedName>
    <definedName name="ecpic03" localSheetId="4">#REF!</definedName>
    <definedName name="ecpic03" localSheetId="6">#REF!</definedName>
    <definedName name="ecpic03" localSheetId="8">#REF!</definedName>
    <definedName name="ecpic03" localSheetId="9">#REF!</definedName>
    <definedName name="ecpic03">#REF!</definedName>
    <definedName name="ecpippef" localSheetId="0">#REF!</definedName>
    <definedName name="ecpippef" localSheetId="1">#REF!</definedName>
    <definedName name="ecpippef" localSheetId="3">#REF!</definedName>
    <definedName name="ecpippef" localSheetId="4">#REF!</definedName>
    <definedName name="ecpippef" localSheetId="6">#REF!</definedName>
    <definedName name="ecpippef" localSheetId="8">#REF!</definedName>
    <definedName name="ecpippef" localSheetId="9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7" hidden="1">{"Bruto",#N/A,FALSE,"CONV3T.XLS";"Neto",#N/A,FALSE,"CONV3T.XLS";"UnoB",#N/A,FALSE,"CONV3T.XLS";"Bruto",#N/A,FALSE,"CONV4T.XLS";"Neto",#N/A,FALSE,"CONV4T.XLS";"UnoB",#N/A,FALSE,"CONV4T.XLS"}</definedName>
    <definedName name="EEE" localSheetId="8" hidden="1">{"Bruto",#N/A,FALSE,"CONV3T.XLS";"Neto",#N/A,FALSE,"CONV3T.XLS";"UnoB",#N/A,FALSE,"CONV3T.XLS";"Bruto",#N/A,FALSE,"CONV4T.XLS";"Neto",#N/A,FALSE,"CONV4T.XLS";"UnoB",#N/A,FALSE,"CONV4T.XLS"}</definedName>
    <definedName name="EEE" localSheetId="9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7" hidden="1">{"Bruto",#N/A,FALSE,"CONV3T.XLS";"Neto",#N/A,FALSE,"CONV3T.XLS";"UnoB",#N/A,FALSE,"CONV3T.XLS";"Bruto",#N/A,FALSE,"CONV4T.XLS";"Neto",#N/A,FALSE,"CONV4T.XLS";"UnoB",#N/A,FALSE,"CONV4T.XLS"}</definedName>
    <definedName name="eeee2" localSheetId="8" hidden="1">{"Bruto",#N/A,FALSE,"CONV3T.XLS";"Neto",#N/A,FALSE,"CONV3T.XLS";"UnoB",#N/A,FALSE,"CONV3T.XLS";"Bruto",#N/A,FALSE,"CONV4T.XLS";"Neto",#N/A,FALSE,"CONV4T.XLS";"UnoB",#N/A,FALSE,"CONV4T.XLS"}</definedName>
    <definedName name="eeee2" localSheetId="9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7" hidden="1">{"Bruto",#N/A,FALSE,"CONV3T.XLS";"Neto",#N/A,FALSE,"CONV3T.XLS";"UnoB",#N/A,FALSE,"CONV3T.XLS";"Bruto",#N/A,FALSE,"CONV4T.XLS";"Neto",#N/A,FALSE,"CONV4T.XLS";"UnoB",#N/A,FALSE,"CONV4T.XLS"}</definedName>
    <definedName name="EEEEE" localSheetId="8" hidden="1">{"Bruto",#N/A,FALSE,"CONV3T.XLS";"Neto",#N/A,FALSE,"CONV3T.XLS";"UnoB",#N/A,FALSE,"CONV3T.XLS";"Bruto",#N/A,FALSE,"CONV4T.XLS";"Neto",#N/A,FALSE,"CONV4T.XLS";"UnoB",#N/A,FALSE,"CONV4T.XLS"}</definedName>
    <definedName name="EEEEE" localSheetId="9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7" hidden="1">{"Bruto",#N/A,FALSE,"CONV3T.XLS";"Neto",#N/A,FALSE,"CONV3T.XLS";"UnoB",#N/A,FALSE,"CONV3T.XLS";"Bruto",#N/A,FALSE,"CONV4T.XLS";"Neto",#N/A,FALSE,"CONV4T.XLS";"UnoB",#N/A,FALSE,"CONV4T.XLS"}</definedName>
    <definedName name="EEEEEEEEEEE" localSheetId="8" hidden="1">{"Bruto",#N/A,FALSE,"CONV3T.XLS";"Neto",#N/A,FALSE,"CONV3T.XLS";"UnoB",#N/A,FALSE,"CONV3T.XLS";"Bruto",#N/A,FALSE,"CONV4T.XLS";"Neto",#N/A,FALSE,"CONV4T.XLS";"UnoB",#N/A,FALSE,"CONV4T.XLS"}</definedName>
    <definedName name="EEEEEEEEEEE" localSheetId="9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7" hidden="1">{"Bruto",#N/A,FALSE,"CONV3T.XLS";"Neto",#N/A,FALSE,"CONV3T.XLS";"UnoB",#N/A,FALSE,"CONV3T.XLS";"Bruto",#N/A,FALSE,"CONV4T.XLS";"Neto",#N/A,FALSE,"CONV4T.XLS";"UnoB",#N/A,FALSE,"CONV4T.XLS"}</definedName>
    <definedName name="eeww" localSheetId="8" hidden="1">{"Bruto",#N/A,FALSE,"CONV3T.XLS";"Neto",#N/A,FALSE,"CONV3T.XLS";"UnoB",#N/A,FALSE,"CONV3T.XLS";"Bruto",#N/A,FALSE,"CONV4T.XLS";"Neto",#N/A,FALSE,"CONV4T.XLS";"UnoB",#N/A,FALSE,"CONV4T.XLS"}</definedName>
    <definedName name="eeww" localSheetId="9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7" hidden="1">{"Bruto",#N/A,FALSE,"CONV3T.XLS";"Neto",#N/A,FALSE,"CONV3T.XLS";"UnoB",#N/A,FALSE,"CONV3T.XLS";"Bruto",#N/A,FALSE,"CONV4T.XLS";"Neto",#N/A,FALSE,"CONV4T.XLS";"UnoB",#N/A,FALSE,"CONV4T.XLS"}</definedName>
    <definedName name="EJEMP" localSheetId="8" hidden="1">{"Bruto",#N/A,FALSE,"CONV3T.XLS";"Neto",#N/A,FALSE,"CONV3T.XLS";"UnoB",#N/A,FALSE,"CONV3T.XLS";"Bruto",#N/A,FALSE,"CONV4T.XLS";"Neto",#N/A,FALSE,"CONV4T.XLS";"UnoB",#N/A,FALSE,"CONV4T.XLS"}</definedName>
    <definedName name="EJEMP" localSheetId="9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"&amp;TEXT([14]edofza01!$C$24,"#,##0")</definedName>
    <definedName name="entidades2002" localSheetId="0">#REF!</definedName>
    <definedName name="entidades2002" localSheetId="1">#REF!</definedName>
    <definedName name="entidades2002" localSheetId="3">#REF!</definedName>
    <definedName name="entidades2002" localSheetId="4">#REF!</definedName>
    <definedName name="entidades2002" localSheetId="6">#REF!</definedName>
    <definedName name="entidades2002" localSheetId="8">#REF!</definedName>
    <definedName name="entidades2002" localSheetId="9">#REF!</definedName>
    <definedName name="entidades2002">#REF!</definedName>
    <definedName name="entidadescierre2003" localSheetId="0">#REF!</definedName>
    <definedName name="entidadescierre2003" localSheetId="1">#REF!</definedName>
    <definedName name="entidadescierre2003" localSheetId="3">#REF!</definedName>
    <definedName name="entidadescierre2003" localSheetId="4">#REF!</definedName>
    <definedName name="entidadescierre2003" localSheetId="6">#REF!</definedName>
    <definedName name="entidadescierre2003" localSheetId="8">#REF!</definedName>
    <definedName name="entidadescierre2003" localSheetId="9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7" hidden="1">{"Bruto",#N/A,FALSE,"CONV3T.XLS";"Neto",#N/A,FALSE,"CONV3T.XLS";"UnoB",#N/A,FALSE,"CONV3T.XLS";"Bruto",#N/A,FALSE,"CONV4T.XLS";"Neto",#N/A,FALSE,"CONV4T.XLS";"UnoB",#N/A,FALSE,"CONV4T.XLS"}</definedName>
    <definedName name="esc" localSheetId="8" hidden="1">{"Bruto",#N/A,FALSE,"CONV3T.XLS";"Neto",#N/A,FALSE,"CONV3T.XLS";"UnoB",#N/A,FALSE,"CONV3T.XLS";"Bruto",#N/A,FALSE,"CONV4T.XLS";"Neto",#N/A,FALSE,"CONV4T.XLS";"UnoB",#N/A,FALSE,"CONV4T.XLS"}</definedName>
    <definedName name="esc" localSheetId="9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[12]BANPRO99!#REF!</definedName>
    <definedName name="EYM" localSheetId="1">[12]BANPRO99!#REF!</definedName>
    <definedName name="EYM" localSheetId="3">[12]BANPRO99!#REF!</definedName>
    <definedName name="EYM" localSheetId="4">[12]BANPRO99!#REF!</definedName>
    <definedName name="EYM" localSheetId="6">[12]BANPRO99!#REF!</definedName>
    <definedName name="EYM" localSheetId="8">[12]BANPRO99!#REF!</definedName>
    <definedName name="EYM" localSheetId="9">[12]BANPRO99!#REF!</definedName>
    <definedName name="EYM">[12]BANPRO99!#REF!</definedName>
    <definedName name="familias" localSheetId="0">#REF!</definedName>
    <definedName name="familias" localSheetId="1">#REF!</definedName>
    <definedName name="familias" localSheetId="3">#REF!</definedName>
    <definedName name="familias" localSheetId="4">#REF!</definedName>
    <definedName name="familias" localSheetId="6">#REF!</definedName>
    <definedName name="familias" localSheetId="8">#REF!</definedName>
    <definedName name="familias" localSheetId="9">#REF!</definedName>
    <definedName name="familias">#REF!</definedName>
    <definedName name="fd" localSheetId="0">[1]!OCT&amp;[1]!NOV&amp;[1]!DIC</definedName>
    <definedName name="fd" localSheetId="1">[2]!OCT&amp;[2]!NOV&amp;[2]!DIC</definedName>
    <definedName name="fd" localSheetId="3">[3]!OCT&amp;[3]!NOV&amp;[3]!DIC</definedName>
    <definedName name="fd" localSheetId="4">[1]!OCT&amp;[1]!NOV&amp;[1]!DIC</definedName>
    <definedName name="fd" localSheetId="6">[2]!OCT&amp;[2]!NOV&amp;[2]!DIC</definedName>
    <definedName name="fd" localSheetId="8">[4]!OCT&amp;[4]!NOV&amp;[4]!DIC</definedName>
    <definedName name="fd" localSheetId="9">[4]!OCT&amp;[4]!NOV&amp;[4]!DIC</definedName>
    <definedName name="fd">[1]!OCT&amp;[1]!NOV&amp;[1]!DIC</definedName>
    <definedName name="FEB">"; FEBRERO.- "&amp;TEXT([14]edofza02!$C$24,"#,##0")</definedName>
    <definedName name="FECHA" localSheetId="6">[7]CONTROL!$A$1</definedName>
    <definedName name="FECHA">[8]CONTROL!$A$1</definedName>
    <definedName name="federalizado" localSheetId="0">#REF!</definedName>
    <definedName name="federalizado" localSheetId="1">#REF!</definedName>
    <definedName name="federalizado" localSheetId="3">#REF!</definedName>
    <definedName name="federalizado" localSheetId="4">#REF!</definedName>
    <definedName name="federalizado" localSheetId="6">#REF!</definedName>
    <definedName name="federalizado" localSheetId="8">#REF!</definedName>
    <definedName name="federalizado" localSheetId="9">#REF!</definedName>
    <definedName name="federalizado">#REF!</definedName>
    <definedName name="federalizado03" localSheetId="0">#REF!</definedName>
    <definedName name="federalizado03" localSheetId="1">#REF!</definedName>
    <definedName name="federalizado03" localSheetId="3">#REF!</definedName>
    <definedName name="federalizado03" localSheetId="4">#REF!</definedName>
    <definedName name="federalizado03" localSheetId="6">#REF!</definedName>
    <definedName name="federalizado03" localSheetId="8">#REF!</definedName>
    <definedName name="federalizado03" localSheetId="9">#REF!</definedName>
    <definedName name="federalizado03">#REF!</definedName>
    <definedName name="federalizadoc03" localSheetId="0">#REF!</definedName>
    <definedName name="federalizadoc03" localSheetId="1">#REF!</definedName>
    <definedName name="federalizadoc03" localSheetId="3">#REF!</definedName>
    <definedName name="federalizadoc03" localSheetId="4">#REF!</definedName>
    <definedName name="federalizadoc03" localSheetId="6">#REF!</definedName>
    <definedName name="federalizadoc03" localSheetId="8">#REF!</definedName>
    <definedName name="federalizadoc03" localSheetId="9">#REF!</definedName>
    <definedName name="federalizadoc03">#REF!</definedName>
    <definedName name="federalizadoppef" localSheetId="0">#REF!</definedName>
    <definedName name="federalizadoppef" localSheetId="1">#REF!</definedName>
    <definedName name="federalizadoppef" localSheetId="3">#REF!</definedName>
    <definedName name="federalizadoppef" localSheetId="4">#REF!</definedName>
    <definedName name="federalizadoppef" localSheetId="6">#REF!</definedName>
    <definedName name="federalizadoppef" localSheetId="8">#REF!</definedName>
    <definedName name="federalizadoppef" localSheetId="9">#REF!</definedName>
    <definedName name="federalizadoppef">#REF!</definedName>
    <definedName name="FERRO96" localSheetId="0">#REF!</definedName>
    <definedName name="FERRO96" localSheetId="1">#REF!</definedName>
    <definedName name="FERRO96" localSheetId="3">#REF!</definedName>
    <definedName name="FERRO96" localSheetId="4">#REF!</definedName>
    <definedName name="FERRO96" localSheetId="6">#REF!</definedName>
    <definedName name="FERRO96" localSheetId="8">#REF!</definedName>
    <definedName name="FERRO96" localSheetId="9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7" hidden="1">{#N/A,#N/A,FALSE,"TOT";#N/A,#N/A,FALSE,"PEP";#N/A,#N/A,FALSE,"REF";#N/A,#N/A,FALSE,"GAS";#N/A,#N/A,FALSE,"PET";#N/A,#N/A,FALSE,"COR"}</definedName>
    <definedName name="FFSDSDSDFSDF" localSheetId="8" hidden="1">{#N/A,#N/A,FALSE,"TOT";#N/A,#N/A,FALSE,"PEP";#N/A,#N/A,FALSE,"REF";#N/A,#N/A,FALSE,"GAS";#N/A,#N/A,FALSE,"PET";#N/A,#N/A,FALSE,"COR"}</definedName>
    <definedName name="FFSDSDSDFSDF" localSheetId="9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 localSheetId="1">#REF!</definedName>
    <definedName name="FORM" localSheetId="3">#REF!</definedName>
    <definedName name="FORM" localSheetId="4">#REF!</definedName>
    <definedName name="FORM" localSheetId="6">#REF!</definedName>
    <definedName name="FORM" localSheetId="8">#REF!</definedName>
    <definedName name="FORM" localSheetId="9">#REF!</definedName>
    <definedName name="FORM">#REF!</definedName>
    <definedName name="función" localSheetId="0">#REF!</definedName>
    <definedName name="función" localSheetId="1">#REF!</definedName>
    <definedName name="función" localSheetId="3">#REF!</definedName>
    <definedName name="función" localSheetId="4">#REF!</definedName>
    <definedName name="función" localSheetId="6">#REF!</definedName>
    <definedName name="función" localSheetId="8">#REF!</definedName>
    <definedName name="función" localSheetId="9">#REF!</definedName>
    <definedName name="función">#REF!</definedName>
    <definedName name="funciones">[33]funciones!$C$2:$D$30</definedName>
    <definedName name="geova" localSheetId="1">#REF!</definedName>
    <definedName name="geova" localSheetId="4">#REF!</definedName>
    <definedName name="geova" localSheetId="5">#REF!</definedName>
    <definedName name="geova" localSheetId="6">#REF!</definedName>
    <definedName name="geova" localSheetId="8">#REF!</definedName>
    <definedName name="geova" localSheetId="9">#REF!</definedName>
    <definedName name="geova">#REF!</definedName>
    <definedName name="gf" localSheetId="1">#N/A</definedName>
    <definedName name="gf">#N/A</definedName>
    <definedName name="gfd" localSheetId="0">[1]!SEP&amp;[1]!OCT&amp;[1]!NOV&amp;[1]!DIC</definedName>
    <definedName name="gfd" localSheetId="1">[2]!SEP&amp;[2]!OCT&amp;[2]!NOV&amp;[2]!DIC</definedName>
    <definedName name="gfd" localSheetId="3">[3]!SEP&amp;[3]!OCT&amp;[3]!NOV&amp;[3]!DIC</definedName>
    <definedName name="gfd" localSheetId="4">[1]!SEP&amp;[1]!OCT&amp;[1]!NOV&amp;[1]!DIC</definedName>
    <definedName name="gfd" localSheetId="6">[2]!SEP&amp;[2]!OCT&amp;[2]!NOV&amp;[2]!DIC</definedName>
    <definedName name="gfd" localSheetId="8">[4]!SEP&amp;[4]!OCT&amp;[4]!NOV&amp;[4]!DIC</definedName>
    <definedName name="gfd" localSheetId="9">[4]!SEP&amp;[4]!OCT&amp;[4]!NOV&amp;[4]!DIC</definedName>
    <definedName name="gfd">[1]!SEP&amp;[1]!OCT&amp;[1]!NOV&amp;[1]!DIC</definedName>
    <definedName name="gfddd" localSheetId="0">+IF([1]!MES=1,[1]!ddd,IF([1]!MES=2,[1]!_________SEP1,IF([1]!MES=3,[1]!_________OCT1,IF([1]!MES=4,[1]!_________OCT1,IF([1]!MES=5,[1]!_________NOV1,IF([1]!MES=6,[1]!DIC))))))</definedName>
    <definedName name="gfddd" localSheetId="1">+IF([2]!MES=1,[2]!ddd,IF([2]!MES=2,[2]!_________SEP1,IF([2]!MES=3,[2]!_________OCT1,IF([2]!MES=4,[2]!_________OCT1,IF([2]!MES=5,[2]!_________NOV1,IF([2]!MES=6,[2]!DIC))))))</definedName>
    <definedName name="gfddd" localSheetId="3">+IF([3]!MES=1,[3]!ddd,IF([3]!MES=2,[3]!_________SEP1,IF([3]!MES=3,[3]!_________OCT1,IF([3]!MES=4,[3]!_________OCT1,IF([3]!MES=5,[3]!_________NOV1,IF([3]!MES=6,[3]!DIC))))))</definedName>
    <definedName name="gfddd" localSheetId="4">+IF([1]!MES=1,[1]!ddd,IF([1]!MES=2,[1]!_________SEP1,IF([1]!MES=3,[1]!_________OCT1,IF([1]!MES=4,[1]!_________OCT1,IF([1]!MES=5,[1]!_________NOV1,IF([1]!MES=6,[1]!DIC))))))</definedName>
    <definedName name="gfddd" localSheetId="6">+IF([2]!MES=1,[2]!ddd,IF([2]!MES=2,[2]!_________SEP1,IF([2]!MES=3,[2]!_________OCT1,IF([2]!MES=4,[2]!_________OCT1,IF([2]!MES=5,[2]!_________NOV1,IF([2]!MES=6,[2]!DIC))))))</definedName>
    <definedName name="gfddd" localSheetId="8">+IF([4]!MES=1,[4]!ddd,IF([4]!MES=2,[4]!_________SEP1,IF([4]!MES=3,[4]!_________OCT1,IF([4]!MES=4,[4]!_________OCT1,IF([4]!MES=5,[4]!_________NOV1,IF([4]!MES=6,[4]!DIC))))))</definedName>
    <definedName name="gfddd" localSheetId="9">+IF([4]!MES=1,[4]!ddd,IF([4]!MES=2,[4]!_________SEP1,IF([4]!MES=3,[4]!_________OCT1,IF([4]!MES=4,[4]!_________OCT1,IF([4]!MES=5,[4]!_________NOV1,IF([4]!MES=6,[4]!DIC))))))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0">[1]!FEB&amp;[1]!MAR&amp;[1]!ABR&amp;[1]!MAY&amp;[1]!JUN&amp;[1]!JUL</definedName>
    <definedName name="ggg" localSheetId="1">[2]!FEB&amp;[2]!MAR&amp;[2]!ABR&amp;[2]!MAY&amp;[2]!JUN&amp;[2]!JUL</definedName>
    <definedName name="ggg" localSheetId="3">[3]!FEB&amp;[3]!MAR&amp;[3]!ABR&amp;[3]!MAY&amp;[3]!JUN&amp;[3]!JUL</definedName>
    <definedName name="ggg" localSheetId="4">[1]!FEB&amp;[1]!MAR&amp;[1]!ABR&amp;[1]!MAY&amp;[1]!JUN&amp;[1]!JUL</definedName>
    <definedName name="ggg" localSheetId="6">[2]!FEB&amp;[2]!MAR&amp;[2]!ABR&amp;[2]!MAY&amp;[2]!JUN&amp;[2]!JUL</definedName>
    <definedName name="ggg" localSheetId="8">[4]!FEB&amp;[4]!MAR&amp;[4]!ABR&amp;[4]!MAY&amp;[4]!JUN&amp;[4]!JUL</definedName>
    <definedName name="ggg" localSheetId="9">[4]!FEB&amp;[4]!MAR&amp;[4]!ABR&amp;[4]!MAY&amp;[4]!JUN&amp;[4]!JUL</definedName>
    <definedName name="ggg">[1]!FEB&amp;[1]!MAR&amp;[1]!ABR&amp;[1]!MAY&amp;[1]!JUN&amp;[1]!JUL</definedName>
    <definedName name="GPRG02" localSheetId="0">#REF!</definedName>
    <definedName name="GPRG02" localSheetId="1">#REF!</definedName>
    <definedName name="GPRG02" localSheetId="3">#REF!</definedName>
    <definedName name="GPRG02" localSheetId="4">#REF!</definedName>
    <definedName name="GPRG02" localSheetId="6">#REF!</definedName>
    <definedName name="GPRG02" localSheetId="8">#REF!</definedName>
    <definedName name="GPRG02" localSheetId="9">#REF!</definedName>
    <definedName name="GPRG02">#REF!</definedName>
    <definedName name="GPRG03" localSheetId="0">#REF!</definedName>
    <definedName name="GPRG03" localSheetId="1">#REF!</definedName>
    <definedName name="GPRG03" localSheetId="3">#REF!</definedName>
    <definedName name="GPRG03" localSheetId="4">#REF!</definedName>
    <definedName name="GPRG03" localSheetId="6">#REF!</definedName>
    <definedName name="GPRG03" localSheetId="8">#REF!</definedName>
    <definedName name="GPRG03" localSheetId="9">#REF!</definedName>
    <definedName name="GPRG03">#REF!</definedName>
    <definedName name="GPRG04" localSheetId="0">#REF!</definedName>
    <definedName name="GPRG04" localSheetId="1">#REF!</definedName>
    <definedName name="GPRG04" localSheetId="3">#REF!</definedName>
    <definedName name="GPRG04" localSheetId="4">#REF!</definedName>
    <definedName name="GPRG04" localSheetId="6">#REF!</definedName>
    <definedName name="GPRG04" localSheetId="8">#REF!</definedName>
    <definedName name="GPRG04" localSheetId="9">#REF!</definedName>
    <definedName name="GPRG04">#REF!</definedName>
    <definedName name="GPRG05" localSheetId="0">#REF!</definedName>
    <definedName name="GPRG05" localSheetId="1">#REF!</definedName>
    <definedName name="GPRG05" localSheetId="3">#REF!</definedName>
    <definedName name="GPRG05" localSheetId="4">#REF!</definedName>
    <definedName name="GPRG05" localSheetId="6">#REF!</definedName>
    <definedName name="GPRG05" localSheetId="8">#REF!</definedName>
    <definedName name="GPRG05" localSheetId="9">#REF!</definedName>
    <definedName name="GPRG05">#REF!</definedName>
    <definedName name="GPRG06" localSheetId="0">#REF!</definedName>
    <definedName name="GPRG06" localSheetId="1">#REF!</definedName>
    <definedName name="GPRG06" localSheetId="3">#REF!</definedName>
    <definedName name="GPRG06" localSheetId="4">#REF!</definedName>
    <definedName name="GPRG06" localSheetId="6">#REF!</definedName>
    <definedName name="GPRG06" localSheetId="8">#REF!</definedName>
    <definedName name="GPRG06" localSheetId="9">#REF!</definedName>
    <definedName name="GPRG06">#REF!</definedName>
    <definedName name="GPRG07" localSheetId="0">#REF!</definedName>
    <definedName name="GPRG07" localSheetId="1">#REF!</definedName>
    <definedName name="GPRG07" localSheetId="3">#REF!</definedName>
    <definedName name="GPRG07" localSheetId="4">#REF!</definedName>
    <definedName name="GPRG07" localSheetId="6">#REF!</definedName>
    <definedName name="GPRG07" localSheetId="8">#REF!</definedName>
    <definedName name="GPRG07" localSheetId="9">#REF!</definedName>
    <definedName name="GPRG07">#REF!</definedName>
    <definedName name="GPRG08" localSheetId="0">#REF!</definedName>
    <definedName name="GPRG08" localSheetId="1">#REF!</definedName>
    <definedName name="GPRG08" localSheetId="3">#REF!</definedName>
    <definedName name="GPRG08" localSheetId="4">#REF!</definedName>
    <definedName name="GPRG08" localSheetId="6">#REF!</definedName>
    <definedName name="GPRG08" localSheetId="8">#REF!</definedName>
    <definedName name="GPRG08" localSheetId="9">#REF!</definedName>
    <definedName name="GPRG08">#REF!</definedName>
    <definedName name="GPRG09" localSheetId="0">#REF!</definedName>
    <definedName name="GPRG09" localSheetId="1">#REF!</definedName>
    <definedName name="GPRG09" localSheetId="3">#REF!</definedName>
    <definedName name="GPRG09" localSheetId="4">#REF!</definedName>
    <definedName name="GPRG09" localSheetId="6">#REF!</definedName>
    <definedName name="GPRG09" localSheetId="8">#REF!</definedName>
    <definedName name="GPRG09" localSheetId="9">#REF!</definedName>
    <definedName name="GPRG09">#REF!</definedName>
    <definedName name="GPRG10" localSheetId="0">#REF!</definedName>
    <definedName name="GPRG10" localSheetId="1">#REF!</definedName>
    <definedName name="GPRG10" localSheetId="3">#REF!</definedName>
    <definedName name="GPRG10" localSheetId="4">#REF!</definedName>
    <definedName name="GPRG10" localSheetId="6">#REF!</definedName>
    <definedName name="GPRG10" localSheetId="8">#REF!</definedName>
    <definedName name="GPRG10" localSheetId="9">#REF!</definedName>
    <definedName name="GPRG10">#REF!</definedName>
    <definedName name="GPRG11" localSheetId="0">#REF!</definedName>
    <definedName name="GPRG11" localSheetId="1">#REF!</definedName>
    <definedName name="GPRG11" localSheetId="3">#REF!</definedName>
    <definedName name="GPRG11" localSheetId="4">#REF!</definedName>
    <definedName name="GPRG11" localSheetId="6">#REF!</definedName>
    <definedName name="GPRG11" localSheetId="8">#REF!</definedName>
    <definedName name="GPRG11" localSheetId="9">#REF!</definedName>
    <definedName name="GPRG11">#REF!</definedName>
    <definedName name="GPS" localSheetId="0">[12]BANPRO99!#REF!</definedName>
    <definedName name="GPS" localSheetId="1">[12]BANPRO99!#REF!</definedName>
    <definedName name="GPS" localSheetId="3">[12]BANPRO99!#REF!</definedName>
    <definedName name="GPS" localSheetId="4">[12]BANPRO99!#REF!</definedName>
    <definedName name="GPS" localSheetId="6">[12]BANPRO99!#REF!</definedName>
    <definedName name="GPS" localSheetId="8">[12]BANPRO99!#REF!</definedName>
    <definedName name="GPS" localSheetId="9">[12]BANPRO99!#REF!</definedName>
    <definedName name="GPS">[12]BANPRO99!#REF!</definedName>
    <definedName name="GTtoNoProgRamos" localSheetId="1">'[34]GP Ramos'!$A$1:$N$11204</definedName>
    <definedName name="GTtoNoProgRamos">'[34]GP Ramos'!$A$1:$N$11204</definedName>
    <definedName name="HABERES">#N/A</definedName>
    <definedName name="HJK" localSheetId="0">[1]!ABR&amp;[1]!MAY&amp;[1]!JUN&amp;[1]!JUL&amp;[1]!AGO&amp;[1]!SEP</definedName>
    <definedName name="HJK" localSheetId="1">[2]!ABR&amp;[2]!MAY&amp;[2]!JUN&amp;[2]!JUL&amp;[2]!AGO&amp;[2]!SEP</definedName>
    <definedName name="HJK" localSheetId="3">[3]!ABR&amp;[3]!MAY&amp;[3]!JUN&amp;[3]!JUL&amp;[3]!AGO&amp;[3]!SEP</definedName>
    <definedName name="HJK" localSheetId="4">[1]!ABR&amp;[1]!MAY&amp;[1]!JUN&amp;[1]!JUL&amp;[1]!AGO&amp;[1]!SEP</definedName>
    <definedName name="HJK" localSheetId="6">[2]!ABR&amp;[2]!MAY&amp;[2]!JUN&amp;[2]!JUL&amp;[2]!AGO&amp;[2]!SEP</definedName>
    <definedName name="HJK" localSheetId="8">[4]!ABR&amp;[4]!MAY&amp;[4]!JUN&amp;[4]!JUL&amp;[4]!AGO&amp;[4]!SEP</definedName>
    <definedName name="HJK" localSheetId="9">[4]!ABR&amp;[4]!MAY&amp;[4]!JUN&amp;[4]!JUL&amp;[4]!AGO&amp;[4]!SEP</definedName>
    <definedName name="HJK">[1]!ABR&amp;[1]!MAY&amp;[1]!JUN&amp;[1]!JUL&amp;[1]!AGO&amp;[1]!SEP</definedName>
    <definedName name="hoja1" localSheetId="0">#REF!</definedName>
    <definedName name="hoja1" localSheetId="1">#REF!</definedName>
    <definedName name="hoja1" localSheetId="3">#REF!</definedName>
    <definedName name="hoja1" localSheetId="4">#REF!</definedName>
    <definedName name="hoja1" localSheetId="6">#REF!</definedName>
    <definedName name="hoja1" localSheetId="8">#REF!</definedName>
    <definedName name="hoja1" localSheetId="9">#REF!</definedName>
    <definedName name="hoja1">#REF!</definedName>
    <definedName name="hoja2" localSheetId="0">#REF!</definedName>
    <definedName name="hoja2" localSheetId="1">#REF!</definedName>
    <definedName name="hoja2" localSheetId="3">#REF!</definedName>
    <definedName name="hoja2" localSheetId="4">#REF!</definedName>
    <definedName name="hoja2" localSheetId="6">#REF!</definedName>
    <definedName name="hoja2" localSheetId="8">#REF!</definedName>
    <definedName name="hoja2" localSheetId="9">#REF!</definedName>
    <definedName name="hoja2">#REF!</definedName>
    <definedName name="hoja3" localSheetId="0">#REF!</definedName>
    <definedName name="hoja3" localSheetId="1">#REF!</definedName>
    <definedName name="hoja3" localSheetId="3">#REF!</definedName>
    <definedName name="hoja3" localSheetId="4">#REF!</definedName>
    <definedName name="hoja3" localSheetId="6">#REF!</definedName>
    <definedName name="hoja3" localSheetId="8">#REF!</definedName>
    <definedName name="hoja3" localSheetId="9">#REF!</definedName>
    <definedName name="hoja3">#REF!</definedName>
    <definedName name="hoja4" localSheetId="0">#REF!+#REF!</definedName>
    <definedName name="hoja4" localSheetId="1">#REF!+#REF!</definedName>
    <definedName name="hoja4" localSheetId="3">#REF!+#REF!</definedName>
    <definedName name="hoja4" localSheetId="4">#REF!+#REF!</definedName>
    <definedName name="hoja4" localSheetId="6">#REF!+#REF!</definedName>
    <definedName name="hoja4" localSheetId="8">#REF!+#REF!</definedName>
    <definedName name="hoja4" localSheetId="9">#REF!+#REF!</definedName>
    <definedName name="hoja4">#REF!+#REF!</definedName>
    <definedName name="HT_1" localSheetId="0">#REF!</definedName>
    <definedName name="HT_1" localSheetId="1">#REF!</definedName>
    <definedName name="HT_1" localSheetId="3">#REF!</definedName>
    <definedName name="HT_1" localSheetId="4">#REF!</definedName>
    <definedName name="HT_1" localSheetId="6">#REF!</definedName>
    <definedName name="HT_1" localSheetId="8">#REF!</definedName>
    <definedName name="HT_1" localSheetId="9">#REF!</definedName>
    <definedName name="HT_1">#REF!</definedName>
    <definedName name="I" localSheetId="0">#REF!</definedName>
    <definedName name="I" localSheetId="1">#REF!</definedName>
    <definedName name="I" localSheetId="3">#REF!</definedName>
    <definedName name="I" localSheetId="4">#REF!</definedName>
    <definedName name="I" localSheetId="6">#REF!</definedName>
    <definedName name="I" localSheetId="8">#REF!</definedName>
    <definedName name="I" localSheetId="9">#REF!</definedName>
    <definedName name="I">#REF!</definedName>
    <definedName name="ID_GFS" localSheetId="7">#REF!</definedName>
    <definedName name="ID_GFS">#REF!</definedName>
    <definedName name="ID_PP" localSheetId="7">#REF!</definedName>
    <definedName name="ID_PP">#REF!</definedName>
    <definedName name="ID_UR" localSheetId="7">#REF!</definedName>
    <definedName name="ID_UR">#REF!</definedName>
    <definedName name="iii" localSheetId="0">#REF!</definedName>
    <definedName name="iii" localSheetId="1">#REF!</definedName>
    <definedName name="iii" localSheetId="3">#REF!</definedName>
    <definedName name="iii" localSheetId="4">#REF!</definedName>
    <definedName name="iii" localSheetId="6">#REF!</definedName>
    <definedName name="iii" localSheetId="8">#REF!</definedName>
    <definedName name="iii" localSheetId="9">#REF!</definedName>
    <definedName name="iii">#REF!</definedName>
    <definedName name="IMP_APORTA" localSheetId="0">#REF!</definedName>
    <definedName name="IMP_APORTA" localSheetId="1">#REF!</definedName>
    <definedName name="IMP_APORTA" localSheetId="3">#REF!</definedName>
    <definedName name="IMP_APORTA" localSheetId="4">#REF!</definedName>
    <definedName name="IMP_APORTA" localSheetId="6">#REF!</definedName>
    <definedName name="IMP_APORTA" localSheetId="8">#REF!</definedName>
    <definedName name="IMP_APORTA" localSheetId="9">#REF!</definedName>
    <definedName name="IMP_APORTA">#REF!</definedName>
    <definedName name="IMP_BRUTOT" localSheetId="0">#REF!</definedName>
    <definedName name="IMP_BRUTOT" localSheetId="1">#REF!</definedName>
    <definedName name="IMP_BRUTOT" localSheetId="3">#REF!</definedName>
    <definedName name="IMP_BRUTOT" localSheetId="4">#REF!</definedName>
    <definedName name="IMP_BRUTOT" localSheetId="6">#REF!</definedName>
    <definedName name="IMP_BRUTOT" localSheetId="8">#REF!</definedName>
    <definedName name="IMP_BRUTOT" localSheetId="9">#REF!</definedName>
    <definedName name="IMP_BRUTOT">#REF!</definedName>
    <definedName name="imp_control" localSheetId="0">#REF!</definedName>
    <definedName name="imp_control" localSheetId="1">#REF!</definedName>
    <definedName name="imp_control" localSheetId="3">#REF!</definedName>
    <definedName name="imp_control" localSheetId="4">#REF!</definedName>
    <definedName name="imp_control" localSheetId="6">#REF!</definedName>
    <definedName name="imp_control" localSheetId="8">#REF!</definedName>
    <definedName name="imp_control" localSheetId="9">#REF!</definedName>
    <definedName name="imp_control">#REF!</definedName>
    <definedName name="Imprimir_área_IM" localSheetId="0">#REF!</definedName>
    <definedName name="Imprimir_área_IM" localSheetId="1">#REF!</definedName>
    <definedName name="Imprimir_área_IM" localSheetId="3">#REF!</definedName>
    <definedName name="Imprimir_área_IM" localSheetId="4">#REF!</definedName>
    <definedName name="Imprimir_área_IM" localSheetId="6">#REF!</definedName>
    <definedName name="Imprimir_área_IM" localSheetId="8">#REF!</definedName>
    <definedName name="Imprimir_área_IM" localSheetId="9">#REF!</definedName>
    <definedName name="Imprimir_área_IM">#REF!</definedName>
    <definedName name="IMSS96" localSheetId="0">#REF!</definedName>
    <definedName name="IMSS96" localSheetId="1">#REF!</definedName>
    <definedName name="IMSS96" localSheetId="3">#REF!</definedName>
    <definedName name="IMSS96" localSheetId="4">#REF!</definedName>
    <definedName name="IMSS96" localSheetId="6">#REF!</definedName>
    <definedName name="IMSS96" localSheetId="8">#REF!</definedName>
    <definedName name="IMSS96" localSheetId="9">#REF!</definedName>
    <definedName name="IMSS96">#REF!</definedName>
    <definedName name="IMSSE" localSheetId="1">'[21] '!$Z$99:$AE$143</definedName>
    <definedName name="IMSSE">'[21] '!$Z$99:$AE$143</definedName>
    <definedName name="IMSSM" localSheetId="1">'[21] '!$Z$51:$AE$95</definedName>
    <definedName name="IMSSM">'[21] '!$Z$51:$AE$95</definedName>
    <definedName name="IMSSO" localSheetId="1">'[21] '!$Z$3:$AE$47</definedName>
    <definedName name="IMSSO">'[21] '!$Z$3:$AE$47</definedName>
    <definedName name="ISSSTE96" localSheetId="0">#REF!</definedName>
    <definedName name="ISSSTE96" localSheetId="1">#REF!</definedName>
    <definedName name="ISSSTE96" localSheetId="3">#REF!</definedName>
    <definedName name="ISSSTE96" localSheetId="4">#REF!</definedName>
    <definedName name="ISSSTE96" localSheetId="6">#REF!</definedName>
    <definedName name="ISSSTE96" localSheetId="8">#REF!</definedName>
    <definedName name="ISSSTE96" localSheetId="9">#REF!</definedName>
    <definedName name="ISSSTE96">#REF!</definedName>
    <definedName name="ISSSTEE" localSheetId="1">'[21] '!$T$99:$Y$143</definedName>
    <definedName name="ISSSTEE">'[21] '!$T$99:$Y$143</definedName>
    <definedName name="ISSSTEM" localSheetId="1">'[21] '!$T$51:$Y$95</definedName>
    <definedName name="ISSSTEM">'[21] '!$T$51:$Y$95</definedName>
    <definedName name="ISSSTEO" localSheetId="1">'[21] '!$T$3:$Y$47</definedName>
    <definedName name="ISSSTEO">'[21] '!$T$3:$Y$47</definedName>
    <definedName name="IV" localSheetId="0">[12]BANPRO99!#REF!</definedName>
    <definedName name="IV" localSheetId="1">[12]BANPRO99!#REF!</definedName>
    <definedName name="IV" localSheetId="3">[12]BANPRO99!#REF!</definedName>
    <definedName name="IV" localSheetId="4">[12]BANPRO99!#REF!</definedName>
    <definedName name="IV" localSheetId="6">[12]BANPRO99!#REF!</definedName>
    <definedName name="IV" localSheetId="8">[12]BANPRO99!#REF!</definedName>
    <definedName name="IV" localSheetId="9">[12]BANPRO99!#REF!</definedName>
    <definedName name="IV">[12]BANPRO99!#REF!</definedName>
    <definedName name="jjj" localSheetId="0">#REF!</definedName>
    <definedName name="jjj" localSheetId="1">#REF!</definedName>
    <definedName name="jjj" localSheetId="3">#REF!</definedName>
    <definedName name="jjj" localSheetId="4">#REF!</definedName>
    <definedName name="jjj" localSheetId="6">#REF!</definedName>
    <definedName name="jjj" localSheetId="8">#REF!</definedName>
    <definedName name="jjj" localSheetId="9">#REF!</definedName>
    <definedName name="jjj">#REF!</definedName>
    <definedName name="JUL">"; JULIO.- "&amp;TEXT([14]edofza07!$C$24,"#,##0")</definedName>
    <definedName name="JULIO" localSheetId="0">[1]!FEB&amp;[1]!MAR&amp;[1]!ABR&amp;[1]!MAY&amp;[1]!JUN&amp;[1]!JUL</definedName>
    <definedName name="JULIO" localSheetId="1">[2]!FEB&amp;[2]!MAR&amp;[2]!ABR&amp;[2]!MAY&amp;[2]!JUN&amp;[2]!JUL</definedName>
    <definedName name="JULIO" localSheetId="3">[3]!FEB&amp;[3]!MAR&amp;[3]!ABR&amp;[3]!MAY&amp;[3]!JUN&amp;[3]!JUL</definedName>
    <definedName name="JULIO" localSheetId="4">[1]!FEB&amp;[1]!MAR&amp;[1]!ABR&amp;[1]!MAY&amp;[1]!JUN&amp;[1]!JUL</definedName>
    <definedName name="JULIO" localSheetId="6">[2]!FEB&amp;[2]!MAR&amp;[2]!ABR&amp;[2]!MAY&amp;[2]!JUN&amp;[2]!JUL</definedName>
    <definedName name="JULIO" localSheetId="8">[4]!FEB&amp;[4]!MAR&amp;[4]!ABR&amp;[4]!MAY&amp;[4]!JUN&amp;[4]!JUL</definedName>
    <definedName name="JULIO" localSheetId="9">[4]!FEB&amp;[4]!MAR&amp;[4]!ABR&amp;[4]!MAY&amp;[4]!JUN&amp;[4]!JUL</definedName>
    <definedName name="JULIO">[1]!FEB&amp;[1]!MAR&amp;[1]!ABR&amp;[1]!MAY&amp;[1]!JUN&amp;[1]!JUL</definedName>
    <definedName name="JUN">"; JUNIO.- "&amp;TEXT([14]edofza06!$C$24,"#,##0")</definedName>
    <definedName name="kkk" localSheetId="0">#REF!</definedName>
    <definedName name="kkk" localSheetId="1">#REF!</definedName>
    <definedName name="kkk" localSheetId="3">#REF!</definedName>
    <definedName name="kkk" localSheetId="4">#REF!</definedName>
    <definedName name="kkk" localSheetId="6">#REF!</definedName>
    <definedName name="kkk" localSheetId="8">#REF!</definedName>
    <definedName name="kkk" localSheetId="9">#REF!</definedName>
    <definedName name="kkk">#REF!</definedName>
    <definedName name="lfc" localSheetId="0">+TEXT(IF(AND(OR(DAY([1]!FECHA)&gt;=1,DAY([1]!FECHA)&lt;=10),MONTH([1]!FECHA)=1),YEAR([1]!FECHA)-1,YEAR([1]!FECHA)),"0")</definedName>
    <definedName name="lfc" localSheetId="1">+TEXT(IF(AND(OR(DAY([2]!FECHA)&gt;=1,DAY([2]!FECHA)&lt;=10),MONTH([2]!FECHA)=1),YEAR([2]!FECHA)-1,YEAR([2]!FECHA)),"0")</definedName>
    <definedName name="lfc" localSheetId="3">+TEXT(IF(AND(OR(DAY([3]!FECHA)&gt;=1,DAY([3]!FECHA)&lt;=10),MONTH([3]!FECHA)=1),YEAR([3]!FECHA)-1,YEAR([3]!FECHA)),"0")</definedName>
    <definedName name="lfc" localSheetId="4">+TEXT(IF(AND(OR(DAY([1]!FECHA)&gt;=1,DAY([1]!FECHA)&lt;=10),MONTH([1]!FECHA)=1),YEAR([1]!FECHA)-1,YEAR([1]!FECHA)),"0")</definedName>
    <definedName name="lfc" localSheetId="6">+TEXT(IF(AND(OR(DAY([2]!FECHA)&gt;=1,DAY([2]!FECHA)&lt;=10),MONTH([2]!FECHA)=1),YEAR([2]!FECHA)-1,YEAR([2]!FECHA)),"0")</definedName>
    <definedName name="lfc" localSheetId="8">+TEXT(IF(AND(OR(DAY([4]!FECHA)&gt;=1,DAY([4]!FECHA)&lt;=10),MONTH([4]!FECHA)=1),YEAR([4]!FECHA)-1,YEAR([4]!FECHA)),"0")</definedName>
    <definedName name="lfc" localSheetId="9">+TEXT(IF(AND(OR(DAY([4]!FECHA)&gt;=1,DAY([4]!FECHA)&lt;=10),MONTH([4]!FECHA)=1),YEAR([4]!FECHA)-1,YEAR([4]!FECHA)),"0")</definedName>
    <definedName name="lfc">+TEXT(IF(AND(OR(DAY([1]!FECHA)&gt;=1,DAY([1]!FECHA)&lt;=10),MONTH([1]!FECHA)=1),YEAR([1]!FECHA)-1,YEAR([1]!FECHA)),"0")</definedName>
    <definedName name="LFCE" localSheetId="1">'[21] '!$N$99:$S$143</definedName>
    <definedName name="LFCE">'[21] '!$N$99:$S$143</definedName>
    <definedName name="LFCM" localSheetId="1">'[21] '!$N$51:$S$95</definedName>
    <definedName name="LFCM">'[21] '!$N$51:$S$95</definedName>
    <definedName name="LFCO" localSheetId="1">'[21] '!$N$3:$S$47</definedName>
    <definedName name="LFCO">'[21] '!$N$3:$S$47</definedName>
    <definedName name="lll" localSheetId="0">[1]!OCT&amp;[1]!NOV&amp;[1]!DIC</definedName>
    <definedName name="lll" localSheetId="1">[2]!OCT&amp;[2]!NOV&amp;[2]!DIC</definedName>
    <definedName name="lll" localSheetId="3">[3]!OCT&amp;[3]!NOV&amp;[3]!DIC</definedName>
    <definedName name="lll" localSheetId="4">[1]!OCT&amp;[1]!NOV&amp;[1]!DIC</definedName>
    <definedName name="lll" localSheetId="6">[2]!OCT&amp;[2]!NOV&amp;[2]!DIC</definedName>
    <definedName name="lll" localSheetId="8">[4]!OCT&amp;[4]!NOV&amp;[4]!DIC</definedName>
    <definedName name="lll" localSheetId="9">[4]!OCT&amp;[4]!NOV&amp;[4]!DIC</definedName>
    <definedName name="lll">[1]!OCT&amp;[1]!NOV&amp;[1]!DIC</definedName>
    <definedName name="LOTE96" localSheetId="0">#REF!</definedName>
    <definedName name="LOTE96" localSheetId="1">#REF!</definedName>
    <definedName name="LOTE96" localSheetId="3">#REF!</definedName>
    <definedName name="LOTE96" localSheetId="4">#REF!</definedName>
    <definedName name="LOTE96" localSheetId="6">#REF!</definedName>
    <definedName name="LOTE96" localSheetId="8">#REF!</definedName>
    <definedName name="LOTE96" localSheetId="9">#REF!</definedName>
    <definedName name="LOTE96">#REF!</definedName>
    <definedName name="LUCY">#N/A</definedName>
    <definedName name="LYFC96" localSheetId="0">#REF!</definedName>
    <definedName name="LYFC96" localSheetId="1">#REF!</definedName>
    <definedName name="LYFC96" localSheetId="3">#REF!</definedName>
    <definedName name="LYFC96" localSheetId="4">#REF!</definedName>
    <definedName name="LYFC96" localSheetId="6">#REF!</definedName>
    <definedName name="LYFC96" localSheetId="8">#REF!</definedName>
    <definedName name="LYFC96" localSheetId="9">#REF!</definedName>
    <definedName name="LYFC96">#REF!</definedName>
    <definedName name="m" localSheetId="0">[1]!MAR&amp;[1]!ABR&amp;[1]!MAY&amp;[1]!JUN&amp;[1]!JUL&amp;[1]!AGO</definedName>
    <definedName name="m" localSheetId="1">[2]!MAR&amp;[2]!ABR&amp;[2]!MAY&amp;[2]!JUN&amp;[2]!JUL&amp;[2]!AGO</definedName>
    <definedName name="m" localSheetId="3">[3]!MAR&amp;[3]!ABR&amp;[3]!MAY&amp;[3]!JUN&amp;[3]!JUL&amp;[3]!AGO</definedName>
    <definedName name="m" localSheetId="4">[1]!MAR&amp;[1]!ABR&amp;[1]!MAY&amp;[1]!JUN&amp;[1]!JUL&amp;[1]!AGO</definedName>
    <definedName name="m" localSheetId="6">[2]!MAR&amp;[2]!ABR&amp;[2]!MAY&amp;[2]!JUN&amp;[2]!JUL&amp;[2]!AGO</definedName>
    <definedName name="m" localSheetId="8">[4]!MAR&amp;[4]!ABR&amp;[4]!MAY&amp;[4]!JUN&amp;[4]!JUL&amp;[4]!AGO</definedName>
    <definedName name="m" localSheetId="9">[4]!MAR&amp;[4]!ABR&amp;[4]!MAY&amp;[4]!JUN&amp;[4]!JUL&amp;[4]!AGO</definedName>
    <definedName name="m">[1]!MAR&amp;[1]!ABR&amp;[1]!MAY&amp;[1]!JUN&amp;[1]!JUL&amp;[1]!AGO</definedName>
    <definedName name="mamá">'[9]Premisas IMSS'!$M$14</definedName>
    <definedName name="maña">'[9]Premisas IMSS'!$M$13</definedName>
    <definedName name="MAR">"; MARZO.- "&amp;TEXT([14]edofza03!$C$24,"#,##0")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7" hidden="1">{"Bruto",#N/A,FALSE,"CONV3T.XLS";"Neto",#N/A,FALSE,"CONV3T.XLS";"UnoB",#N/A,FALSE,"CONV3T.XLS";"Bruto",#N/A,FALSE,"CONV4T.XLS";"Neto",#N/A,FALSE,"CONV4T.XLS";"UnoB",#N/A,FALSE,"CONV4T.XLS"}</definedName>
    <definedName name="MAS" localSheetId="8" hidden="1">{"Bruto",#N/A,FALSE,"CONV3T.XLS";"Neto",#N/A,FALSE,"CONV3T.XLS";"UnoB",#N/A,FALSE,"CONV3T.XLS";"Bruto",#N/A,FALSE,"CONV4T.XLS";"Neto",#N/A,FALSE,"CONV4T.XLS";"UnoB",#N/A,FALSE,"CONV4T.XLS"}</definedName>
    <definedName name="MAS" localSheetId="9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"&amp;TEXT([14]edofza05!$C$24,"#,##0")</definedName>
    <definedName name="MES" localSheetId="7">#REF!</definedName>
    <definedName name="MES">[14]Hoja1!$A$3</definedName>
    <definedName name="Mesppto" localSheetId="0">#REF!</definedName>
    <definedName name="Mesppto" localSheetId="1">#REF!</definedName>
    <definedName name="Mesppto" localSheetId="3">#REF!</definedName>
    <definedName name="Mesppto" localSheetId="4">#REF!</definedName>
    <definedName name="Mesppto" localSheetId="6">#REF!</definedName>
    <definedName name="Mesppto" localSheetId="8">#REF!</definedName>
    <definedName name="Mesppto" localSheetId="9">#REF!</definedName>
    <definedName name="Mesppto">#REF!</definedName>
    <definedName name="METAS" localSheetId="0">[12]BANPRO99!#REF!</definedName>
    <definedName name="METAS" localSheetId="1">[12]BANPRO99!#REF!</definedName>
    <definedName name="METAS" localSheetId="3">[12]BANPRO99!#REF!</definedName>
    <definedName name="METAS" localSheetId="4">[12]BANPRO99!#REF!</definedName>
    <definedName name="METAS" localSheetId="6">[12]BANPRO99!#REF!</definedName>
    <definedName name="METAS" localSheetId="8">[12]BANPRO99!#REF!</definedName>
    <definedName name="METAS" localSheetId="9">[12]BANPRO99!#REF!</definedName>
    <definedName name="METAS">[12]BANPRO99!#REF!</definedName>
    <definedName name="modif_anual" localSheetId="7">#REF!</definedName>
    <definedName name="modif_anual">#REF!</definedName>
    <definedName name="Modif00" localSheetId="0">#REF!</definedName>
    <definedName name="Modif00" localSheetId="1">#REF!</definedName>
    <definedName name="Modif00" localSheetId="3">#REF!</definedName>
    <definedName name="Modif00" localSheetId="4">#REF!</definedName>
    <definedName name="Modif00" localSheetId="6">#REF!</definedName>
    <definedName name="Modif00" localSheetId="8">#REF!</definedName>
    <definedName name="Modif00" localSheetId="9">#REF!</definedName>
    <definedName name="Modif00">#REF!</definedName>
    <definedName name="modifalmes" localSheetId="7">#REF!</definedName>
    <definedName name="modifalmes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7" hidden="1">{"Bruto",#N/A,FALSE,"CONV3T.XLS";"Neto",#N/A,FALSE,"CONV3T.XLS";"UnoB",#N/A,FALSE,"CONV3T.XLS";"Bruto",#N/A,FALSE,"CONV4T.XLS";"Neto",#N/A,FALSE,"CONV4T.XLS";"UnoB",#N/A,FALSE,"CONV4T.XLS"}</definedName>
    <definedName name="mor" localSheetId="8" hidden="1">{"Bruto",#N/A,FALSE,"CONV3T.XLS";"Neto",#N/A,FALSE,"CONV3T.XLS";"UnoB",#N/A,FALSE,"CONV3T.XLS";"Bruto",#N/A,FALSE,"CONV4T.XLS";"Neto",#N/A,FALSE,"CONV4T.XLS";"UnoB",#N/A,FALSE,"CONV4T.XLS"}</definedName>
    <definedName name="mor" localSheetId="9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'[9]Premisas IMSS'!$M$15</definedName>
    <definedName name="mun" localSheetId="0">[1]!ABR&amp;[1]!MAY&amp;[1]!JUN&amp;[1]!JUL&amp;[1]!AGO&amp;[1]!SEP</definedName>
    <definedName name="mun" localSheetId="1">[2]!ABR&amp;[2]!MAY&amp;[2]!JUN&amp;[2]!JUL&amp;[2]!AGO&amp;[2]!SEP</definedName>
    <definedName name="mun" localSheetId="3">[3]!ABR&amp;[3]!MAY&amp;[3]!JUN&amp;[3]!JUL&amp;[3]!AGO&amp;[3]!SEP</definedName>
    <definedName name="mun" localSheetId="4">[1]!ABR&amp;[1]!MAY&amp;[1]!JUN&amp;[1]!JUL&amp;[1]!AGO&amp;[1]!SEP</definedName>
    <definedName name="mun" localSheetId="6">[2]!ABR&amp;[2]!MAY&amp;[2]!JUN&amp;[2]!JUL&amp;[2]!AGO&amp;[2]!SEP</definedName>
    <definedName name="mun" localSheetId="8">[4]!ABR&amp;[4]!MAY&amp;[4]!JUN&amp;[4]!JUL&amp;[4]!AGO&amp;[4]!SEP</definedName>
    <definedName name="mun" localSheetId="9">[4]!ABR&amp;[4]!MAY&amp;[4]!JUN&amp;[4]!JUL&amp;[4]!AGO&amp;[4]!SEP</definedName>
    <definedName name="mun">[1]!ABR&amp;[1]!MAY&amp;[1]!JUN&amp;[1]!JUL&amp;[1]!AGO&amp;[1]!SEP</definedName>
    <definedName name="NINGUNO" localSheetId="0">[1]!SEP&amp;[1]!OCT&amp;[1]!NOV&amp;[1]!DIC</definedName>
    <definedName name="NINGUNO" localSheetId="1">[2]!SEP&amp;[2]!OCT&amp;[2]!NOV&amp;[2]!DIC</definedName>
    <definedName name="NINGUNO" localSheetId="3">[3]!SEP&amp;[3]!OCT&amp;[3]!NOV&amp;[3]!DIC</definedName>
    <definedName name="NINGUNO" localSheetId="4">[1]!SEP&amp;[1]!OCT&amp;[1]!NOV&amp;[1]!DIC</definedName>
    <definedName name="NINGUNO" localSheetId="6">[2]!SEP&amp;[2]!OCT&amp;[2]!NOV&amp;[2]!DIC</definedName>
    <definedName name="NINGUNO" localSheetId="8">[4]!SEP&amp;[4]!OCT&amp;[4]!NOV&amp;[4]!DIC</definedName>
    <definedName name="NINGUNO" localSheetId="9">[4]!SEP&amp;[4]!OCT&amp;[4]!NOV&amp;[4]!DIC</definedName>
    <definedName name="NINGUNO">[1]!SEP&amp;[1]!OCT&amp;[1]!NOV&amp;[1]!DIC</definedName>
    <definedName name="NIV">#N/A</definedName>
    <definedName name="NOV">"; NOVIEMBRE.- "&amp;TEXT([14]edofza11!$C$45,"#,##0")</definedName>
    <definedName name="nuevo" localSheetId="0" hidden="1">#REF!</definedName>
    <definedName name="nuevo" localSheetId="1" hidden="1">#REF!</definedName>
    <definedName name="nuevo" localSheetId="3" hidden="1">#REF!</definedName>
    <definedName name="nuevo" localSheetId="4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localSheetId="9" hidden="1">#REF!</definedName>
    <definedName name="nuevo" hidden="1">#REF!</definedName>
    <definedName name="ñ" localSheetId="0">+TEXT(IF(AND(OR(DAY([1]!FECHA)&gt;=1,DAY([1]!FECHA)&lt;=10),MONTH([1]!FECHA)=1),YEAR([1]!FECHA)-1,YEAR([1]!FECHA)),"0")</definedName>
    <definedName name="ñ" localSheetId="1">+TEXT(IF(AND(OR(DAY([2]!FECHA)&gt;=1,DAY([2]!FECHA)&lt;=10),MONTH([2]!FECHA)=1),YEAR([2]!FECHA)-1,YEAR([2]!FECHA)),"0")</definedName>
    <definedName name="ñ" localSheetId="3">+TEXT(IF(AND(OR(DAY([3]!FECHA)&gt;=1,DAY([3]!FECHA)&lt;=10),MONTH([3]!FECHA)=1),YEAR([3]!FECHA)-1,YEAR([3]!FECHA)),"0")</definedName>
    <definedName name="ñ" localSheetId="4">+TEXT(IF(AND(OR(DAY([1]!FECHA)&gt;=1,DAY([1]!FECHA)&lt;=10),MONTH([1]!FECHA)=1),YEAR([1]!FECHA)-1,YEAR([1]!FECHA)),"0")</definedName>
    <definedName name="ñ" localSheetId="6">+TEXT(IF(AND(OR(DAY([2]!FECHA)&gt;=1,DAY([2]!FECHA)&lt;=10),MONTH([2]!FECHA)=1),YEAR([2]!FECHA)-1,YEAR([2]!FECHA)),"0")</definedName>
    <definedName name="ñ" localSheetId="8">+TEXT(IF(AND(OR(DAY([4]!FECHA)&gt;=1,DAY([4]!FECHA)&lt;=10),MONTH([4]!FECHA)=1),YEAR([4]!FECHA)-1,YEAR([4]!FECHA)),"0")</definedName>
    <definedName name="ñ" localSheetId="9">+TEXT(IF(AND(OR(DAY([4]!FECHA)&gt;=1,DAY([4]!FECHA)&lt;=10),MONTH([4]!FECHA)=1),YEAR([4]!FECHA)-1,YEAR([4]!FECHA)),"0")</definedName>
    <definedName name="ñ">+TEXT(IF(AND(OR(DAY([1]!FECHA)&gt;=1,DAY([1]!FECHA)&lt;=10),MONTH([1]!FECHA)=1),YEAR([1]!FECHA)-1,YEAR([1]!FECHA)),"0")</definedName>
    <definedName name="ÑÑÑ" localSheetId="0">[1]!AGO&amp;[1]!SEP&amp;[1]!OCT&amp;[1]!NOV&amp;[1]!DIC</definedName>
    <definedName name="ÑÑÑ" localSheetId="1">[2]!AGO&amp;[2]!SEP&amp;[2]!OCT&amp;[2]!NOV&amp;[2]!DIC</definedName>
    <definedName name="ÑÑÑ" localSheetId="3">[3]!AGO&amp;[3]!SEP&amp;[3]!OCT&amp;[3]!NOV&amp;[3]!DIC</definedName>
    <definedName name="ÑÑÑ" localSheetId="4">[1]!AGO&amp;[1]!SEP&amp;[1]!OCT&amp;[1]!NOV&amp;[1]!DIC</definedName>
    <definedName name="ÑÑÑ" localSheetId="6">[2]!AGO&amp;[2]!SEP&amp;[2]!OCT&amp;[2]!NOV&amp;[2]!DIC</definedName>
    <definedName name="ÑÑÑ" localSheetId="8">[4]!AGO&amp;[4]!SEP&amp;[4]!OCT&amp;[4]!NOV&amp;[4]!DIC</definedName>
    <definedName name="ÑÑÑ" localSheetId="9">[4]!AGO&amp;[4]!SEP&amp;[4]!OCT&amp;[4]!NOV&amp;[4]!DIC</definedName>
    <definedName name="ÑÑÑ">[1]!AGO&amp;[1]!SEP&amp;[1]!OCT&amp;[1]!NOV&amp;[1]!DIC</definedName>
    <definedName name="OBRA_DEF">#N/A</definedName>
    <definedName name="OCT">"; OCTUBRE.- "&amp;TEXT([14]edofza10!$C$24,"#,##0")</definedName>
    <definedName name="oic">[35]oics!$C$2:$D$21</definedName>
    <definedName name="oooo" localSheetId="0">#REF!</definedName>
    <definedName name="oooo" localSheetId="1">#REF!</definedName>
    <definedName name="oooo" localSheetId="3">#REF!</definedName>
    <definedName name="oooo" localSheetId="4">#REF!</definedName>
    <definedName name="oooo" localSheetId="6">#REF!</definedName>
    <definedName name="oooo" localSheetId="8">#REF!</definedName>
    <definedName name="oooo" localSheetId="9">#REF!</definedName>
    <definedName name="oooo">#REF!</definedName>
    <definedName name="Original" localSheetId="7">#REF!</definedName>
    <definedName name="Original">#REF!</definedName>
    <definedName name="p" localSheetId="0">[36]SPC!#REF!</definedName>
    <definedName name="p" localSheetId="1">[36]SPC!#REF!</definedName>
    <definedName name="p" localSheetId="3">[36]SPC!#REF!</definedName>
    <definedName name="p" localSheetId="4">[36]SPC!#REF!</definedName>
    <definedName name="p" localSheetId="6">[36]SPC!#REF!</definedName>
    <definedName name="p" localSheetId="8">[36]SPC!#REF!</definedName>
    <definedName name="p" localSheetId="9">[36]SPC!#REF!</definedName>
    <definedName name="p">[36]SPC!#REF!</definedName>
    <definedName name="PAD" localSheetId="0">[12]BANPRO99!#REF!</definedName>
    <definedName name="PAD" localSheetId="1">[12]BANPRO99!#REF!</definedName>
    <definedName name="PAD" localSheetId="3">[12]BANPRO99!#REF!</definedName>
    <definedName name="PAD" localSheetId="4">[12]BANPRO99!#REF!</definedName>
    <definedName name="PAD" localSheetId="6">[12]BANPRO99!#REF!</definedName>
    <definedName name="PAD" localSheetId="8">[12]BANPRO99!#REF!</definedName>
    <definedName name="PAD" localSheetId="9">[12]BANPRO99!#REF!</definedName>
    <definedName name="PAD">[12]BANPRO99!#REF!</definedName>
    <definedName name="pagadoalmes" localSheetId="7">#REF!</definedName>
    <definedName name="pagadoalmes">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7" hidden="1">{"Bruto",#N/A,FALSE,"CONV3T.XLS";"Neto",#N/A,FALSE,"CONV3T.XLS";"UnoB",#N/A,FALSE,"CONV3T.XLS";"Bruto",#N/A,FALSE,"CONV4T.XLS";"Neto",#N/A,FALSE,"CONV4T.XLS";"UnoB",#N/A,FALSE,"CONV4T.XLS"}</definedName>
    <definedName name="paj" localSheetId="8" hidden="1">{"Bruto",#N/A,FALSE,"CONV3T.XLS";"Neto",#N/A,FALSE,"CONV3T.XLS";"UnoB",#N/A,FALSE,"CONV3T.XLS";"Bruto",#N/A,FALSE,"CONV4T.XLS";"Neto",#N/A,FALSE,"CONV4T.XLS";"UnoB",#N/A,FALSE,"CONV4T.XLS"}</definedName>
    <definedName name="paj" localSheetId="9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'[9]Premisas IMSS'!$M$15</definedName>
    <definedName name="PARTE" localSheetId="0">#REF!</definedName>
    <definedName name="PARTE" localSheetId="1">#REF!</definedName>
    <definedName name="PARTE" localSheetId="3">#REF!</definedName>
    <definedName name="PARTE" localSheetId="4">#REF!</definedName>
    <definedName name="PARTE" localSheetId="6">#REF!</definedName>
    <definedName name="PARTE" localSheetId="8">#REF!</definedName>
    <definedName name="PARTE" localSheetId="9">#REF!</definedName>
    <definedName name="PARTE">#REF!</definedName>
    <definedName name="PCONS" localSheetId="0">[12]BANPRO99!#REF!</definedName>
    <definedName name="PCONS" localSheetId="1">[12]BANPRO99!#REF!</definedName>
    <definedName name="PCONS" localSheetId="3">[12]BANPRO99!#REF!</definedName>
    <definedName name="PCONS" localSheetId="4">[12]BANPRO99!#REF!</definedName>
    <definedName name="PCONS" localSheetId="6">[12]BANPRO99!#REF!</definedName>
    <definedName name="PCONS" localSheetId="8">[12]BANPRO99!#REF!</definedName>
    <definedName name="PCONS" localSheetId="9">[12]BANPRO99!#REF!</definedName>
    <definedName name="PCONS">[12]BANPRO99!#REF!</definedName>
    <definedName name="pec" localSheetId="0">#REF!</definedName>
    <definedName name="pec" localSheetId="1">#REF!</definedName>
    <definedName name="pec" localSheetId="3">#REF!</definedName>
    <definedName name="pec" localSheetId="4">#REF!</definedName>
    <definedName name="pec" localSheetId="6">#REF!</definedName>
    <definedName name="pec" localSheetId="8">#REF!</definedName>
    <definedName name="pec" localSheetId="9">#REF!</definedName>
    <definedName name="pec">#REF!</definedName>
    <definedName name="pef" localSheetId="0">#REF!</definedName>
    <definedName name="pef" localSheetId="1">#REF!</definedName>
    <definedName name="pef" localSheetId="3">#REF!</definedName>
    <definedName name="pef" localSheetId="4">#REF!</definedName>
    <definedName name="pef" localSheetId="6">#REF!</definedName>
    <definedName name="pef" localSheetId="8">#REF!</definedName>
    <definedName name="pef" localSheetId="9">#REF!</definedName>
    <definedName name="pef">#REF!</definedName>
    <definedName name="PEMEXE" localSheetId="1">'[21] '!$B$99:$G$143</definedName>
    <definedName name="PEMEXE">'[21] '!$B$99:$G$143</definedName>
    <definedName name="PEMEXM" localSheetId="1">'[21] '!$B$51:$G$95</definedName>
    <definedName name="PEMEXM">'[21] '!$B$51:$G$95</definedName>
    <definedName name="PEMEXO" localSheetId="1">'[21] '!$B$3:$G$47</definedName>
    <definedName name="PEMEXO">'[21] '!$B$3:$G$47</definedName>
    <definedName name="pendientepagomes" localSheetId="7">#REF!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0">[12]BANPRO99!#REF!</definedName>
    <definedName name="PEyM" localSheetId="1">[12]BANPRO99!#REF!</definedName>
    <definedName name="PEyM" localSheetId="3">[12]BANPRO99!#REF!</definedName>
    <definedName name="PEyM" localSheetId="4">[12]BANPRO99!#REF!</definedName>
    <definedName name="PEyM" localSheetId="6">[12]BANPRO99!#REF!</definedName>
    <definedName name="PEyM" localSheetId="8">[12]BANPRO99!#REF!</definedName>
    <definedName name="PEyM" localSheetId="9">[12]BANPRO99!#REF!</definedName>
    <definedName name="PEyM">[12]BANPRO99!#REF!</definedName>
    <definedName name="PGPS" localSheetId="0">[12]BANPRO99!#REF!</definedName>
    <definedName name="PGPS" localSheetId="1">[12]BANPRO99!#REF!</definedName>
    <definedName name="PGPS" localSheetId="3">[12]BANPRO99!#REF!</definedName>
    <definedName name="PGPS" localSheetId="4">[12]BANPRO99!#REF!</definedName>
    <definedName name="PGPS" localSheetId="6">[12]BANPRO99!#REF!</definedName>
    <definedName name="PGPS" localSheetId="8">[12]BANPRO99!#REF!</definedName>
    <definedName name="PGPS" localSheetId="9">[12]BANPRO99!#REF!</definedName>
    <definedName name="PGPS">[12]BANPRO99!#REF!</definedName>
    <definedName name="PIBR" localSheetId="0">#REF!</definedName>
    <definedName name="PIBR" localSheetId="1">#REF!</definedName>
    <definedName name="PIBR" localSheetId="3">#REF!</definedName>
    <definedName name="PIBR" localSheetId="4">#REF!</definedName>
    <definedName name="PIBR" localSheetId="6">#REF!</definedName>
    <definedName name="PIBR" localSheetId="8">#REF!</definedName>
    <definedName name="PIBR" localSheetId="9">#REF!</definedName>
    <definedName name="PIBR">#REF!</definedName>
    <definedName name="PIV" localSheetId="0">[12]BANPRO99!#REF!</definedName>
    <definedName name="PIV" localSheetId="1">[12]BANPRO99!#REF!</definedName>
    <definedName name="PIV" localSheetId="3">[12]BANPRO99!#REF!</definedName>
    <definedName name="PIV" localSheetId="4">[12]BANPRO99!#REF!</definedName>
    <definedName name="PIV" localSheetId="6">[12]BANPRO99!#REF!</definedName>
    <definedName name="PIV" localSheetId="8">[12]BANPRO99!#REF!</definedName>
    <definedName name="PIV" localSheetId="9">[12]BANPRO99!#REF!</definedName>
    <definedName name="PIV">[12]BANPRO99!#REF!</definedName>
    <definedName name="PLAZAS">#N/A</definedName>
    <definedName name="PLAZAS2">#N/A</definedName>
    <definedName name="POA" localSheetId="0">[1]!OCT&amp;[1]!NOV&amp;[1]!DIC</definedName>
    <definedName name="POA" localSheetId="1">[2]!OCT&amp;[2]!NOV&amp;[2]!DIC</definedName>
    <definedName name="POA" localSheetId="3">[3]!OCT&amp;[3]!NOV&amp;[3]!DIC</definedName>
    <definedName name="POA" localSheetId="4">[1]!OCT&amp;[1]!NOV&amp;[1]!DIC</definedName>
    <definedName name="POA" localSheetId="6">[2]!OCT&amp;[2]!NOV&amp;[2]!DIC</definedName>
    <definedName name="POA" localSheetId="8">[4]!OCT&amp;[4]!NOV&amp;[4]!DIC</definedName>
    <definedName name="POA" localSheetId="9">[4]!OCT&amp;[4]!NOV&amp;[4]!DIC</definedName>
    <definedName name="POA">[1]!OCT&amp;[1]!NOV&amp;[1]!DIC</definedName>
    <definedName name="POADO7" localSheetId="0">[1]!JUL&amp;[1]!AGO&amp;[1]!SEP&amp;[1]!OCT&amp;[1]!NOV</definedName>
    <definedName name="POADO7" localSheetId="1">[2]!JUL&amp;[2]!AGO&amp;[2]!SEP&amp;[2]!OCT&amp;[2]!NOV</definedName>
    <definedName name="POADO7" localSheetId="3">[3]!JUL&amp;[3]!AGO&amp;[3]!SEP&amp;[3]!OCT&amp;[3]!NOV</definedName>
    <definedName name="POADO7" localSheetId="4">[1]!JUL&amp;[1]!AGO&amp;[1]!SEP&amp;[1]!OCT&amp;[1]!NOV</definedName>
    <definedName name="POADO7" localSheetId="6">[2]!JUL&amp;[2]!AGO&amp;[2]!SEP&amp;[2]!OCT&amp;[2]!NOV</definedName>
    <definedName name="POADO7" localSheetId="8">[4]!JUL&amp;[4]!AGO&amp;[4]!SEP&amp;[4]!OCT&amp;[4]!NOV</definedName>
    <definedName name="POADO7" localSheetId="9">[4]!JUL&amp;[4]!AGO&amp;[4]!SEP&amp;[4]!OCT&amp;[4]!NOV</definedName>
    <definedName name="POADO7">[1]!JUL&amp;[1]!AGO&amp;[1]!SEP&amp;[1]!OCT&amp;[1]!NOV</definedName>
    <definedName name="porcentaje" localSheetId="0">'[22]BASE DEFINITIVA 2002'!#REF!</definedName>
    <definedName name="porcentaje" localSheetId="1">'[22]BASE DEFINITIVA 2002'!#REF!</definedName>
    <definedName name="porcentaje" localSheetId="3">'[22]BASE DEFINITIVA 2002'!#REF!</definedName>
    <definedName name="porcentaje" localSheetId="4">'[22]BASE DEFINITIVA 2002'!#REF!</definedName>
    <definedName name="porcentaje" localSheetId="6">'[22]BASE DEFINITIVA 2002'!#REF!</definedName>
    <definedName name="porcentaje" localSheetId="8">'[22]BASE DEFINITIVA 2002'!#REF!</definedName>
    <definedName name="porcentaje" localSheetId="9">'[22]BASE DEFINITIVA 2002'!#REF!</definedName>
    <definedName name="porcentaje">'[22]BASE DEFINITIVA 2002'!#REF!</definedName>
    <definedName name="PP">[35]pps!$I$10:$J$1730</definedName>
    <definedName name="pppp" localSheetId="0">#REF!</definedName>
    <definedName name="pppp" localSheetId="1">#REF!</definedName>
    <definedName name="pppp" localSheetId="3">#REF!</definedName>
    <definedName name="pppp" localSheetId="4">#REF!</definedName>
    <definedName name="pppp" localSheetId="6">#REF!</definedName>
    <definedName name="pppp" localSheetId="8">#REF!</definedName>
    <definedName name="pppp" localSheetId="9">#REF!</definedName>
    <definedName name="pppp">#REF!</definedName>
    <definedName name="PRCV" localSheetId="0">[12]BANPRO99!#REF!</definedName>
    <definedName name="PRCV" localSheetId="1">[12]BANPRO99!#REF!</definedName>
    <definedName name="PRCV" localSheetId="3">[12]BANPRO99!#REF!</definedName>
    <definedName name="PRCV" localSheetId="4">[12]BANPRO99!#REF!</definedName>
    <definedName name="PRCV" localSheetId="6">[12]BANPRO99!#REF!</definedName>
    <definedName name="PRCV" localSheetId="8">[12]BANPRO99!#REF!</definedName>
    <definedName name="PRCV" localSheetId="9">[12]BANPRO99!#REF!</definedName>
    <definedName name="PRCV">[12]BANPRO99!#REF!</definedName>
    <definedName name="PRESUPUESTO_1997" localSheetId="0">#REF!</definedName>
    <definedName name="PRESUPUESTO_1997" localSheetId="1">#REF!</definedName>
    <definedName name="PRESUPUESTO_1997" localSheetId="3">#REF!</definedName>
    <definedName name="PRESUPUESTO_1997" localSheetId="4">#REF!</definedName>
    <definedName name="PRESUPUESTO_1997" localSheetId="6">#REF!</definedName>
    <definedName name="PRESUPUESTO_1997" localSheetId="8">#REF!</definedName>
    <definedName name="PRESUPUESTO_1997" localSheetId="9">#REF!</definedName>
    <definedName name="PRESUPUESTO_1997">#REF!</definedName>
    <definedName name="PRIMAPS">#N/A</definedName>
    <definedName name="Print_Area_MI" localSheetId="0">[18]FP1996!#REF!</definedName>
    <definedName name="Print_Area_MI" localSheetId="1">[18]FP1996!#REF!</definedName>
    <definedName name="Print_Area_MI" localSheetId="3">[18]FP1996!#REF!</definedName>
    <definedName name="Print_Area_MI" localSheetId="4">[18]FP1996!#REF!</definedName>
    <definedName name="Print_Area_MI" localSheetId="6">[18]FP1996!#REF!</definedName>
    <definedName name="Print_Area_MI" localSheetId="8">[18]FP1996!#REF!</definedName>
    <definedName name="Print_Area_MI" localSheetId="9">[18]FP1996!#REF!</definedName>
    <definedName name="Print_Area_MI">[18]FP1996!#REF!</definedName>
    <definedName name="prior" localSheetId="1">'[37]sal 2'!$A$26:$AD$548</definedName>
    <definedName name="prior">'[37]sal 2'!$A$26:$AD$548</definedName>
    <definedName name="Prioritarios" localSheetId="0">#REF!</definedName>
    <definedName name="Prioritarios" localSheetId="1">#REF!</definedName>
    <definedName name="Prioritarios" localSheetId="3">#REF!</definedName>
    <definedName name="Prioritarios" localSheetId="4">#REF!</definedName>
    <definedName name="Prioritarios" localSheetId="6">#REF!</definedName>
    <definedName name="Prioritarios" localSheetId="8">#REF!</definedName>
    <definedName name="Prioritarios" localSheetId="9">#REF!</definedName>
    <definedName name="Prioritarios">#REF!</definedName>
    <definedName name="programas" localSheetId="0">#REF!</definedName>
    <definedName name="programas" localSheetId="1">#REF!</definedName>
    <definedName name="programas" localSheetId="3">#REF!</definedName>
    <definedName name="programas" localSheetId="4">#REF!</definedName>
    <definedName name="programas" localSheetId="6">#REF!</definedName>
    <definedName name="programas" localSheetId="8">#REF!</definedName>
    <definedName name="programas" localSheetId="9">#REF!</definedName>
    <definedName name="programas">#REF!</definedName>
    <definedName name="PROY1" localSheetId="1">#N/A</definedName>
    <definedName name="PROY1">#N/A</definedName>
    <definedName name="PROY2" localSheetId="0">+IF([1]!MES=7,[1]!_________AGO1,IF([1]!MES=8,[1]!_________SEP1,IF([1]!MES=9,[1]!_________OCT1,IF([1]!MES=10,[1]!_________NOV1,IF([1]!MES=11,[1]!DIC)))))</definedName>
    <definedName name="PROY2" localSheetId="1">+IF([2]!MES=7,[2]!_________AGO1,IF([2]!MES=8,[2]!_________SEP1,IF([2]!MES=9,[2]!_________OCT1,IF([2]!MES=10,[2]!_________NOV1,IF([2]!MES=11,[2]!DIC)))))</definedName>
    <definedName name="PROY2" localSheetId="3">+IF([3]!MES=7,[3]!_________AGO1,IF([3]!MES=8,[3]!_________SEP1,IF([3]!MES=9,[3]!_________OCT1,IF([3]!MES=10,[3]!_________NOV1,IF([3]!MES=11,[3]!DIC)))))</definedName>
    <definedName name="PROY2" localSheetId="4">+IF([1]!MES=7,[1]!_________AGO1,IF([1]!MES=8,[1]!_________SEP1,IF([1]!MES=9,[1]!_________OCT1,IF([1]!MES=10,[1]!_________NOV1,IF([1]!MES=11,[1]!DIC)))))</definedName>
    <definedName name="PROY2" localSheetId="6">+IF([2]!MES=7,[2]!_________AGO1,IF([2]!MES=8,[2]!_________SEP1,IF([2]!MES=9,[2]!_________OCT1,IF([2]!MES=10,[2]!_________NOV1,IF([2]!MES=11,[2]!DIC)))))</definedName>
    <definedName name="PROY2" localSheetId="8">+IF([4]!MES=7,[4]!_________AGO1,IF([4]!MES=8,[4]!_________SEP1,IF([4]!MES=9,[4]!_________OCT1,IF([4]!MES=10,[4]!_________NOV1,IF([4]!MES=11,[4]!DIC)))))</definedName>
    <definedName name="PROY2" localSheetId="9">+IF([4]!MES=7,[4]!_________AGO1,IF([4]!MES=8,[4]!_________SEP1,IF([4]!MES=9,[4]!_________OCT1,IF([4]!MES=10,[4]!_________NOV1,IF([4]!MES=11,[4]!DIC)))))</definedName>
    <definedName name="PROY2">+IF([1]!MES=7,[1]!_________AGO1,IF([1]!MES=8,[1]!_________SEP1,IF([1]!MES=9,[1]!_________OCT1,IF([1]!MES=10,[1]!_________NOV1,IF([1]!MES=11,[1]!DIC)))))</definedName>
    <definedName name="PROY3" localSheetId="0">+IF([1]!MES=1,[1]!_________AGO1,IF([1]!MES=2,[1]!_________SEP1,IF([1]!MES=3,[1]!_________OCT1,IF([1]!MES=4,[1]!_________OCT1,IF([1]!MES=5,[1]!_________NOV1,IF([1]!MES=6,[1]!DIC))))))</definedName>
    <definedName name="PROY3" localSheetId="1">+IF([2]!MES=1,[2]!_________AGO1,IF([2]!MES=2,[2]!_________SEP1,IF([2]!MES=3,[2]!_________OCT1,IF([2]!MES=4,[2]!_________OCT1,IF([2]!MES=5,[2]!_________NOV1,IF([2]!MES=6,[2]!DIC))))))</definedName>
    <definedName name="PROY3" localSheetId="3">+IF([3]!MES=1,[3]!_________AGO1,IF([3]!MES=2,[3]!_________SEP1,IF([3]!MES=3,[3]!_________OCT1,IF([3]!MES=4,[3]!_________OCT1,IF([3]!MES=5,[3]!_________NOV1,IF([3]!MES=6,[3]!DIC))))))</definedName>
    <definedName name="PROY3" localSheetId="4">+IF([1]!MES=1,[1]!_________AGO1,IF([1]!MES=2,[1]!_________SEP1,IF([1]!MES=3,[1]!_________OCT1,IF([1]!MES=4,[1]!_________OCT1,IF([1]!MES=5,[1]!_________NOV1,IF([1]!MES=6,[1]!DIC))))))</definedName>
    <definedName name="PROY3" localSheetId="6">+IF([2]!MES=1,[2]!_________AGO1,IF([2]!MES=2,[2]!_________SEP1,IF([2]!MES=3,[2]!_________OCT1,IF([2]!MES=4,[2]!_________OCT1,IF([2]!MES=5,[2]!_________NOV1,IF([2]!MES=6,[2]!DIC))))))</definedName>
    <definedName name="PROY3" localSheetId="8">+IF([4]!MES=1,[4]!_________AGO1,IF([4]!MES=2,[4]!_________SEP1,IF([4]!MES=3,[4]!_________OCT1,IF([4]!MES=4,[4]!_________OCT1,IF([4]!MES=5,[4]!_________NOV1,IF([4]!MES=6,[4]!DIC))))))</definedName>
    <definedName name="PROY3" localSheetId="9">+IF([4]!MES=1,[4]!_________AGO1,IF([4]!MES=2,[4]!_________SEP1,IF([4]!MES=3,[4]!_________OCT1,IF([4]!MES=4,[4]!_________OCT1,IF([4]!MES=5,[4]!_________NOV1,IF([4]!MES=6,[4]!DIC))))))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[12]BANPRO99!#REF!</definedName>
    <definedName name="PRT" localSheetId="1">[12]BANPRO99!#REF!</definedName>
    <definedName name="PRT" localSheetId="3">[12]BANPRO99!#REF!</definedName>
    <definedName name="PRT" localSheetId="4">[12]BANPRO99!#REF!</definedName>
    <definedName name="PRT" localSheetId="6">[12]BANPRO99!#REF!</definedName>
    <definedName name="PRT" localSheetId="8">[12]BANPRO99!#REF!</definedName>
    <definedName name="PRT" localSheetId="9">[12]BANPRO99!#REF!</definedName>
    <definedName name="PRT">[12]BANPRO99!#REF!</definedName>
    <definedName name="PSF" localSheetId="0">[12]BANPRO99!#REF!</definedName>
    <definedName name="PSF" localSheetId="1">[12]BANPRO99!#REF!</definedName>
    <definedName name="PSF" localSheetId="3">[12]BANPRO99!#REF!</definedName>
    <definedName name="PSF" localSheetId="4">[12]BANPRO99!#REF!</definedName>
    <definedName name="PSF" localSheetId="6">[12]BANPRO99!#REF!</definedName>
    <definedName name="PSF" localSheetId="8">[12]BANPRO99!#REF!</definedName>
    <definedName name="PSF" localSheetId="9">[12]BANPRO99!#REF!</definedName>
    <definedName name="PSF">[12]BANPRO99!#REF!</definedName>
    <definedName name="pta" localSheetId="0">#REF!</definedName>
    <definedName name="pta" localSheetId="1">#REF!</definedName>
    <definedName name="pta" localSheetId="3">#REF!</definedName>
    <definedName name="pta" localSheetId="4">#REF!</definedName>
    <definedName name="pta" localSheetId="6">#REF!</definedName>
    <definedName name="pta" localSheetId="8">#REF!</definedName>
    <definedName name="pta" localSheetId="9">#REF!</definedName>
    <definedName name="pta">#REF!</definedName>
    <definedName name="ptb" localSheetId="0">#REF!</definedName>
    <definedName name="ptb" localSheetId="1">#REF!</definedName>
    <definedName name="ptb" localSheetId="3">#REF!</definedName>
    <definedName name="ptb" localSheetId="4">#REF!</definedName>
    <definedName name="ptb" localSheetId="6">#REF!</definedName>
    <definedName name="ptb" localSheetId="8">#REF!</definedName>
    <definedName name="ptb" localSheetId="9">#REF!</definedName>
    <definedName name="ptb">#REF!</definedName>
    <definedName name="ptc" localSheetId="0">#REF!</definedName>
    <definedName name="ptc" localSheetId="1">#REF!</definedName>
    <definedName name="ptc" localSheetId="3">#REF!</definedName>
    <definedName name="ptc" localSheetId="4">#REF!</definedName>
    <definedName name="ptc" localSheetId="6">#REF!</definedName>
    <definedName name="ptc" localSheetId="8">#REF!</definedName>
    <definedName name="ptc" localSheetId="9">#REF!</definedName>
    <definedName name="ptc">#REF!</definedName>
    <definedName name="ptd" localSheetId="0">#REF!</definedName>
    <definedName name="ptd" localSheetId="1">#REF!</definedName>
    <definedName name="ptd" localSheetId="3">#REF!</definedName>
    <definedName name="ptd" localSheetId="4">#REF!</definedName>
    <definedName name="ptd" localSheetId="6">#REF!</definedName>
    <definedName name="ptd" localSheetId="8">#REF!</definedName>
    <definedName name="ptd" localSheetId="9">#REF!</definedName>
    <definedName name="ptd">#REF!</definedName>
    <definedName name="pte" localSheetId="0">#REF!</definedName>
    <definedName name="pte" localSheetId="1">#REF!</definedName>
    <definedName name="pte" localSheetId="3">#REF!</definedName>
    <definedName name="pte" localSheetId="4">#REF!</definedName>
    <definedName name="pte" localSheetId="6">#REF!</definedName>
    <definedName name="pte" localSheetId="8">#REF!</definedName>
    <definedName name="pte" localSheetId="9">#REF!</definedName>
    <definedName name="pte">#REF!</definedName>
    <definedName name="QQQ" localSheetId="0">#REF!</definedName>
    <definedName name="QQQ" localSheetId="1">#REF!</definedName>
    <definedName name="QQQ" localSheetId="3">#REF!</definedName>
    <definedName name="QQQ" localSheetId="4">#REF!</definedName>
    <definedName name="QQQ" localSheetId="6">#REF!</definedName>
    <definedName name="QQQ" localSheetId="8">#REF!</definedName>
    <definedName name="QQQ" localSheetId="9">#REF!</definedName>
    <definedName name="QQQ">#REF!</definedName>
    <definedName name="qww" localSheetId="0">[1]!FEB&amp;[1]!MAR&amp;[1]!ABR&amp;[1]!MAY&amp;[1]!JUN&amp;[1]!JUL</definedName>
    <definedName name="qww" localSheetId="1">[2]!FEB&amp;[2]!MAR&amp;[2]!ABR&amp;[2]!MAY&amp;[2]!JUN&amp;[2]!JUL</definedName>
    <definedName name="qww" localSheetId="3">[3]!FEB&amp;[3]!MAR&amp;[3]!ABR&amp;[3]!MAY&amp;[3]!JUN&amp;[3]!JUL</definedName>
    <definedName name="qww" localSheetId="4">[1]!FEB&amp;[1]!MAR&amp;[1]!ABR&amp;[1]!MAY&amp;[1]!JUN&amp;[1]!JUL</definedName>
    <definedName name="qww" localSheetId="6">[2]!FEB&amp;[2]!MAR&amp;[2]!ABR&amp;[2]!MAY&amp;[2]!JUN&amp;[2]!JUL</definedName>
    <definedName name="qww" localSheetId="8">[4]!FEB&amp;[4]!MAR&amp;[4]!ABR&amp;[4]!MAY&amp;[4]!JUN&amp;[4]!JUL</definedName>
    <definedName name="qww" localSheetId="9">[4]!FEB&amp;[4]!MAR&amp;[4]!ABR&amp;[4]!MAY&amp;[4]!JUN&amp;[4]!JUL</definedName>
    <definedName name="qww">[1]!FEB&amp;[1]!MAR&amp;[1]!ABR&amp;[1]!MAY&amp;[1]!JUN&amp;[1]!JUL</definedName>
    <definedName name="R_Bife" localSheetId="1">'[38]ADEC II'!$A$1:$A$1016</definedName>
    <definedName name="R_Bife">'[38]ADEC II'!$A$1:$A$1016</definedName>
    <definedName name="ra">'[39]cat ramos'!$A$10:$B$52</definedName>
    <definedName name="ramo" localSheetId="0">#REF!</definedName>
    <definedName name="ramo" localSheetId="1">#REF!</definedName>
    <definedName name="ramo" localSheetId="3">#REF!</definedName>
    <definedName name="ramo" localSheetId="4">#REF!</definedName>
    <definedName name="ramo" localSheetId="6">#REF!</definedName>
    <definedName name="ramo" localSheetId="7">#REF!</definedName>
    <definedName name="ramo" localSheetId="8">#REF!</definedName>
    <definedName name="ramo" localSheetId="9">#REF!</definedName>
    <definedName name="ramo">#REF!</definedName>
    <definedName name="Ramo_Rubro" localSheetId="0">#REF!</definedName>
    <definedName name="Ramo_Rubro" localSheetId="1">#REF!</definedName>
    <definedName name="Ramo_Rubro" localSheetId="3">#REF!</definedName>
    <definedName name="Ramo_Rubro" localSheetId="4">#REF!</definedName>
    <definedName name="Ramo_Rubro" localSheetId="6">#REF!</definedName>
    <definedName name="Ramo_Rubro" localSheetId="8">#REF!</definedName>
    <definedName name="Ramo_Rubro" localSheetId="9">#REF!</definedName>
    <definedName name="Ramo_Rubro">#REF!</definedName>
    <definedName name="ramoscierredos2003" localSheetId="0">#REF!</definedName>
    <definedName name="ramoscierredos2003" localSheetId="1">#REF!</definedName>
    <definedName name="ramoscierredos2003" localSheetId="3">#REF!</definedName>
    <definedName name="ramoscierredos2003" localSheetId="4">#REF!</definedName>
    <definedName name="ramoscierredos2003" localSheetId="6">#REF!</definedName>
    <definedName name="ramoscierredos2003" localSheetId="8">#REF!</definedName>
    <definedName name="ramoscierredos2003" localSheetId="9">#REF!</definedName>
    <definedName name="ramoscierredos2003">#REF!</definedName>
    <definedName name="ramoscierreuno2003" localSheetId="0">#REF!</definedName>
    <definedName name="ramoscierreuno2003" localSheetId="1">#REF!</definedName>
    <definedName name="ramoscierreuno2003" localSheetId="3">#REF!</definedName>
    <definedName name="ramoscierreuno2003" localSheetId="4">#REF!</definedName>
    <definedName name="ramoscierreuno2003" localSheetId="6">#REF!</definedName>
    <definedName name="ramoscierreuno2003" localSheetId="8">#REF!</definedName>
    <definedName name="ramoscierreuno2003" localSheetId="9">#REF!</definedName>
    <definedName name="ramoscierreuno2003">#REF!</definedName>
    <definedName name="ramosdos2002" localSheetId="0">#REF!</definedName>
    <definedName name="ramosdos2002" localSheetId="1">#REF!</definedName>
    <definedName name="ramosdos2002" localSheetId="3">#REF!</definedName>
    <definedName name="ramosdos2002" localSheetId="4">#REF!</definedName>
    <definedName name="ramosdos2002" localSheetId="6">#REF!</definedName>
    <definedName name="ramosdos2002" localSheetId="8">#REF!</definedName>
    <definedName name="ramosdos2002" localSheetId="9">#REF!</definedName>
    <definedName name="ramosdos2002">#REF!</definedName>
    <definedName name="ramosuno2002" localSheetId="0">#REF!</definedName>
    <definedName name="ramosuno2002" localSheetId="1">#REF!</definedName>
    <definedName name="ramosuno2002" localSheetId="3">#REF!</definedName>
    <definedName name="ramosuno2002" localSheetId="4">#REF!</definedName>
    <definedName name="ramosuno2002" localSheetId="6">#REF!</definedName>
    <definedName name="ramosuno2002" localSheetId="8">#REF!</definedName>
    <definedName name="ramosuno2002" localSheetId="9">#REF!</definedName>
    <definedName name="ramosuno2002">#REF!</definedName>
    <definedName name="ramoUR" localSheetId="7">#REF!</definedName>
    <definedName name="ramoUR">#REF!</definedName>
    <definedName name="RANGO">#N/A</definedName>
    <definedName name="RANGO2">#N/A</definedName>
    <definedName name="RCV" localSheetId="0">[12]BANPRO99!#REF!</definedName>
    <definedName name="RCV" localSheetId="1">[12]BANPRO99!#REF!</definedName>
    <definedName name="RCV" localSheetId="3">[12]BANPRO99!#REF!</definedName>
    <definedName name="RCV" localSheetId="4">[12]BANPRO99!#REF!</definedName>
    <definedName name="RCV" localSheetId="6">[12]BANPRO99!#REF!</definedName>
    <definedName name="RCV" localSheetId="8">[12]BANPRO99!#REF!</definedName>
    <definedName name="RCV" localSheetId="9">[12]BANPRO99!#REF!</definedName>
    <definedName name="RCV">[12]BANPRO99!#REF!</definedName>
    <definedName name="reducciones" localSheetId="0">#REF!</definedName>
    <definedName name="reducciones" localSheetId="1">#REF!</definedName>
    <definedName name="reducciones" localSheetId="3">#REF!</definedName>
    <definedName name="reducciones" localSheetId="4">#REF!</definedName>
    <definedName name="reducciones" localSheetId="6">#REF!</definedName>
    <definedName name="reducciones" localSheetId="8">#REF!</definedName>
    <definedName name="reducciones" localSheetId="9">#REF!</definedName>
    <definedName name="reducciones">#REF!</definedName>
    <definedName name="REG">#N/A</definedName>
    <definedName name="res" localSheetId="0">#REF!</definedName>
    <definedName name="res" localSheetId="1">#REF!</definedName>
    <definedName name="res" localSheetId="3">#REF!</definedName>
    <definedName name="res" localSheetId="4">#REF!</definedName>
    <definedName name="res" localSheetId="6">#REF!</definedName>
    <definedName name="res" localSheetId="8">#REF!</definedName>
    <definedName name="res" localSheetId="9">#REF!</definedName>
    <definedName name="res">#REF!</definedName>
    <definedName name="RF" localSheetId="0">[12]BANPRO99!#REF!</definedName>
    <definedName name="RF" localSheetId="1">[12]BANPRO99!#REF!</definedName>
    <definedName name="RF" localSheetId="3">[12]BANPRO99!#REF!</definedName>
    <definedName name="RF" localSheetId="4">[12]BANPRO99!#REF!</definedName>
    <definedName name="RF" localSheetId="6">[12]BANPRO99!#REF!</definedName>
    <definedName name="RF" localSheetId="8">[12]BANPRO99!#REF!</definedName>
    <definedName name="RF" localSheetId="9">[12]BANPRO99!#REF!</definedName>
    <definedName name="RF">[12]BANPRO99!#REF!</definedName>
    <definedName name="RP" localSheetId="0">[12]BANPRO99!#REF!</definedName>
    <definedName name="RP" localSheetId="1">[12]BANPRO99!#REF!</definedName>
    <definedName name="RP" localSheetId="3">[12]BANPRO99!#REF!</definedName>
    <definedName name="RP" localSheetId="4">[12]BANPRO99!#REF!</definedName>
    <definedName name="RP" localSheetId="6">[12]BANPRO99!#REF!</definedName>
    <definedName name="RP" localSheetId="8">[12]BANPRO99!#REF!</definedName>
    <definedName name="RP" localSheetId="9">[12]BANPRO99!#REF!</definedName>
    <definedName name="RP">[12]BANPRO99!#REF!</definedName>
    <definedName name="RT" localSheetId="0">[12]BANPRO99!#REF!</definedName>
    <definedName name="RT" localSheetId="1">[12]BANPRO99!#REF!</definedName>
    <definedName name="RT" localSheetId="3">[12]BANPRO99!#REF!</definedName>
    <definedName name="RT" localSheetId="4">[12]BANPRO99!#REF!</definedName>
    <definedName name="RT" localSheetId="6">[12]BANPRO99!#REF!</definedName>
    <definedName name="RT" localSheetId="8">[12]BANPRO99!#REF!</definedName>
    <definedName name="RT" localSheetId="9">[12]BANPRO99!#REF!</definedName>
    <definedName name="RT">[12]BANPRO99!#REF!</definedName>
    <definedName name="s" localSheetId="0">[1]!SEP&amp;[1]!OCT&amp;[1]!NOV&amp;[1]!DIC</definedName>
    <definedName name="s" localSheetId="1">[2]!SEP&amp;[2]!OCT&amp;[2]!NOV&amp;[2]!DIC</definedName>
    <definedName name="s" localSheetId="3">[3]!SEP&amp;[3]!OCT&amp;[3]!NOV&amp;[3]!DIC</definedName>
    <definedName name="s" localSheetId="4">[1]!SEP&amp;[1]!OCT&amp;[1]!NOV&amp;[1]!DIC</definedName>
    <definedName name="s" localSheetId="6">[2]!SEP&amp;[2]!OCT&amp;[2]!NOV&amp;[2]!DIC</definedName>
    <definedName name="s" localSheetId="8">[4]!SEP&amp;[4]!OCT&amp;[4]!NOV&amp;[4]!DIC</definedName>
    <definedName name="s" localSheetId="9">[4]!SEP&amp;[4]!OCT&amp;[4]!NOV&amp;[4]!DIC</definedName>
    <definedName name="s">[1]!SEP&amp;[1]!OCT&amp;[1]!NOV&amp;[1]!DIC</definedName>
    <definedName name="sa" localSheetId="0">#REF!</definedName>
    <definedName name="sa" localSheetId="1">#REF!</definedName>
    <definedName name="sa" localSheetId="3">#REF!</definedName>
    <definedName name="sa" localSheetId="4">#REF!</definedName>
    <definedName name="sa" localSheetId="6">#REF!</definedName>
    <definedName name="sa" localSheetId="8">#REF!</definedName>
    <definedName name="sa" localSheetId="9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7" hidden="1">{"Bruto",#N/A,FALSE,"CONV3T.XLS";"Neto",#N/A,FALSE,"CONV3T.XLS";"UnoB",#N/A,FALSE,"CONV3T.XLS";"Bruto",#N/A,FALSE,"CONV4T.XLS";"Neto",#N/A,FALSE,"CONV4T.XLS";"UnoB",#N/A,FALSE,"CONV4T.XLS"}</definedName>
    <definedName name="saasa" localSheetId="8" hidden="1">{"Bruto",#N/A,FALSE,"CONV3T.XLS";"Neto",#N/A,FALSE,"CONV3T.XLS";"UnoB",#N/A,FALSE,"CONV3T.XLS";"Bruto",#N/A,FALSE,"CONV4T.XLS";"Neto",#N/A,FALSE,"CONV4T.XLS";"UnoB",#N/A,FALSE,"CONV4T.XLS"}</definedName>
    <definedName name="saasa" localSheetId="9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7" hidden="1">{#N/A,#N/A,FALSE,"TOT";#N/A,#N/A,FALSE,"PEP";#N/A,#N/A,FALSE,"REF";#N/A,#N/A,FALSE,"GAS";#N/A,#N/A,FALSE,"PET";#N/A,#N/A,FALSE,"COR"}</definedName>
    <definedName name="sasaas" localSheetId="8" hidden="1">{#N/A,#N/A,FALSE,"TOT";#N/A,#N/A,FALSE,"PEP";#N/A,#N/A,FALSE,"REF";#N/A,#N/A,FALSE,"GAS";#N/A,#N/A,FALSE,"PET";#N/A,#N/A,FALSE,"COR"}</definedName>
    <definedName name="sasaas" localSheetId="9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 localSheetId="1">#REF!</definedName>
    <definedName name="sb" localSheetId="3">#REF!</definedName>
    <definedName name="sb" localSheetId="4">#REF!</definedName>
    <definedName name="sb" localSheetId="6">#REF!</definedName>
    <definedName name="sb" localSheetId="8">#REF!</definedName>
    <definedName name="sb" localSheetId="9">#REF!</definedName>
    <definedName name="sb">#REF!</definedName>
    <definedName name="sc" localSheetId="0">#REF!</definedName>
    <definedName name="sc" localSheetId="1">#REF!</definedName>
    <definedName name="sc" localSheetId="3">#REF!</definedName>
    <definedName name="sc" localSheetId="4">#REF!</definedName>
    <definedName name="sc" localSheetId="6">#REF!</definedName>
    <definedName name="sc" localSheetId="8">#REF!</definedName>
    <definedName name="sc" localSheetId="9">#REF!</definedName>
    <definedName name="sc">#REF!</definedName>
    <definedName name="SCHP">'[9]Premisas IMSS'!$M$13</definedName>
    <definedName name="sd" localSheetId="0">#REF!</definedName>
    <definedName name="sd" localSheetId="1">#REF!</definedName>
    <definedName name="sd" localSheetId="3">#REF!</definedName>
    <definedName name="sd" localSheetId="4">#REF!</definedName>
    <definedName name="sd" localSheetId="6">#REF!</definedName>
    <definedName name="sd" localSheetId="8">#REF!</definedName>
    <definedName name="sd" localSheetId="9">#REF!</definedName>
    <definedName name="sd">#REF!</definedName>
    <definedName name="sds">[30]Presupuesto!$T:$T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7" hidden="1">{"Bruto",#N/A,FALSE,"CONV3T.XLS";"Neto",#N/A,FALSE,"CONV3T.XLS";"UnoB",#N/A,FALSE,"CONV3T.XLS";"Bruto",#N/A,FALSE,"CONV4T.XLS";"Neto",#N/A,FALSE,"CONV4T.XLS";"UnoB",#N/A,FALSE,"CONV4T.XLS"}</definedName>
    <definedName name="sdsdds" localSheetId="8" hidden="1">{"Bruto",#N/A,FALSE,"CONV3T.XLS";"Neto",#N/A,FALSE,"CONV3T.XLS";"UnoB",#N/A,FALSE,"CONV3T.XLS";"Bruto",#N/A,FALSE,"CONV4T.XLS";"Neto",#N/A,FALSE,"CONV4T.XLS";"UnoB",#N/A,FALSE,"CONV4T.XLS"}</definedName>
    <definedName name="sdsdds" localSheetId="9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 localSheetId="1">#REF!</definedName>
    <definedName name="se" localSheetId="3">#REF!</definedName>
    <definedName name="se" localSheetId="4">#REF!</definedName>
    <definedName name="se" localSheetId="6">#REF!</definedName>
    <definedName name="se" localSheetId="8">#REF!</definedName>
    <definedName name="se" localSheetId="9">#REF!</definedName>
    <definedName name="se">#REF!</definedName>
    <definedName name="SEP">"; SEPTIEMBRE.- "&amp;TEXT([14]edofza09!$C$24,"#,##0")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7" hidden="1">{"Bruto",#N/A,FALSE,"CONV3T.XLS";"Neto",#N/A,FALSE,"CONV3T.XLS";"UnoB",#N/A,FALSE,"CONV3T.XLS";"Bruto",#N/A,FALSE,"CONV4T.XLS";"Neto",#N/A,FALSE,"CONV4T.XLS";"UnoB",#N/A,FALSE,"CONV4T.XLS"}</definedName>
    <definedName name="sero" localSheetId="8" hidden="1">{"Bruto",#N/A,FALSE,"CONV3T.XLS";"Neto",#N/A,FALSE,"CONV3T.XLS";"UnoB",#N/A,FALSE,"CONV3T.XLS";"Bruto",#N/A,FALSE,"CONV4T.XLS";"Neto",#N/A,FALSE,"CONV4T.XLS";"UnoB",#N/A,FALSE,"CONV4T.XLS"}</definedName>
    <definedName name="sero" localSheetId="9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[12]BANPRO99!#REF!</definedName>
    <definedName name="SF" localSheetId="1">[12]BANPRO99!#REF!</definedName>
    <definedName name="SF" localSheetId="3">[12]BANPRO99!#REF!</definedName>
    <definedName name="SF" localSheetId="4">[12]BANPRO99!#REF!</definedName>
    <definedName name="SF" localSheetId="6">[12]BANPRO99!#REF!</definedName>
    <definedName name="SF" localSheetId="8">[12]BANPRO99!#REF!</definedName>
    <definedName name="SF" localSheetId="9">[12]BANPRO99!#REF!</definedName>
    <definedName name="SF">[12]BANPRO99!#REF!</definedName>
    <definedName name="SHCP" localSheetId="0" hidden="1">#REF!</definedName>
    <definedName name="SHCP" localSheetId="1" hidden="1">#REF!</definedName>
    <definedName name="SHCP" localSheetId="3" hidden="1">#REF!</definedName>
    <definedName name="SHCP" localSheetId="4" hidden="1">#REF!</definedName>
    <definedName name="SHCP" localSheetId="6" hidden="1">#REF!</definedName>
    <definedName name="SHCP" localSheetId="7" hidden="1">#REF!</definedName>
    <definedName name="SHCP" localSheetId="8" hidden="1">#REF!</definedName>
    <definedName name="SHCP" localSheetId="9" hidden="1">#REF!</definedName>
    <definedName name="SHCP" hidden="1">#REF!</definedName>
    <definedName name="sinpec" localSheetId="0">#REF!</definedName>
    <definedName name="sinpec" localSheetId="1">#REF!</definedName>
    <definedName name="sinpec" localSheetId="3">#REF!</definedName>
    <definedName name="sinpec" localSheetId="4">#REF!</definedName>
    <definedName name="sinpec" localSheetId="6">#REF!</definedName>
    <definedName name="sinpec" localSheetId="8">#REF!</definedName>
    <definedName name="sinpec" localSheetId="9">#REF!</definedName>
    <definedName name="sinpec">#REF!</definedName>
    <definedName name="smdf97">'[9]Premisa macro'!$C$4</definedName>
    <definedName name="SPEM96" localSheetId="0">#REF!</definedName>
    <definedName name="SPEM96" localSheetId="1">#REF!</definedName>
    <definedName name="SPEM96" localSheetId="3">#REF!</definedName>
    <definedName name="SPEM96" localSheetId="4">#REF!</definedName>
    <definedName name="SPEM96" localSheetId="6">#REF!</definedName>
    <definedName name="SPEM96" localSheetId="8">#REF!</definedName>
    <definedName name="SPEM96" localSheetId="9">#REF!</definedName>
    <definedName name="SPEM96">#REF!</definedName>
    <definedName name="sta" localSheetId="0">#REF!</definedName>
    <definedName name="sta" localSheetId="1">#REF!</definedName>
    <definedName name="sta" localSheetId="3">#REF!</definedName>
    <definedName name="sta" localSheetId="4">#REF!</definedName>
    <definedName name="sta" localSheetId="6">#REF!</definedName>
    <definedName name="sta" localSheetId="8">#REF!</definedName>
    <definedName name="sta" localSheetId="9">#REF!</definedName>
    <definedName name="sta">#REF!</definedName>
    <definedName name="stb" localSheetId="0">#REF!</definedName>
    <definedName name="stb" localSheetId="1">#REF!</definedName>
    <definedName name="stb" localSheetId="3">#REF!</definedName>
    <definedName name="stb" localSheetId="4">#REF!</definedName>
    <definedName name="stb" localSheetId="6">#REF!</definedName>
    <definedName name="stb" localSheetId="8">#REF!</definedName>
    <definedName name="stb" localSheetId="9">#REF!</definedName>
    <definedName name="stb">#REF!</definedName>
    <definedName name="stc" localSheetId="0">#REF!</definedName>
    <definedName name="stc" localSheetId="1">#REF!</definedName>
    <definedName name="stc" localSheetId="3">#REF!</definedName>
    <definedName name="stc" localSheetId="4">#REF!</definedName>
    <definedName name="stc" localSheetId="6">#REF!</definedName>
    <definedName name="stc" localSheetId="8">#REF!</definedName>
    <definedName name="stc" localSheetId="9">#REF!</definedName>
    <definedName name="stc">#REF!</definedName>
    <definedName name="std" localSheetId="0">#REF!</definedName>
    <definedName name="std" localSheetId="1">#REF!</definedName>
    <definedName name="std" localSheetId="3">#REF!</definedName>
    <definedName name="std" localSheetId="4">#REF!</definedName>
    <definedName name="std" localSheetId="6">#REF!</definedName>
    <definedName name="std" localSheetId="8">#REF!</definedName>
    <definedName name="std" localSheetId="9">#REF!</definedName>
    <definedName name="std">#REF!</definedName>
    <definedName name="ste" localSheetId="0">#REF!</definedName>
    <definedName name="ste" localSheetId="1">#REF!</definedName>
    <definedName name="ste" localSheetId="3">#REF!</definedName>
    <definedName name="ste" localSheetId="4">#REF!</definedName>
    <definedName name="ste" localSheetId="6">#REF!</definedName>
    <definedName name="ste" localSheetId="8">#REF!</definedName>
    <definedName name="ste" localSheetId="9">#REF!</definedName>
    <definedName name="ste">#REF!</definedName>
    <definedName name="subfunción" localSheetId="0">#REF!</definedName>
    <definedName name="subfunción" localSheetId="1">#REF!</definedName>
    <definedName name="subfunción" localSheetId="3">#REF!</definedName>
    <definedName name="subfunción" localSheetId="4">#REF!</definedName>
    <definedName name="subfunción" localSheetId="6">#REF!</definedName>
    <definedName name="subfunción" localSheetId="8">#REF!</definedName>
    <definedName name="subfunción" localSheetId="9">#REF!</definedName>
    <definedName name="subfunción">#REF!</definedName>
    <definedName name="syt" localSheetId="0">#REF!</definedName>
    <definedName name="syt" localSheetId="1">#REF!</definedName>
    <definedName name="syt" localSheetId="3">#REF!</definedName>
    <definedName name="syt" localSheetId="4">#REF!</definedName>
    <definedName name="syt" localSheetId="6">#REF!</definedName>
    <definedName name="syt" localSheetId="8">#REF!</definedName>
    <definedName name="syt" localSheetId="9">#REF!</definedName>
    <definedName name="syt">#REF!</definedName>
    <definedName name="sytc03" localSheetId="0">#REF!</definedName>
    <definedName name="sytc03" localSheetId="1">#REF!</definedName>
    <definedName name="sytc03" localSheetId="3">#REF!</definedName>
    <definedName name="sytc03" localSheetId="4">#REF!</definedName>
    <definedName name="sytc03" localSheetId="6">#REF!</definedName>
    <definedName name="sytc03" localSheetId="8">#REF!</definedName>
    <definedName name="sytc03" localSheetId="9">#REF!</definedName>
    <definedName name="sytc03">#REF!</definedName>
    <definedName name="sytppef" localSheetId="0">#REF!</definedName>
    <definedName name="sytppef" localSheetId="1">#REF!</definedName>
    <definedName name="sytppef" localSheetId="3">#REF!</definedName>
    <definedName name="sytppef" localSheetId="4">#REF!</definedName>
    <definedName name="sytppef" localSheetId="6">#REF!</definedName>
    <definedName name="sytppef" localSheetId="8">#REF!</definedName>
    <definedName name="sytppef" localSheetId="9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7" hidden="1">{"Bruto",#N/A,FALSE,"CONV3T.XLS";"Neto",#N/A,FALSE,"CONV3T.XLS";"UnoB",#N/A,FALSE,"CONV3T.XLS";"Bruto",#N/A,FALSE,"CONV4T.XLS";"Neto",#N/A,FALSE,"CONV4T.XLS";"UnoB",#N/A,FALSE,"CONV4T.XLS"}</definedName>
    <definedName name="SZZXCZXC" localSheetId="8" hidden="1">{"Bruto",#N/A,FALSE,"CONV3T.XLS";"Neto",#N/A,FALSE,"CONV3T.XLS";"UnoB",#N/A,FALSE,"CONV3T.XLS";"Bruto",#N/A,FALSE,"CONV4T.XLS";"Neto",#N/A,FALSE,"CONV4T.XLS";"UnoB",#N/A,FALSE,"CONV4T.XLS"}</definedName>
    <definedName name="SZZXCZXC" localSheetId="9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'[40]16'!$D$1:$E$15</definedName>
    <definedName name="TABLA01D">'[40]1'!$D$2:$E$14</definedName>
    <definedName name="TABLA04D">'[40]4'!$D$2:$E$34</definedName>
    <definedName name="TABLA06D">'[40]6'!$D$1:$G$15</definedName>
    <definedName name="TABLA1">'[40]1'!$A$1:$B$58</definedName>
    <definedName name="TABLA10">'[40]10'!$A$1:$B$133</definedName>
    <definedName name="TABLA10D">'[40]10'!$D$1:$E$19</definedName>
    <definedName name="TABLA11">'[40]11'!$A$1:$B$57</definedName>
    <definedName name="TABLA12">'[40]12'!$A$1:$B$130</definedName>
    <definedName name="TABLA13">'[40]13'!$A$1:$B$170</definedName>
    <definedName name="TABLA14">'[40]14'!$A$1:$B$100</definedName>
    <definedName name="TABLA14D">'[40]14'!$D$1:$E$21</definedName>
    <definedName name="TABLA15">'[40]15'!$A$1:$B$69</definedName>
    <definedName name="TABLA17">'[40]17'!$A$2:$B$134</definedName>
    <definedName name="TABLA18">'[40]18'!$A$1:$B$100</definedName>
    <definedName name="TABLA19">'[40]19'!$A$1:$B$100</definedName>
    <definedName name="TABLA2">'[40]2'!$A$3:$B$187</definedName>
    <definedName name="TABLA20">'[40]20'!$A$1:$B$100</definedName>
    <definedName name="tabla2002" localSheetId="0">#REF!</definedName>
    <definedName name="tabla2002" localSheetId="1">#REF!</definedName>
    <definedName name="tabla2002" localSheetId="3">#REF!</definedName>
    <definedName name="tabla2002" localSheetId="4">#REF!</definedName>
    <definedName name="tabla2002" localSheetId="6">#REF!</definedName>
    <definedName name="tabla2002" localSheetId="8">#REF!</definedName>
    <definedName name="tabla2002" localSheetId="9">#REF!</definedName>
    <definedName name="tabla2002">#REF!</definedName>
    <definedName name="TABLA21">'[40]21'!$A$1:$B$67</definedName>
    <definedName name="TABLA22">'[40]22'!$A$1:$B$14</definedName>
    <definedName name="TABLA3">'[40]3'!$A$2:$B$43</definedName>
    <definedName name="TABLA4">'[40]4'!$A$2:$B$31</definedName>
    <definedName name="TABLA5">'[40]5'!$A$1:$B$31</definedName>
    <definedName name="TABLA6">'[40]6'!$A$1:$B$28</definedName>
    <definedName name="TABLA7">'[40]7'!$A$2:$B$23</definedName>
    <definedName name="TABLA8">'[40]8'!$A$1:$B$49</definedName>
    <definedName name="TABLA9">'[40]9'!$A$1:$B$332</definedName>
    <definedName name="TAJJJJ" localSheetId="0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7" hidden="1">{#N/A,#N/A,FALSE,"TOT";#N/A,#N/A,FALSE,"PEP";#N/A,#N/A,FALSE,"REF";#N/A,#N/A,FALSE,"GAS";#N/A,#N/A,FALSE,"PET";#N/A,#N/A,FALSE,"COR"}</definedName>
    <definedName name="TAJJJJ" localSheetId="8" hidden="1">{#N/A,#N/A,FALSE,"TOT";#N/A,#N/A,FALSE,"PEP";#N/A,#N/A,FALSE,"REF";#N/A,#N/A,FALSE,"GAS";#N/A,#N/A,FALSE,"PET";#N/A,#N/A,FALSE,"COR"}</definedName>
    <definedName name="TAJJJJ" localSheetId="9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7" hidden="1">{"Bruto",#N/A,FALSE,"CONV3T.XLS";"Neto",#N/A,FALSE,"CONV3T.XLS";"UnoB",#N/A,FALSE,"CONV3T.XLS";"Bruto",#N/A,FALSE,"CONV4T.XLS";"Neto",#N/A,FALSE,"CONV4T.XLS";"UnoB",#N/A,FALSE,"CONV4T.XLS"}</definedName>
    <definedName name="TENER" localSheetId="8" hidden="1">{"Bruto",#N/A,FALSE,"CONV3T.XLS";"Neto",#N/A,FALSE,"CONV3T.XLS";"UnoB",#N/A,FALSE,"CONV3T.XLS";"Bruto",#N/A,FALSE,"CONV4T.XLS";"Neto",#N/A,FALSE,"CONV4T.XLS";"UnoB",#N/A,FALSE,"CONV4T.XLS"}</definedName>
    <definedName name="TENER" localSheetId="9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 localSheetId="1">#REF!</definedName>
    <definedName name="TIT" localSheetId="3">#REF!</definedName>
    <definedName name="TIT" localSheetId="4">#REF!</definedName>
    <definedName name="TIT" localSheetId="6">#REF!</definedName>
    <definedName name="TIT" localSheetId="8">#REF!</definedName>
    <definedName name="TIT" localSheetId="9">#REF!</definedName>
    <definedName name="TIT">#REF!</definedName>
    <definedName name="TITULO" localSheetId="1">[41]PPQ!$B$3</definedName>
    <definedName name="TITULO">[41]PPQ!$B$3</definedName>
    <definedName name="_xlnm.Print_Titles" localSheetId="0">'Anexo 10'!$1:$7</definedName>
    <definedName name="_xlnm.Print_Titles" localSheetId="1">'Anexo 11'!$1:$7</definedName>
    <definedName name="_xlnm.Print_Titles" localSheetId="2">'Anexo 12'!$1:$7</definedName>
    <definedName name="_xlnm.Print_Titles" localSheetId="3">'Anexo 13'!$1:$7</definedName>
    <definedName name="_xlnm.Print_Titles" localSheetId="4">'Anexo 14'!$1:$7</definedName>
    <definedName name="_xlnm.Print_Titles" localSheetId="5">'Anexo 15'!$1:$7</definedName>
    <definedName name="_xlnm.Print_Titles" localSheetId="6">'Anexo 16 '!$1:$7</definedName>
    <definedName name="_xlnm.Print_Titles" localSheetId="7">'Anexo 17'!$1:$7</definedName>
    <definedName name="_xlnm.Print_Titles" localSheetId="8">'Anexo 18'!$1:$7</definedName>
    <definedName name="_xlnm.Print_Titles" localSheetId="9">'Anexo 19'!$1:$7</definedName>
    <definedName name="TODO96" localSheetId="0">#REF!</definedName>
    <definedName name="TODO96" localSheetId="1">#REF!</definedName>
    <definedName name="TODO96" localSheetId="3">#REF!</definedName>
    <definedName name="TODO96" localSheetId="4">#REF!</definedName>
    <definedName name="TODO96" localSheetId="6">#REF!</definedName>
    <definedName name="TODO96" localSheetId="8">#REF!</definedName>
    <definedName name="TODO96" localSheetId="9">#REF!</definedName>
    <definedName name="TODO96">#REF!</definedName>
    <definedName name="TOTAL">#N/A</definedName>
    <definedName name="total_real" localSheetId="0">#REF!</definedName>
    <definedName name="total_real" localSheetId="1">#REF!</definedName>
    <definedName name="total_real" localSheetId="3">#REF!</definedName>
    <definedName name="total_real" localSheetId="4">#REF!</definedName>
    <definedName name="total_real" localSheetId="6">#REF!</definedName>
    <definedName name="total_real" localSheetId="8">#REF!</definedName>
    <definedName name="total_real" localSheetId="9">#REF!</definedName>
    <definedName name="total_real">#REF!</definedName>
    <definedName name="TOTAL01" localSheetId="0">#REF!</definedName>
    <definedName name="TOTAL01" localSheetId="1">#REF!</definedName>
    <definedName name="TOTAL01" localSheetId="3">#REF!</definedName>
    <definedName name="TOTAL01" localSheetId="4">#REF!</definedName>
    <definedName name="TOTAL01" localSheetId="6">#REF!</definedName>
    <definedName name="TOTAL01" localSheetId="8">#REF!</definedName>
    <definedName name="TOTAL01" localSheetId="9">#REF!</definedName>
    <definedName name="TOTAL01">#REF!</definedName>
    <definedName name="total1">'[32]1'!$I$2:$J$42</definedName>
    <definedName name="TOTAL10">'[32]10'!$J$2:$K$39</definedName>
    <definedName name="TOTAL2">'[32]2'!$J$2:$K$39</definedName>
    <definedName name="TOTAL3">'[32]3'!$J$2:$K$39</definedName>
    <definedName name="TOTAL4">'[32]4'!$J$2:$K$39</definedName>
    <definedName name="TOTAL5">'[32]5'!$J$2:$K$39</definedName>
    <definedName name="TOTAL6">'[32]6'!$J$2:$K$39</definedName>
    <definedName name="TOTAL7">'[32]7'!$J$2:$K$39</definedName>
    <definedName name="TOTAL8">'[32]8'!$J$2:$K$39</definedName>
    <definedName name="TOTAL9">'[32]9'!$J$2:$K$39</definedName>
    <definedName name="TTL">[42]AcumMens!$3:$191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7" hidden="1">{"Bruto",#N/A,FALSE,"CONV3T.XLS";"Neto",#N/A,FALSE,"CONV3T.XLS";"UnoB",#N/A,FALSE,"CONV3T.XLS";"Bruto",#N/A,FALSE,"CONV4T.XLS";"Neto",#N/A,FALSE,"CONV4T.XLS";"UnoB",#N/A,FALSE,"CONV4T.XLS"}</definedName>
    <definedName name="tul" localSheetId="8" hidden="1">{"Bruto",#N/A,FALSE,"CONV3T.XLS";"Neto",#N/A,FALSE,"CONV3T.XLS";"UnoB",#N/A,FALSE,"CONV3T.XLS";"Bruto",#N/A,FALSE,"CONV4T.XLS";"Neto",#N/A,FALSE,"CONV4T.XLS";"UnoB",#N/A,FALSE,"CONV4T.XLS"}</definedName>
    <definedName name="tul" localSheetId="9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0">[1]!AGO&amp;[1]!SEP&amp;[1]!OCT&amp;[1]!NOV&amp;[1]!DIC</definedName>
    <definedName name="u" localSheetId="1">[2]!AGO&amp;[2]!SEP&amp;[2]!OCT&amp;[2]!NOV&amp;[2]!DIC</definedName>
    <definedName name="u" localSheetId="3">[3]!AGO&amp;[3]!SEP&amp;[3]!OCT&amp;[3]!NOV&amp;[3]!DIC</definedName>
    <definedName name="u" localSheetId="4">[1]!AGO&amp;[1]!SEP&amp;[1]!OCT&amp;[1]!NOV&amp;[1]!DIC</definedName>
    <definedName name="u" localSheetId="6">[2]!AGO&amp;[2]!SEP&amp;[2]!OCT&amp;[2]!NOV&amp;[2]!DIC</definedName>
    <definedName name="u" localSheetId="8">[4]!AGO&amp;[4]!SEP&amp;[4]!OCT&amp;[4]!NOV&amp;[4]!DIC</definedName>
    <definedName name="u" localSheetId="9">[4]!AGO&amp;[4]!SEP&amp;[4]!OCT&amp;[4]!NOV&amp;[4]!DIC</definedName>
    <definedName name="u">[1]!AGO&amp;[1]!SEP&amp;[1]!OCT&amp;[1]!NOV&amp;[1]!DIC</definedName>
    <definedName name="UPCPICF_VMD50020" localSheetId="0">#REF!</definedName>
    <definedName name="UPCPICF_VMD50020" localSheetId="1">#REF!</definedName>
    <definedName name="UPCPICF_VMD50020" localSheetId="3">#REF!</definedName>
    <definedName name="UPCPICF_VMD50020" localSheetId="4">#REF!</definedName>
    <definedName name="UPCPICF_VMD50020" localSheetId="6">#REF!</definedName>
    <definedName name="UPCPICF_VMD50020" localSheetId="8">#REF!</definedName>
    <definedName name="UPCPICF_VMD50020" localSheetId="9">#REF!</definedName>
    <definedName name="UPCPICF_VMD50020">#REF!</definedName>
    <definedName name="UR">[35]urs!$C$10:$D$1332</definedName>
    <definedName name="V_Bife" localSheetId="1">'[38]ADEC II'!$A$1:$Z$1016</definedName>
    <definedName name="V_Bife">'[38]ADEC II'!$A$1:$Z$1016</definedName>
    <definedName name="VARIABLES">#N/A</definedName>
    <definedName name="vcorta" localSheetId="0">#REF!</definedName>
    <definedName name="vcorta" localSheetId="1">#REF!</definedName>
    <definedName name="vcorta" localSheetId="3">#REF!</definedName>
    <definedName name="vcorta" localSheetId="4">#REF!</definedName>
    <definedName name="vcorta" localSheetId="6">#REF!</definedName>
    <definedName name="vcorta" localSheetId="8">#REF!</definedName>
    <definedName name="vcorta" localSheetId="9">#REF!</definedName>
    <definedName name="vcorta">#REF!</definedName>
    <definedName name="Vertientes" localSheetId="0">#REF!</definedName>
    <definedName name="Vertientes" localSheetId="1">#REF!</definedName>
    <definedName name="Vertientes" localSheetId="3">#REF!</definedName>
    <definedName name="Vertientes" localSheetId="4">#REF!</definedName>
    <definedName name="Vertientes" localSheetId="6">#REF!</definedName>
    <definedName name="Vertientes" localSheetId="8">#REF!</definedName>
    <definedName name="Vertientes" localSheetId="9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7" hidden="1">{"Bruto",#N/A,FALSE,"CONV3T.XLS";"Neto",#N/A,FALSE,"CONV3T.XLS";"UnoB",#N/A,FALSE,"CONV3T.XLS";"Bruto",#N/A,FALSE,"CONV4T.XLS";"Neto",#N/A,FALSE,"CONV4T.XLS";"UnoB",#N/A,FALSE,"CONV4T.XLS"}</definedName>
    <definedName name="wrn.econv2s." localSheetId="8" hidden="1">{"Bruto",#N/A,FALSE,"CONV3T.XLS";"Neto",#N/A,FALSE,"CONV3T.XLS";"UnoB",#N/A,FALSE,"CONV3T.XLS";"Bruto",#N/A,FALSE,"CONV4T.XLS";"Neto",#N/A,FALSE,"CONV4T.XLS";"UnoB",#N/A,FALSE,"CONV4T.XLS"}</definedName>
    <definedName name="wrn.econv2s." localSheetId="9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7" hidden="1">{#N/A,#N/A,FALSE,"TOT";#N/A,#N/A,FALSE,"PEP";#N/A,#N/A,FALSE,"REF";#N/A,#N/A,FALSE,"GAS";#N/A,#N/A,FALSE,"PET";#N/A,#N/A,FALSE,"COR"}</definedName>
    <definedName name="wrn.gst1tajuorg." localSheetId="8" hidden="1">{#N/A,#N/A,FALSE,"TOT";#N/A,#N/A,FALSE,"PEP";#N/A,#N/A,FALSE,"REF";#N/A,#N/A,FALSE,"GAS";#N/A,#N/A,FALSE,"PET";#N/A,#N/A,FALSE,"COR"}</definedName>
    <definedName name="wrn.gst1tajuorg." localSheetId="9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 localSheetId="1">#REF!</definedName>
    <definedName name="x" localSheetId="3">#REF!</definedName>
    <definedName name="x" localSheetId="4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7" hidden="1">{"Bruto",#N/A,FALSE,"CONV3T.XLS";"Neto",#N/A,FALSE,"CONV3T.XLS";"UnoB",#N/A,FALSE,"CONV3T.XLS";"Bruto",#N/A,FALSE,"CONV4T.XLS";"Neto",#N/A,FALSE,"CONV4T.XLS";"UnoB",#N/A,FALSE,"CONV4T.XLS"}</definedName>
    <definedName name="XX" localSheetId="8" hidden="1">{"Bruto",#N/A,FALSE,"CONV3T.XLS";"Neto",#N/A,FALSE,"CONV3T.XLS";"UnoB",#N/A,FALSE,"CONV3T.XLS";"Bruto",#N/A,FALSE,"CONV4T.XLS";"Neto",#N/A,FALSE,"CONV4T.XLS";"UnoB",#N/A,FALSE,"CONV4T.XLS"}</definedName>
    <definedName name="XX" localSheetId="9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 localSheetId="1">#REF!</definedName>
    <definedName name="xxx" localSheetId="3">#REF!</definedName>
    <definedName name="xxx" localSheetId="4">#REF!</definedName>
    <definedName name="xxx" localSheetId="6">#REF!</definedName>
    <definedName name="xxx" localSheetId="8">#REF!</definedName>
    <definedName name="xxx" localSheetId="9">#REF!</definedName>
    <definedName name="xxx">#REF!</definedName>
    <definedName name="yyy" localSheetId="0">#REF!</definedName>
    <definedName name="yyy" localSheetId="1">#REF!</definedName>
    <definedName name="yyy" localSheetId="3">#REF!</definedName>
    <definedName name="yyy" localSheetId="4">#REF!</definedName>
    <definedName name="yyy" localSheetId="6">#REF!</definedName>
    <definedName name="yyy" localSheetId="8">#REF!</definedName>
    <definedName name="yyy" localSheetId="9">#REF!</definedName>
    <definedName name="yyy">#REF!</definedName>
    <definedName name="zz" localSheetId="0">#REF!</definedName>
    <definedName name="zz" localSheetId="1">#REF!</definedName>
    <definedName name="zz" localSheetId="3">#REF!</definedName>
    <definedName name="zz" localSheetId="4">#REF!</definedName>
    <definedName name="zz" localSheetId="6">#REF!</definedName>
    <definedName name="zz" localSheetId="8">#REF!</definedName>
    <definedName name="zz" localSheetId="9">#REF!</definedName>
    <definedName name="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7" i="1" l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F124" i="1" l="1"/>
  <c r="F122" i="1"/>
  <c r="F93" i="1"/>
  <c r="F84" i="1"/>
  <c r="F48" i="1"/>
  <c r="E32" i="1"/>
  <c r="E25" i="1"/>
  <c r="E22" i="1"/>
  <c r="D22" i="1"/>
  <c r="D13" i="1"/>
  <c r="G166" i="8"/>
  <c r="G164" i="8" s="1"/>
  <c r="G137" i="8"/>
  <c r="H137" i="8"/>
  <c r="I137" i="8"/>
  <c r="J137" i="8"/>
  <c r="H78" i="8"/>
  <c r="J25" i="8"/>
  <c r="G11" i="8"/>
  <c r="H11" i="8"/>
  <c r="I11" i="8"/>
  <c r="J11" i="8"/>
  <c r="G25" i="8"/>
  <c r="F72" i="7"/>
  <c r="E72" i="7"/>
  <c r="F65" i="7"/>
  <c r="E65" i="7"/>
  <c r="E49" i="7"/>
  <c r="F49" i="7"/>
  <c r="F37" i="7"/>
  <c r="F34" i="7"/>
  <c r="F27" i="7"/>
  <c r="F19" i="7"/>
  <c r="F14" i="7"/>
  <c r="E14" i="7"/>
  <c r="F11" i="7"/>
  <c r="E11" i="7"/>
  <c r="D11" i="7"/>
  <c r="D14" i="7"/>
  <c r="D19" i="7"/>
  <c r="D27" i="7"/>
  <c r="D34" i="7"/>
  <c r="D37" i="7"/>
  <c r="D47" i="7"/>
  <c r="D49" i="7"/>
  <c r="D63" i="7"/>
  <c r="D65" i="7"/>
  <c r="D70" i="7"/>
  <c r="D72" i="7"/>
  <c r="D80" i="7"/>
  <c r="C63" i="7"/>
  <c r="C49" i="7"/>
  <c r="C47" i="7"/>
  <c r="C37" i="7"/>
  <c r="C34" i="7"/>
  <c r="C27" i="7"/>
  <c r="C19" i="7"/>
  <c r="H48" i="9" l="1"/>
  <c r="I48" i="9"/>
  <c r="H112" i="5" l="1"/>
  <c r="I112" i="5"/>
  <c r="H89" i="5"/>
  <c r="I89" i="5"/>
  <c r="H33" i="6" l="1"/>
  <c r="I33" i="6"/>
  <c r="C9" i="10" l="1"/>
  <c r="D9" i="10"/>
  <c r="E9" i="10"/>
  <c r="F9" i="10"/>
  <c r="H10" i="10"/>
  <c r="I10" i="10"/>
  <c r="BC10" i="10"/>
  <c r="BC9" i="10" s="1"/>
  <c r="BD10" i="10"/>
  <c r="BD9" i="10" s="1"/>
  <c r="BE10" i="10"/>
  <c r="BE9" i="10" s="1"/>
  <c r="C11" i="10"/>
  <c r="D11" i="10"/>
  <c r="E11" i="10"/>
  <c r="F11" i="10"/>
  <c r="H12" i="10"/>
  <c r="I12" i="10"/>
  <c r="BC12" i="10"/>
  <c r="BD12" i="10"/>
  <c r="BE12" i="10"/>
  <c r="H13" i="10"/>
  <c r="I13" i="10"/>
  <c r="BC13" i="10"/>
  <c r="BC11" i="10" s="1"/>
  <c r="BD13" i="10"/>
  <c r="BD11" i="10" s="1"/>
  <c r="BE13" i="10"/>
  <c r="BE11" i="10" s="1"/>
  <c r="H14" i="10"/>
  <c r="I14" i="10"/>
  <c r="BC14" i="10"/>
  <c r="BD14" i="10"/>
  <c r="BE14" i="10"/>
  <c r="H15" i="10"/>
  <c r="I15" i="10"/>
  <c r="BC15" i="10"/>
  <c r="BD15" i="10"/>
  <c r="BE15" i="10"/>
  <c r="H16" i="10"/>
  <c r="I16" i="10"/>
  <c r="BC16" i="10"/>
  <c r="BD16" i="10"/>
  <c r="BE16" i="10"/>
  <c r="C17" i="10"/>
  <c r="D17" i="10"/>
  <c r="E17" i="10"/>
  <c r="F17" i="10"/>
  <c r="H18" i="10"/>
  <c r="I18" i="10"/>
  <c r="BC18" i="10"/>
  <c r="BC17" i="10" s="1"/>
  <c r="BD18" i="10"/>
  <c r="BD17" i="10" s="1"/>
  <c r="BE18" i="10"/>
  <c r="BE17" i="10" s="1"/>
  <c r="C19" i="10"/>
  <c r="D19" i="10"/>
  <c r="E19" i="10"/>
  <c r="F19" i="10"/>
  <c r="H20" i="10"/>
  <c r="I20" i="10"/>
  <c r="BC20" i="10"/>
  <c r="BC19" i="10" s="1"/>
  <c r="BD20" i="10"/>
  <c r="BD19" i="10" s="1"/>
  <c r="BE20" i="10"/>
  <c r="BE19" i="10" s="1"/>
  <c r="C21" i="10"/>
  <c r="D21" i="10"/>
  <c r="E21" i="10"/>
  <c r="F21" i="10"/>
  <c r="BC21" i="10"/>
  <c r="BD21" i="10"/>
  <c r="BE21" i="10"/>
  <c r="H22" i="10"/>
  <c r="I22" i="10"/>
  <c r="H23" i="10"/>
  <c r="I23" i="10"/>
  <c r="H24" i="10"/>
  <c r="I24" i="10"/>
  <c r="C25" i="10"/>
  <c r="D25" i="10"/>
  <c r="E25" i="10"/>
  <c r="F25" i="10"/>
  <c r="H26" i="10"/>
  <c r="I26" i="10"/>
  <c r="BC26" i="10"/>
  <c r="BC25" i="10" s="1"/>
  <c r="BD26" i="10"/>
  <c r="BD25" i="10" s="1"/>
  <c r="BE26" i="10"/>
  <c r="BE25" i="10" s="1"/>
  <c r="H27" i="10"/>
  <c r="I27" i="10"/>
  <c r="BC27" i="10"/>
  <c r="BD27" i="10"/>
  <c r="BE27" i="10"/>
  <c r="C28" i="10"/>
  <c r="D28" i="10"/>
  <c r="E28" i="10"/>
  <c r="F28" i="10"/>
  <c r="H29" i="10"/>
  <c r="I29" i="10"/>
  <c r="BC29" i="10"/>
  <c r="BC28" i="10" s="1"/>
  <c r="BD29" i="10"/>
  <c r="BD28" i="10" s="1"/>
  <c r="BE29" i="10"/>
  <c r="BE28" i="10" s="1"/>
  <c r="C30" i="10"/>
  <c r="D30" i="10"/>
  <c r="E30" i="10"/>
  <c r="F30" i="10"/>
  <c r="H31" i="10"/>
  <c r="I31" i="10"/>
  <c r="BC31" i="10"/>
  <c r="BC30" i="10" s="1"/>
  <c r="BD31" i="10"/>
  <c r="BD30" i="10" s="1"/>
  <c r="BE31" i="10"/>
  <c r="BE30" i="10" s="1"/>
  <c r="H32" i="10"/>
  <c r="I32" i="10"/>
  <c r="BC32" i="10"/>
  <c r="BD32" i="10"/>
  <c r="BE32" i="10"/>
  <c r="C33" i="10"/>
  <c r="D33" i="10"/>
  <c r="E33" i="10"/>
  <c r="F33" i="10"/>
  <c r="H34" i="10"/>
  <c r="I34" i="10"/>
  <c r="BC34" i="10"/>
  <c r="BD34" i="10"/>
  <c r="BE34" i="10"/>
  <c r="H35" i="10"/>
  <c r="I35" i="10"/>
  <c r="BC35" i="10"/>
  <c r="BD35" i="10"/>
  <c r="BE35" i="10"/>
  <c r="H36" i="10"/>
  <c r="I36" i="10"/>
  <c r="BC36" i="10"/>
  <c r="BD36" i="10"/>
  <c r="BE36" i="10"/>
  <c r="H37" i="10"/>
  <c r="I37" i="10"/>
  <c r="BC37" i="10"/>
  <c r="BD37" i="10"/>
  <c r="BE37" i="10"/>
  <c r="H38" i="10"/>
  <c r="I38" i="10"/>
  <c r="BC38" i="10"/>
  <c r="BC33" i="10" s="1"/>
  <c r="BD38" i="10"/>
  <c r="BD33" i="10" s="1"/>
  <c r="BE38" i="10"/>
  <c r="BE33" i="10" s="1"/>
  <c r="H39" i="10"/>
  <c r="I39" i="10"/>
  <c r="BC39" i="10"/>
  <c r="BD39" i="10"/>
  <c r="BE39" i="10"/>
  <c r="H40" i="10"/>
  <c r="I40" i="10"/>
  <c r="BC40" i="10"/>
  <c r="BD40" i="10"/>
  <c r="BE40" i="10"/>
  <c r="H41" i="10"/>
  <c r="I41" i="10"/>
  <c r="BC41" i="10"/>
  <c r="BD41" i="10"/>
  <c r="BE41" i="10"/>
  <c r="H42" i="10"/>
  <c r="I42" i="10"/>
  <c r="BC42" i="10"/>
  <c r="BD42" i="10"/>
  <c r="BE42" i="10"/>
  <c r="H43" i="10"/>
  <c r="I43" i="10"/>
  <c r="BC43" i="10"/>
  <c r="BD43" i="10"/>
  <c r="BE43" i="10"/>
  <c r="H44" i="10"/>
  <c r="I44" i="10"/>
  <c r="BC44" i="10"/>
  <c r="BD44" i="10"/>
  <c r="BE44" i="10"/>
  <c r="H45" i="10"/>
  <c r="I45" i="10"/>
  <c r="BC45" i="10"/>
  <c r="BD45" i="10"/>
  <c r="BE45" i="10"/>
  <c r="H46" i="10"/>
  <c r="I46" i="10"/>
  <c r="BC46" i="10"/>
  <c r="BD46" i="10"/>
  <c r="BE46" i="10"/>
  <c r="H47" i="10"/>
  <c r="I47" i="10"/>
  <c r="BC47" i="10"/>
  <c r="BD47" i="10"/>
  <c r="BE47" i="10"/>
  <c r="H48" i="10"/>
  <c r="I48" i="10"/>
  <c r="BC48" i="10"/>
  <c r="BD48" i="10"/>
  <c r="BE48" i="10"/>
  <c r="H49" i="10"/>
  <c r="I49" i="10"/>
  <c r="BC49" i="10"/>
  <c r="BD49" i="10"/>
  <c r="BE49" i="10"/>
  <c r="H50" i="10"/>
  <c r="I50" i="10"/>
  <c r="BC50" i="10"/>
  <c r="BD50" i="10"/>
  <c r="BE50" i="10"/>
  <c r="H51" i="10"/>
  <c r="I51" i="10"/>
  <c r="BC51" i="10"/>
  <c r="BD51" i="10"/>
  <c r="BE51" i="10"/>
  <c r="H52" i="10"/>
  <c r="I52" i="10"/>
  <c r="BC52" i="10"/>
  <c r="BD52" i="10"/>
  <c r="BE52" i="10"/>
  <c r="C53" i="10"/>
  <c r="D53" i="10"/>
  <c r="E53" i="10"/>
  <c r="F53" i="10"/>
  <c r="H54" i="10"/>
  <c r="I54" i="10"/>
  <c r="BC54" i="10"/>
  <c r="BC53" i="10" s="1"/>
  <c r="BD54" i="10"/>
  <c r="BD53" i="10" s="1"/>
  <c r="BE54" i="10"/>
  <c r="BE53" i="10" s="1"/>
  <c r="H55" i="10"/>
  <c r="I55" i="10"/>
  <c r="BC55" i="10"/>
  <c r="BD55" i="10"/>
  <c r="BE55" i="10"/>
  <c r="H56" i="10"/>
  <c r="I56" i="10"/>
  <c r="BC56" i="10"/>
  <c r="BD56" i="10"/>
  <c r="BE56" i="10"/>
  <c r="H57" i="10"/>
  <c r="I57" i="10"/>
  <c r="BC57" i="10"/>
  <c r="BD57" i="10"/>
  <c r="BE57" i="10"/>
  <c r="H58" i="10"/>
  <c r="I58" i="10"/>
  <c r="BC58" i="10"/>
  <c r="BD58" i="10"/>
  <c r="BE58" i="10"/>
  <c r="H59" i="10"/>
  <c r="I59" i="10"/>
  <c r="C60" i="10"/>
  <c r="D60" i="10"/>
  <c r="E60" i="10"/>
  <c r="F60" i="10"/>
  <c r="H61" i="10"/>
  <c r="I61" i="10"/>
  <c r="BC61" i="10"/>
  <c r="BC60" i="10" s="1"/>
  <c r="BD61" i="10"/>
  <c r="BD60" i="10" s="1"/>
  <c r="BE61" i="10"/>
  <c r="BE60" i="10" s="1"/>
  <c r="C62" i="10"/>
  <c r="D62" i="10"/>
  <c r="E62" i="10"/>
  <c r="F62" i="10"/>
  <c r="H63" i="10"/>
  <c r="I63" i="10"/>
  <c r="BC63" i="10"/>
  <c r="BC62" i="10" s="1"/>
  <c r="BD63" i="10"/>
  <c r="BD62" i="10" s="1"/>
  <c r="BE63" i="10"/>
  <c r="BE62" i="10" s="1"/>
  <c r="H64" i="10"/>
  <c r="I64" i="10"/>
  <c r="BC64" i="10"/>
  <c r="BD64" i="10"/>
  <c r="BE64" i="10"/>
  <c r="C65" i="10"/>
  <c r="D65" i="10"/>
  <c r="E65" i="10"/>
  <c r="F65" i="10"/>
  <c r="H66" i="10"/>
  <c r="I66" i="10"/>
  <c r="BC66" i="10"/>
  <c r="BC65" i="10" s="1"/>
  <c r="BD66" i="10"/>
  <c r="BD65" i="10" s="1"/>
  <c r="BE66" i="10"/>
  <c r="BE65" i="10" s="1"/>
  <c r="H67" i="10"/>
  <c r="I67" i="10"/>
  <c r="BC67" i="10"/>
  <c r="BD67" i="10"/>
  <c r="BE67" i="10"/>
  <c r="H68" i="10"/>
  <c r="I68" i="10"/>
  <c r="BC68" i="10"/>
  <c r="BD68" i="10"/>
  <c r="BE68" i="10"/>
  <c r="C69" i="10"/>
  <c r="D69" i="10"/>
  <c r="E69" i="10"/>
  <c r="F69" i="10"/>
  <c r="H70" i="10"/>
  <c r="I70" i="10"/>
  <c r="BC70" i="10"/>
  <c r="BC69" i="10" s="1"/>
  <c r="BD70" i="10"/>
  <c r="BD69" i="10" s="1"/>
  <c r="BE70" i="10"/>
  <c r="BE69" i="10" s="1"/>
  <c r="C71" i="10"/>
  <c r="D71" i="10"/>
  <c r="E71" i="10"/>
  <c r="F71" i="10"/>
  <c r="H72" i="10"/>
  <c r="I72" i="10"/>
  <c r="BC72" i="10"/>
  <c r="BC71" i="10" s="1"/>
  <c r="BD72" i="10"/>
  <c r="BD71" i="10" s="1"/>
  <c r="BE72" i="10"/>
  <c r="BE71" i="10" s="1"/>
  <c r="H73" i="10"/>
  <c r="I73" i="10"/>
  <c r="H74" i="10"/>
  <c r="I74" i="10"/>
  <c r="C75" i="10"/>
  <c r="D75" i="10"/>
  <c r="E75" i="10"/>
  <c r="F75" i="10"/>
  <c r="H76" i="10"/>
  <c r="I76" i="10"/>
  <c r="H77" i="10"/>
  <c r="I77" i="10"/>
  <c r="BC77" i="10"/>
  <c r="BC75" i="10" s="1"/>
  <c r="BD77" i="10"/>
  <c r="BD75" i="10" s="1"/>
  <c r="BE77" i="10"/>
  <c r="BE75" i="10" s="1"/>
  <c r="H78" i="10"/>
  <c r="I78" i="10"/>
  <c r="BC78" i="10"/>
  <c r="BD78" i="10"/>
  <c r="BE78" i="10"/>
  <c r="H79" i="10"/>
  <c r="I79" i="10"/>
  <c r="BC79" i="10"/>
  <c r="BD79" i="10"/>
  <c r="BE79" i="10"/>
  <c r="C8" i="10" l="1"/>
  <c r="I62" i="10"/>
  <c r="I71" i="10"/>
  <c r="H33" i="10"/>
  <c r="H11" i="10"/>
  <c r="H17" i="10"/>
  <c r="H69" i="10"/>
  <c r="H65" i="10"/>
  <c r="H60" i="10"/>
  <c r="H53" i="10"/>
  <c r="I28" i="10"/>
  <c r="I17" i="10"/>
  <c r="H71" i="10"/>
  <c r="H28" i="10"/>
  <c r="H19" i="10"/>
  <c r="I11" i="10"/>
  <c r="E8" i="10"/>
  <c r="H75" i="10"/>
  <c r="I65" i="10"/>
  <c r="H30" i="10"/>
  <c r="H25" i="10"/>
  <c r="D8" i="10"/>
  <c r="H62" i="10"/>
  <c r="H21" i="10"/>
  <c r="I19" i="10"/>
  <c r="BE8" i="10"/>
  <c r="BD8" i="10"/>
  <c r="BC8" i="10"/>
  <c r="F8" i="10"/>
  <c r="I75" i="10"/>
  <c r="I69" i="10"/>
  <c r="I30" i="10"/>
  <c r="I21" i="10"/>
  <c r="I9" i="10"/>
  <c r="I60" i="10"/>
  <c r="I53" i="10"/>
  <c r="I33" i="10"/>
  <c r="I25" i="10"/>
  <c r="H9" i="10"/>
  <c r="C10" i="9"/>
  <c r="C9" i="9" s="1"/>
  <c r="D10" i="9"/>
  <c r="D9" i="9" s="1"/>
  <c r="E10" i="9"/>
  <c r="E9" i="9" s="1"/>
  <c r="F10" i="9"/>
  <c r="F9" i="9" s="1"/>
  <c r="H11" i="9"/>
  <c r="I11" i="9"/>
  <c r="H12" i="9"/>
  <c r="I12" i="9"/>
  <c r="C13" i="9"/>
  <c r="D13" i="9"/>
  <c r="E13" i="9"/>
  <c r="F13" i="9"/>
  <c r="H14" i="9"/>
  <c r="I14" i="9"/>
  <c r="H15" i="9"/>
  <c r="I15" i="9"/>
  <c r="H16" i="9"/>
  <c r="I16" i="9"/>
  <c r="H17" i="9"/>
  <c r="I17" i="9"/>
  <c r="H18" i="9"/>
  <c r="I18" i="9"/>
  <c r="H19" i="9"/>
  <c r="I19" i="9"/>
  <c r="C20" i="9"/>
  <c r="D20" i="9"/>
  <c r="E20" i="9"/>
  <c r="F20" i="9"/>
  <c r="H21" i="9"/>
  <c r="I21" i="9"/>
  <c r="H22" i="9"/>
  <c r="I22" i="9"/>
  <c r="H23" i="9"/>
  <c r="I23" i="9"/>
  <c r="C24" i="9"/>
  <c r="D24" i="9"/>
  <c r="E24" i="9"/>
  <c r="F24" i="9"/>
  <c r="H25" i="9"/>
  <c r="I25" i="9"/>
  <c r="C26" i="9"/>
  <c r="D26" i="9"/>
  <c r="E26" i="9"/>
  <c r="F26" i="9"/>
  <c r="H27" i="9"/>
  <c r="I27" i="9"/>
  <c r="H28" i="9"/>
  <c r="I28" i="9"/>
  <c r="C29" i="9"/>
  <c r="D29" i="9"/>
  <c r="E29" i="9"/>
  <c r="F29" i="9"/>
  <c r="H30" i="9"/>
  <c r="I30" i="9"/>
  <c r="H31" i="9"/>
  <c r="I31" i="9"/>
  <c r="H32" i="9"/>
  <c r="I32" i="9"/>
  <c r="H33" i="9"/>
  <c r="I33" i="9"/>
  <c r="H34" i="9"/>
  <c r="I34" i="9"/>
  <c r="C35" i="9"/>
  <c r="D35" i="9"/>
  <c r="E35" i="9"/>
  <c r="F35" i="9"/>
  <c r="H36" i="9"/>
  <c r="I36" i="9"/>
  <c r="C37" i="9"/>
  <c r="D37" i="9"/>
  <c r="E37" i="9"/>
  <c r="F37" i="9"/>
  <c r="H38" i="9"/>
  <c r="I38" i="9"/>
  <c r="H39" i="9"/>
  <c r="I39" i="9"/>
  <c r="C40" i="9"/>
  <c r="D40" i="9"/>
  <c r="E40" i="9"/>
  <c r="F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9" i="9"/>
  <c r="I49" i="9"/>
  <c r="C50" i="9"/>
  <c r="D50" i="9"/>
  <c r="E50" i="9"/>
  <c r="F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C65" i="9"/>
  <c r="D65" i="9"/>
  <c r="E65" i="9"/>
  <c r="F65" i="9"/>
  <c r="H66" i="9"/>
  <c r="I66" i="9"/>
  <c r="C67" i="9"/>
  <c r="D67" i="9"/>
  <c r="E67" i="9"/>
  <c r="F67" i="9"/>
  <c r="H68" i="9"/>
  <c r="I68" i="9"/>
  <c r="H69" i="9"/>
  <c r="I69" i="9"/>
  <c r="H70" i="9"/>
  <c r="I70" i="9"/>
  <c r="C71" i="9"/>
  <c r="D71" i="9"/>
  <c r="E71" i="9"/>
  <c r="F71" i="9"/>
  <c r="H72" i="9"/>
  <c r="I72" i="9"/>
  <c r="H73" i="9"/>
  <c r="I73" i="9"/>
  <c r="H74" i="9"/>
  <c r="I74" i="9"/>
  <c r="H75" i="9"/>
  <c r="I75" i="9"/>
  <c r="C76" i="9"/>
  <c r="D76" i="9"/>
  <c r="E76" i="9"/>
  <c r="F76" i="9"/>
  <c r="H77" i="9"/>
  <c r="I77" i="9"/>
  <c r="H78" i="9"/>
  <c r="I78" i="9"/>
  <c r="H79" i="9"/>
  <c r="I79" i="9"/>
  <c r="H80" i="9"/>
  <c r="I80" i="9"/>
  <c r="C81" i="9"/>
  <c r="D81" i="9"/>
  <c r="E81" i="9"/>
  <c r="F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C89" i="9"/>
  <c r="D89" i="9"/>
  <c r="E89" i="9"/>
  <c r="F89" i="9"/>
  <c r="H90" i="9"/>
  <c r="I90" i="9"/>
  <c r="H91" i="9"/>
  <c r="I91" i="9"/>
  <c r="H92" i="9"/>
  <c r="I92" i="9"/>
  <c r="H93" i="9"/>
  <c r="I93" i="9"/>
  <c r="C94" i="9"/>
  <c r="D94" i="9"/>
  <c r="E94" i="9"/>
  <c r="F94" i="9"/>
  <c r="H95" i="9"/>
  <c r="I95" i="9"/>
  <c r="C96" i="9"/>
  <c r="D96" i="9"/>
  <c r="E96" i="9"/>
  <c r="F96" i="9"/>
  <c r="H97" i="9"/>
  <c r="I97" i="9"/>
  <c r="H98" i="9"/>
  <c r="I98" i="9"/>
  <c r="H99" i="9"/>
  <c r="I99" i="9"/>
  <c r="H100" i="9"/>
  <c r="I100" i="9"/>
  <c r="H101" i="9"/>
  <c r="I101" i="9"/>
  <c r="H102" i="9"/>
  <c r="I102" i="9"/>
  <c r="C103" i="9"/>
  <c r="D103" i="9"/>
  <c r="E103" i="9"/>
  <c r="F103" i="9"/>
  <c r="H104" i="9"/>
  <c r="I104" i="9"/>
  <c r="C105" i="9"/>
  <c r="D105" i="9"/>
  <c r="E105" i="9"/>
  <c r="F105" i="9"/>
  <c r="H106" i="9"/>
  <c r="I106" i="9"/>
  <c r="H107" i="9"/>
  <c r="I107" i="9"/>
  <c r="H108" i="9"/>
  <c r="I108" i="9"/>
  <c r="C109" i="9"/>
  <c r="D109" i="9"/>
  <c r="E109" i="9"/>
  <c r="F109" i="9"/>
  <c r="H110" i="9"/>
  <c r="I110" i="9"/>
  <c r="H111" i="9"/>
  <c r="I111" i="9"/>
  <c r="C112" i="9"/>
  <c r="D112" i="9"/>
  <c r="E112" i="9"/>
  <c r="F112" i="9"/>
  <c r="H113" i="9"/>
  <c r="I113" i="9"/>
  <c r="H114" i="9"/>
  <c r="I114" i="9"/>
  <c r="C115" i="9"/>
  <c r="D115" i="9"/>
  <c r="E115" i="9"/>
  <c r="F115" i="9"/>
  <c r="H116" i="9"/>
  <c r="I116" i="9"/>
  <c r="C117" i="9"/>
  <c r="D117" i="9"/>
  <c r="E117" i="9"/>
  <c r="F117" i="9"/>
  <c r="H118" i="9"/>
  <c r="I118" i="9"/>
  <c r="C119" i="9"/>
  <c r="D119" i="9"/>
  <c r="E119" i="9"/>
  <c r="F119" i="9"/>
  <c r="H120" i="9"/>
  <c r="I120" i="9"/>
  <c r="H121" i="9"/>
  <c r="I121" i="9"/>
  <c r="H122" i="9"/>
  <c r="I122" i="9"/>
  <c r="H123" i="9"/>
  <c r="I123" i="9"/>
  <c r="C124" i="9"/>
  <c r="D124" i="9"/>
  <c r="E124" i="9"/>
  <c r="F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C132" i="9"/>
  <c r="D132" i="9"/>
  <c r="E132" i="9"/>
  <c r="F132" i="9"/>
  <c r="H133" i="9"/>
  <c r="I133" i="9"/>
  <c r="H134" i="9"/>
  <c r="I134" i="9"/>
  <c r="C135" i="9"/>
  <c r="D135" i="9"/>
  <c r="E135" i="9"/>
  <c r="F135" i="9"/>
  <c r="H136" i="9"/>
  <c r="I136" i="9"/>
  <c r="C137" i="9"/>
  <c r="D137" i="9"/>
  <c r="E137" i="9"/>
  <c r="F137" i="9"/>
  <c r="H138" i="9"/>
  <c r="I138" i="9"/>
  <c r="H139" i="9"/>
  <c r="I139" i="9"/>
  <c r="H140" i="9"/>
  <c r="I140" i="9"/>
  <c r="C141" i="9"/>
  <c r="D141" i="9"/>
  <c r="E141" i="9"/>
  <c r="F141" i="9"/>
  <c r="H142" i="9"/>
  <c r="I142" i="9"/>
  <c r="H143" i="9"/>
  <c r="I143" i="9"/>
  <c r="C144" i="9"/>
  <c r="D144" i="9"/>
  <c r="E144" i="9"/>
  <c r="F144" i="9"/>
  <c r="H145" i="9"/>
  <c r="I145" i="9"/>
  <c r="C146" i="9"/>
  <c r="D146" i="9"/>
  <c r="E146" i="9"/>
  <c r="F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C8" i="9" l="1"/>
  <c r="D8" i="9"/>
  <c r="H135" i="9"/>
  <c r="I29" i="9"/>
  <c r="H141" i="9"/>
  <c r="I94" i="9"/>
  <c r="H24" i="9"/>
  <c r="H119" i="9"/>
  <c r="H115" i="9"/>
  <c r="H109" i="9"/>
  <c r="H103" i="9"/>
  <c r="I96" i="9"/>
  <c r="H71" i="9"/>
  <c r="H65" i="9"/>
  <c r="I50" i="9"/>
  <c r="H40" i="9"/>
  <c r="I37" i="9"/>
  <c r="I144" i="9"/>
  <c r="H29" i="9"/>
  <c r="I124" i="9"/>
  <c r="I13" i="9"/>
  <c r="H10" i="9"/>
  <c r="I132" i="9"/>
  <c r="I76" i="9"/>
  <c r="H96" i="9"/>
  <c r="H89" i="9"/>
  <c r="I146" i="9"/>
  <c r="I112" i="9"/>
  <c r="I35" i="9"/>
  <c r="H144" i="9"/>
  <c r="H137" i="9"/>
  <c r="H124" i="9"/>
  <c r="H117" i="9"/>
  <c r="H76" i="9"/>
  <c r="H67" i="9"/>
  <c r="E8" i="9"/>
  <c r="H146" i="9"/>
  <c r="H132" i="9"/>
  <c r="H112" i="9"/>
  <c r="H105" i="9"/>
  <c r="H81" i="9"/>
  <c r="H50" i="9"/>
  <c r="H35" i="9"/>
  <c r="H13" i="9"/>
  <c r="H94" i="9"/>
  <c r="H37" i="9"/>
  <c r="H26" i="9"/>
  <c r="H20" i="9"/>
  <c r="H8" i="10"/>
  <c r="I8" i="10"/>
  <c r="I65" i="9"/>
  <c r="I20" i="9"/>
  <c r="I10" i="9"/>
  <c r="F8" i="9"/>
  <c r="I141" i="9"/>
  <c r="I137" i="9"/>
  <c r="I135" i="9"/>
  <c r="I119" i="9"/>
  <c r="I117" i="9"/>
  <c r="I115" i="9"/>
  <c r="I109" i="9"/>
  <c r="I105" i="9"/>
  <c r="I103" i="9"/>
  <c r="I89" i="9"/>
  <c r="I81" i="9"/>
  <c r="I71" i="9"/>
  <c r="I67" i="9"/>
  <c r="I40" i="9"/>
  <c r="I26" i="9"/>
  <c r="I24" i="9"/>
  <c r="G10" i="8"/>
  <c r="G9" i="8" s="1"/>
  <c r="H10" i="8"/>
  <c r="H9" i="8" s="1"/>
  <c r="I10" i="8"/>
  <c r="I9" i="8" s="1"/>
  <c r="L12" i="8"/>
  <c r="M12" i="8"/>
  <c r="L13" i="8"/>
  <c r="M13" i="8"/>
  <c r="L14" i="8"/>
  <c r="M14" i="8"/>
  <c r="L15" i="8"/>
  <c r="M15" i="8"/>
  <c r="L16" i="8"/>
  <c r="M16" i="8"/>
  <c r="G20" i="8"/>
  <c r="G19" i="8" s="1"/>
  <c r="G18" i="8" s="1"/>
  <c r="H20" i="8"/>
  <c r="H19" i="8" s="1"/>
  <c r="H18" i="8" s="1"/>
  <c r="I20" i="8"/>
  <c r="I19" i="8" s="1"/>
  <c r="I18" i="8" s="1"/>
  <c r="J20" i="8"/>
  <c r="L21" i="8"/>
  <c r="M21" i="8"/>
  <c r="L22" i="8"/>
  <c r="M22" i="8"/>
  <c r="H25" i="8"/>
  <c r="I25" i="8"/>
  <c r="L26" i="8"/>
  <c r="M26" i="8"/>
  <c r="L27" i="8"/>
  <c r="M27" i="8"/>
  <c r="L28" i="8"/>
  <c r="M28" i="8"/>
  <c r="G29" i="8"/>
  <c r="H29" i="8"/>
  <c r="I29" i="8"/>
  <c r="J29" i="8"/>
  <c r="L30" i="8"/>
  <c r="M30" i="8"/>
  <c r="L31" i="8"/>
  <c r="M31" i="8"/>
  <c r="L32" i="8"/>
  <c r="M32" i="8"/>
  <c r="L33" i="8"/>
  <c r="M33" i="8"/>
  <c r="L34" i="8"/>
  <c r="M34" i="8"/>
  <c r="G35" i="8"/>
  <c r="H35" i="8"/>
  <c r="I35" i="8"/>
  <c r="J35" i="8"/>
  <c r="L36" i="8"/>
  <c r="M36" i="8"/>
  <c r="L37" i="8"/>
  <c r="M37" i="8"/>
  <c r="L38" i="8"/>
  <c r="M38" i="8"/>
  <c r="G39" i="8"/>
  <c r="H39" i="8"/>
  <c r="I39" i="8"/>
  <c r="J39" i="8"/>
  <c r="L40" i="8"/>
  <c r="M40" i="8"/>
  <c r="L41" i="8"/>
  <c r="M41" i="8"/>
  <c r="L42" i="8"/>
  <c r="M42" i="8"/>
  <c r="L43" i="8"/>
  <c r="M43" i="8"/>
  <c r="L44" i="8"/>
  <c r="M44" i="8"/>
  <c r="L45" i="8"/>
  <c r="M45" i="8"/>
  <c r="G46" i="8"/>
  <c r="H46" i="8"/>
  <c r="I46" i="8"/>
  <c r="J46" i="8"/>
  <c r="L47" i="8"/>
  <c r="M47" i="8"/>
  <c r="L48" i="8"/>
  <c r="M48" i="8"/>
  <c r="L49" i="8"/>
  <c r="M49" i="8"/>
  <c r="L50" i="8"/>
  <c r="M50" i="8"/>
  <c r="L51" i="8"/>
  <c r="M51" i="8"/>
  <c r="G52" i="8"/>
  <c r="H52" i="8"/>
  <c r="I52" i="8"/>
  <c r="J52" i="8"/>
  <c r="L53" i="8"/>
  <c r="M53" i="8"/>
  <c r="L54" i="8"/>
  <c r="M54" i="8"/>
  <c r="L55" i="8"/>
  <c r="M55" i="8"/>
  <c r="L56" i="8"/>
  <c r="M56" i="8"/>
  <c r="L57" i="8"/>
  <c r="M57" i="8"/>
  <c r="L58" i="8"/>
  <c r="M58" i="8"/>
  <c r="L59" i="8"/>
  <c r="M59" i="8"/>
  <c r="L60" i="8"/>
  <c r="M60" i="8"/>
  <c r="L61" i="8"/>
  <c r="M61" i="8"/>
  <c r="G62" i="8"/>
  <c r="H62" i="8"/>
  <c r="I62" i="8"/>
  <c r="J62" i="8"/>
  <c r="L63" i="8"/>
  <c r="M63" i="8"/>
  <c r="L64" i="8"/>
  <c r="M64" i="8"/>
  <c r="G65" i="8"/>
  <c r="H65" i="8"/>
  <c r="I65" i="8"/>
  <c r="J65" i="8"/>
  <c r="DH65" i="8"/>
  <c r="L66" i="8"/>
  <c r="M66" i="8"/>
  <c r="L67" i="8"/>
  <c r="M67" i="8"/>
  <c r="G68" i="8"/>
  <c r="H68" i="8"/>
  <c r="I68" i="8"/>
  <c r="J68" i="8"/>
  <c r="L69" i="8"/>
  <c r="M69" i="8"/>
  <c r="G70" i="8"/>
  <c r="H70" i="8"/>
  <c r="I70" i="8"/>
  <c r="J70" i="8"/>
  <c r="L71" i="8"/>
  <c r="M71" i="8"/>
  <c r="L72" i="8"/>
  <c r="M72" i="8"/>
  <c r="G73" i="8"/>
  <c r="H73" i="8"/>
  <c r="I73" i="8"/>
  <c r="J73" i="8"/>
  <c r="L74" i="8"/>
  <c r="M74" i="8"/>
  <c r="G78" i="8"/>
  <c r="I78" i="8"/>
  <c r="J78" i="8"/>
  <c r="L79" i="8"/>
  <c r="M79" i="8"/>
  <c r="L80" i="8"/>
  <c r="M80" i="8"/>
  <c r="G81" i="8"/>
  <c r="H81" i="8"/>
  <c r="I81" i="8"/>
  <c r="J81" i="8"/>
  <c r="L82" i="8"/>
  <c r="M82" i="8"/>
  <c r="G83" i="8"/>
  <c r="H83" i="8"/>
  <c r="I83" i="8"/>
  <c r="J83" i="8"/>
  <c r="L84" i="8"/>
  <c r="M84" i="8"/>
  <c r="L85" i="8"/>
  <c r="M85" i="8"/>
  <c r="G86" i="8"/>
  <c r="H86" i="8"/>
  <c r="I86" i="8"/>
  <c r="J86" i="8"/>
  <c r="L87" i="8"/>
  <c r="M87" i="8"/>
  <c r="L89" i="8"/>
  <c r="M89" i="8"/>
  <c r="G90" i="8"/>
  <c r="G88" i="8" s="1"/>
  <c r="H90" i="8"/>
  <c r="H88" i="8" s="1"/>
  <c r="I90" i="8"/>
  <c r="I88" i="8" s="1"/>
  <c r="J90" i="8"/>
  <c r="J88" i="8" s="1"/>
  <c r="L91" i="8"/>
  <c r="M91" i="8"/>
  <c r="L92" i="8"/>
  <c r="M92" i="8"/>
  <c r="L93" i="8"/>
  <c r="M93" i="8"/>
  <c r="L94" i="8"/>
  <c r="M94" i="8"/>
  <c r="G97" i="8"/>
  <c r="H97" i="8"/>
  <c r="I97" i="8"/>
  <c r="J97" i="8"/>
  <c r="L98" i="8"/>
  <c r="M98" i="8"/>
  <c r="L99" i="8"/>
  <c r="M99" i="8"/>
  <c r="L100" i="8"/>
  <c r="M100" i="8"/>
  <c r="L101" i="8"/>
  <c r="M101" i="8"/>
  <c r="L102" i="8"/>
  <c r="M102" i="8"/>
  <c r="G103" i="8"/>
  <c r="H103" i="8"/>
  <c r="I103" i="8"/>
  <c r="J103" i="8"/>
  <c r="L104" i="8"/>
  <c r="M104" i="8"/>
  <c r="L105" i="8"/>
  <c r="M105" i="8"/>
  <c r="L106" i="8"/>
  <c r="M106" i="8"/>
  <c r="L107" i="8"/>
  <c r="M107" i="8"/>
  <c r="G110" i="8"/>
  <c r="H110" i="8"/>
  <c r="H109" i="8" s="1"/>
  <c r="I110" i="8"/>
  <c r="J110" i="8"/>
  <c r="L111" i="8"/>
  <c r="M111" i="8"/>
  <c r="G112" i="8"/>
  <c r="H112" i="8"/>
  <c r="I112" i="8"/>
  <c r="J112" i="8"/>
  <c r="L113" i="8"/>
  <c r="M113" i="8"/>
  <c r="G116" i="8"/>
  <c r="H116" i="8"/>
  <c r="I116" i="8"/>
  <c r="J116" i="8"/>
  <c r="L117" i="8"/>
  <c r="M117" i="8"/>
  <c r="G119" i="8"/>
  <c r="G118" i="8" s="1"/>
  <c r="H119" i="8"/>
  <c r="H118" i="8" s="1"/>
  <c r="I119" i="8"/>
  <c r="I118" i="8" s="1"/>
  <c r="J119" i="8"/>
  <c r="L120" i="8"/>
  <c r="M120" i="8"/>
  <c r="L121" i="8"/>
  <c r="M121" i="8"/>
  <c r="L123" i="8"/>
  <c r="M123" i="8"/>
  <c r="G124" i="8"/>
  <c r="G122" i="8" s="1"/>
  <c r="H124" i="8"/>
  <c r="H122" i="8" s="1"/>
  <c r="I124" i="8"/>
  <c r="I122" i="8" s="1"/>
  <c r="J124" i="8"/>
  <c r="J122" i="8" s="1"/>
  <c r="L125" i="8"/>
  <c r="M125" i="8"/>
  <c r="L126" i="8"/>
  <c r="M126" i="8"/>
  <c r="L127" i="8"/>
  <c r="M127" i="8"/>
  <c r="L128" i="8"/>
  <c r="M128" i="8"/>
  <c r="G129" i="8"/>
  <c r="H129" i="8"/>
  <c r="I129" i="8"/>
  <c r="J129" i="8"/>
  <c r="G133" i="8"/>
  <c r="H133" i="8"/>
  <c r="I133" i="8"/>
  <c r="J133" i="8"/>
  <c r="L134" i="8"/>
  <c r="M134" i="8"/>
  <c r="G135" i="8"/>
  <c r="H135" i="8"/>
  <c r="I135" i="8"/>
  <c r="J135" i="8"/>
  <c r="L136" i="8"/>
  <c r="M136" i="8"/>
  <c r="L138" i="8"/>
  <c r="M138" i="8"/>
  <c r="L139" i="8"/>
  <c r="M139" i="8"/>
  <c r="L140" i="8"/>
  <c r="M140" i="8"/>
  <c r="L141" i="8"/>
  <c r="M141" i="8"/>
  <c r="G143" i="8"/>
  <c r="G142" i="8" s="1"/>
  <c r="H143" i="8"/>
  <c r="I143" i="8"/>
  <c r="I142" i="8" s="1"/>
  <c r="J143" i="8"/>
  <c r="J142" i="8" s="1"/>
  <c r="L144" i="8"/>
  <c r="M144" i="8"/>
  <c r="G146" i="8"/>
  <c r="G145" i="8" s="1"/>
  <c r="H146" i="8"/>
  <c r="H145" i="8" s="1"/>
  <c r="I146" i="8"/>
  <c r="I145" i="8" s="1"/>
  <c r="J146" i="8"/>
  <c r="L147" i="8"/>
  <c r="M147" i="8"/>
  <c r="G151" i="8"/>
  <c r="G150" i="8" s="1"/>
  <c r="H151" i="8"/>
  <c r="I151" i="8"/>
  <c r="I150" i="8" s="1"/>
  <c r="J151" i="8"/>
  <c r="J150" i="8" s="1"/>
  <c r="L152" i="8"/>
  <c r="M152" i="8"/>
  <c r="L153" i="8"/>
  <c r="M153" i="8"/>
  <c r="G154" i="8"/>
  <c r="H154" i="8"/>
  <c r="I154" i="8"/>
  <c r="J154" i="8"/>
  <c r="L155" i="8"/>
  <c r="M155" i="8"/>
  <c r="L156" i="8"/>
  <c r="M156" i="8"/>
  <c r="L157" i="8"/>
  <c r="M157" i="8"/>
  <c r="L158" i="8"/>
  <c r="M158" i="8"/>
  <c r="G159" i="8"/>
  <c r="H159" i="8"/>
  <c r="I159" i="8"/>
  <c r="J159" i="8"/>
  <c r="L160" i="8"/>
  <c r="M160" i="8"/>
  <c r="L165" i="8"/>
  <c r="M165" i="8"/>
  <c r="G163" i="8"/>
  <c r="H166" i="8"/>
  <c r="H164" i="8" s="1"/>
  <c r="H163" i="8" s="1"/>
  <c r="I166" i="8"/>
  <c r="I164" i="8" s="1"/>
  <c r="I163" i="8" s="1"/>
  <c r="J166" i="8"/>
  <c r="L167" i="8"/>
  <c r="M167" i="8"/>
  <c r="L168" i="8"/>
  <c r="M168" i="8"/>
  <c r="L169" i="8"/>
  <c r="M169" i="8"/>
  <c r="G170" i="8"/>
  <c r="H170" i="8"/>
  <c r="I170" i="8"/>
  <c r="J170" i="8"/>
  <c r="L171" i="8"/>
  <c r="M171" i="8"/>
  <c r="L172" i="8"/>
  <c r="M172" i="8"/>
  <c r="G176" i="8"/>
  <c r="G175" i="8" s="1"/>
  <c r="G174" i="8" s="1"/>
  <c r="G173" i="8" s="1"/>
  <c r="H176" i="8"/>
  <c r="H175" i="8" s="1"/>
  <c r="H174" i="8" s="1"/>
  <c r="H173" i="8" s="1"/>
  <c r="I176" i="8"/>
  <c r="I175" i="8" s="1"/>
  <c r="I174" i="8" s="1"/>
  <c r="I173" i="8" s="1"/>
  <c r="J176" i="8"/>
  <c r="L177" i="8"/>
  <c r="M177" i="8"/>
  <c r="L178" i="8"/>
  <c r="M178" i="8"/>
  <c r="L179" i="8"/>
  <c r="M179" i="8"/>
  <c r="G182" i="8"/>
  <c r="H182" i="8"/>
  <c r="I182" i="8"/>
  <c r="J182" i="8"/>
  <c r="L183" i="8"/>
  <c r="M183" i="8"/>
  <c r="L184" i="8"/>
  <c r="M184" i="8"/>
  <c r="L185" i="8"/>
  <c r="M185" i="8"/>
  <c r="L186" i="8"/>
  <c r="M186" i="8"/>
  <c r="L187" i="8"/>
  <c r="M187" i="8"/>
  <c r="L188" i="8"/>
  <c r="M188" i="8"/>
  <c r="L189" i="8"/>
  <c r="M189" i="8"/>
  <c r="L190" i="8"/>
  <c r="M190" i="8"/>
  <c r="L191" i="8"/>
  <c r="M191" i="8"/>
  <c r="L192" i="8"/>
  <c r="M192" i="8"/>
  <c r="L193" i="8"/>
  <c r="M193" i="8"/>
  <c r="G194" i="8"/>
  <c r="H194" i="8"/>
  <c r="I194" i="8"/>
  <c r="J194" i="8"/>
  <c r="L195" i="8"/>
  <c r="M195" i="8"/>
  <c r="L196" i="8"/>
  <c r="M196" i="8"/>
  <c r="L197" i="8"/>
  <c r="M197" i="8"/>
  <c r="G198" i="8"/>
  <c r="H198" i="8"/>
  <c r="I198" i="8"/>
  <c r="J198" i="8"/>
  <c r="L199" i="8"/>
  <c r="M199" i="8"/>
  <c r="H77" i="8" l="1"/>
  <c r="H115" i="8"/>
  <c r="G77" i="8"/>
  <c r="G76" i="8" s="1"/>
  <c r="I24" i="8"/>
  <c r="I23" i="8" s="1"/>
  <c r="I17" i="8" s="1"/>
  <c r="M25" i="8"/>
  <c r="G162" i="8"/>
  <c r="G149" i="8"/>
  <c r="G132" i="8"/>
  <c r="G131" i="8" s="1"/>
  <c r="G115" i="8"/>
  <c r="G109" i="8"/>
  <c r="G24" i="8"/>
  <c r="G23" i="8" s="1"/>
  <c r="G17" i="8" s="1"/>
  <c r="H24" i="8"/>
  <c r="L25" i="8"/>
  <c r="I115" i="8"/>
  <c r="I77" i="8"/>
  <c r="I76" i="8" s="1"/>
  <c r="I75" i="8" s="1"/>
  <c r="J181" i="8"/>
  <c r="J132" i="8"/>
  <c r="J77" i="8"/>
  <c r="J76" i="8" s="1"/>
  <c r="J24" i="8"/>
  <c r="M73" i="8"/>
  <c r="L116" i="8"/>
  <c r="H108" i="8"/>
  <c r="L110" i="8"/>
  <c r="M103" i="8"/>
  <c r="L97" i="8"/>
  <c r="M159" i="8"/>
  <c r="M151" i="8"/>
  <c r="G148" i="8"/>
  <c r="L81" i="8"/>
  <c r="M39" i="8"/>
  <c r="M137" i="8"/>
  <c r="I96" i="8"/>
  <c r="I95" i="8" s="1"/>
  <c r="L39" i="8"/>
  <c r="M35" i="8"/>
  <c r="L78" i="8"/>
  <c r="L119" i="8"/>
  <c r="M135" i="8"/>
  <c r="M83" i="8"/>
  <c r="M65" i="8"/>
  <c r="M29" i="8"/>
  <c r="I132" i="8"/>
  <c r="I131" i="8" s="1"/>
  <c r="M119" i="8"/>
  <c r="L73" i="8"/>
  <c r="M11" i="8"/>
  <c r="H181" i="8"/>
  <c r="H180" i="8" s="1"/>
  <c r="H162" i="8"/>
  <c r="H161" i="8" s="1"/>
  <c r="M143" i="8"/>
  <c r="L129" i="8"/>
  <c r="G108" i="8"/>
  <c r="L70" i="8"/>
  <c r="L62" i="8"/>
  <c r="L46" i="8"/>
  <c r="L103" i="8"/>
  <c r="M97" i="8"/>
  <c r="L83" i="8"/>
  <c r="M81" i="8"/>
  <c r="J10" i="8"/>
  <c r="I181" i="8"/>
  <c r="I180" i="8" s="1"/>
  <c r="G181" i="8"/>
  <c r="G180" i="8" s="1"/>
  <c r="G161" i="8"/>
  <c r="J118" i="8"/>
  <c r="L118" i="8" s="1"/>
  <c r="J96" i="8"/>
  <c r="H23" i="8"/>
  <c r="H17" i="8" s="1"/>
  <c r="L159" i="8"/>
  <c r="I149" i="8"/>
  <c r="I148" i="8" s="1"/>
  <c r="L135" i="8"/>
  <c r="M133" i="8"/>
  <c r="M129" i="8"/>
  <c r="L29" i="8"/>
  <c r="G75" i="8"/>
  <c r="I162" i="8"/>
  <c r="I161" i="8" s="1"/>
  <c r="L137" i="8"/>
  <c r="L112" i="8"/>
  <c r="H96" i="8"/>
  <c r="H95" i="8" s="1"/>
  <c r="L86" i="8"/>
  <c r="L68" i="8"/>
  <c r="L65" i="8"/>
  <c r="L52" i="8"/>
  <c r="L35" i="8"/>
  <c r="L20" i="8"/>
  <c r="I9" i="9"/>
  <c r="H9" i="9"/>
  <c r="L176" i="8"/>
  <c r="J175" i="8"/>
  <c r="M176" i="8"/>
  <c r="L166" i="8"/>
  <c r="M166" i="8"/>
  <c r="J149" i="8"/>
  <c r="M150" i="8"/>
  <c r="H132" i="8"/>
  <c r="H131" i="8" s="1"/>
  <c r="L133" i="8"/>
  <c r="L194" i="8"/>
  <c r="M194" i="8"/>
  <c r="M142" i="8"/>
  <c r="L122" i="8"/>
  <c r="M122" i="8"/>
  <c r="L88" i="8"/>
  <c r="M88" i="8"/>
  <c r="L170" i="8"/>
  <c r="M170" i="8"/>
  <c r="J164" i="8"/>
  <c r="H150" i="8"/>
  <c r="H149" i="8" s="1"/>
  <c r="H148" i="8" s="1"/>
  <c r="L151" i="8"/>
  <c r="I109" i="8"/>
  <c r="I108" i="8" s="1"/>
  <c r="G96" i="8"/>
  <c r="G95" i="8" s="1"/>
  <c r="L198" i="8"/>
  <c r="M198" i="8"/>
  <c r="L182" i="8"/>
  <c r="M182" i="8"/>
  <c r="L154" i="8"/>
  <c r="M154" i="8"/>
  <c r="L146" i="8"/>
  <c r="J145" i="8"/>
  <c r="M146" i="8"/>
  <c r="H142" i="8"/>
  <c r="L142" i="8" s="1"/>
  <c r="L143" i="8"/>
  <c r="M124" i="8"/>
  <c r="M116" i="8"/>
  <c r="M112" i="8"/>
  <c r="M110" i="8"/>
  <c r="J109" i="8"/>
  <c r="M90" i="8"/>
  <c r="M86" i="8"/>
  <c r="M78" i="8"/>
  <c r="M70" i="8"/>
  <c r="M68" i="8"/>
  <c r="L11" i="8"/>
  <c r="L124" i="8"/>
  <c r="L90" i="8"/>
  <c r="M62" i="8"/>
  <c r="M52" i="8"/>
  <c r="M46" i="8"/>
  <c r="M20" i="8"/>
  <c r="J19" i="8"/>
  <c r="C9" i="7"/>
  <c r="D9" i="7"/>
  <c r="E9" i="7"/>
  <c r="F9" i="7"/>
  <c r="H10" i="7"/>
  <c r="I10" i="7"/>
  <c r="C11" i="7"/>
  <c r="H12" i="7"/>
  <c r="I12" i="7"/>
  <c r="H13" i="7"/>
  <c r="I13" i="7"/>
  <c r="C14" i="7"/>
  <c r="H15" i="7"/>
  <c r="I15" i="7"/>
  <c r="H16" i="7"/>
  <c r="I16" i="7"/>
  <c r="H17" i="7"/>
  <c r="I17" i="7"/>
  <c r="H18" i="7"/>
  <c r="I18" i="7"/>
  <c r="E19" i="7"/>
  <c r="H20" i="7"/>
  <c r="I20" i="7"/>
  <c r="H21" i="7"/>
  <c r="I21" i="7"/>
  <c r="H22" i="7"/>
  <c r="I22" i="7"/>
  <c r="H23" i="7"/>
  <c r="I23" i="7"/>
  <c r="H24" i="7"/>
  <c r="I24" i="7"/>
  <c r="H25" i="7"/>
  <c r="I25" i="7"/>
  <c r="H26" i="7"/>
  <c r="I26" i="7"/>
  <c r="E27" i="7"/>
  <c r="H28" i="7"/>
  <c r="I28" i="7"/>
  <c r="H29" i="7"/>
  <c r="I29" i="7"/>
  <c r="H30" i="7"/>
  <c r="I30" i="7"/>
  <c r="H31" i="7"/>
  <c r="I31" i="7"/>
  <c r="H32" i="7"/>
  <c r="I32" i="7"/>
  <c r="H33" i="7"/>
  <c r="I33" i="7"/>
  <c r="E34" i="7"/>
  <c r="H35" i="7"/>
  <c r="I35" i="7"/>
  <c r="H36" i="7"/>
  <c r="I36" i="7"/>
  <c r="E37" i="7"/>
  <c r="H38" i="7"/>
  <c r="I38" i="7"/>
  <c r="H39" i="7"/>
  <c r="I39" i="7"/>
  <c r="H40" i="7"/>
  <c r="I40" i="7"/>
  <c r="H41" i="7"/>
  <c r="I41" i="7"/>
  <c r="H42" i="7"/>
  <c r="I42" i="7"/>
  <c r="H43" i="7"/>
  <c r="I43" i="7"/>
  <c r="H44" i="7"/>
  <c r="I44" i="7"/>
  <c r="H45" i="7"/>
  <c r="I45" i="7"/>
  <c r="H46" i="7"/>
  <c r="I46" i="7"/>
  <c r="E47" i="7"/>
  <c r="F47" i="7"/>
  <c r="H48" i="7"/>
  <c r="I48" i="7"/>
  <c r="H50" i="7"/>
  <c r="I50" i="7"/>
  <c r="H51" i="7"/>
  <c r="I51" i="7"/>
  <c r="H52" i="7"/>
  <c r="I52" i="7"/>
  <c r="H53" i="7"/>
  <c r="I53" i="7"/>
  <c r="H54" i="7"/>
  <c r="I54" i="7"/>
  <c r="H55" i="7"/>
  <c r="I55" i="7"/>
  <c r="H56" i="7"/>
  <c r="I56" i="7"/>
  <c r="H57" i="7"/>
  <c r="I57" i="7"/>
  <c r="H58" i="7"/>
  <c r="I58" i="7"/>
  <c r="H59" i="7"/>
  <c r="I59" i="7"/>
  <c r="H60" i="7"/>
  <c r="I60" i="7"/>
  <c r="C61" i="7"/>
  <c r="D61" i="7"/>
  <c r="E61" i="7"/>
  <c r="F61" i="7"/>
  <c r="H62" i="7"/>
  <c r="I62" i="7"/>
  <c r="E63" i="7"/>
  <c r="F63" i="7"/>
  <c r="H64" i="7"/>
  <c r="I64" i="7"/>
  <c r="C65" i="7"/>
  <c r="H66" i="7"/>
  <c r="I66" i="7"/>
  <c r="H67" i="7"/>
  <c r="I67" i="7"/>
  <c r="C68" i="7"/>
  <c r="D68" i="7"/>
  <c r="E68" i="7"/>
  <c r="F68" i="7"/>
  <c r="H69" i="7"/>
  <c r="I69" i="7"/>
  <c r="C70" i="7"/>
  <c r="E70" i="7"/>
  <c r="F70" i="7"/>
  <c r="H71" i="7"/>
  <c r="I71" i="7"/>
  <c r="C72" i="7"/>
  <c r="H73" i="7"/>
  <c r="I73" i="7"/>
  <c r="H74" i="7"/>
  <c r="I74" i="7"/>
  <c r="H75" i="7"/>
  <c r="I75" i="7"/>
  <c r="H76" i="7"/>
  <c r="I76" i="7"/>
  <c r="H77" i="7"/>
  <c r="I77" i="7"/>
  <c r="H78" i="7"/>
  <c r="I78" i="7"/>
  <c r="H79" i="7"/>
  <c r="I79" i="7"/>
  <c r="C80" i="7"/>
  <c r="E80" i="7"/>
  <c r="F80" i="7"/>
  <c r="H81" i="7"/>
  <c r="I81" i="7"/>
  <c r="G114" i="8" l="1"/>
  <c r="L132" i="8"/>
  <c r="J115" i="8"/>
  <c r="M115" i="8" s="1"/>
  <c r="C8" i="7"/>
  <c r="G8" i="8"/>
  <c r="H76" i="8"/>
  <c r="H75" i="8" s="1"/>
  <c r="L10" i="8"/>
  <c r="J9" i="8"/>
  <c r="M9" i="8" s="1"/>
  <c r="M10" i="8"/>
  <c r="J131" i="8"/>
  <c r="M118" i="8"/>
  <c r="M96" i="8"/>
  <c r="M132" i="8"/>
  <c r="I114" i="8"/>
  <c r="I8" i="8" s="1"/>
  <c r="L96" i="8"/>
  <c r="J95" i="8"/>
  <c r="I49" i="7"/>
  <c r="H68" i="7"/>
  <c r="I65" i="7"/>
  <c r="H63" i="7"/>
  <c r="H47" i="7"/>
  <c r="H19" i="7"/>
  <c r="H11" i="7"/>
  <c r="H72" i="7"/>
  <c r="I61" i="7"/>
  <c r="H49" i="7"/>
  <c r="H14" i="7"/>
  <c r="H37" i="7"/>
  <c r="H34" i="7"/>
  <c r="H27" i="7"/>
  <c r="H9" i="7"/>
  <c r="H80" i="7"/>
  <c r="H70" i="7"/>
  <c r="I63" i="7"/>
  <c r="E8" i="7"/>
  <c r="D8" i="7"/>
  <c r="I37" i="7"/>
  <c r="I19" i="7"/>
  <c r="I9" i="7"/>
  <c r="H61" i="7"/>
  <c r="H65" i="7"/>
  <c r="I47" i="7"/>
  <c r="I27" i="7"/>
  <c r="I11" i="7"/>
  <c r="H8" i="9"/>
  <c r="I8" i="9"/>
  <c r="M77" i="8"/>
  <c r="L77" i="8"/>
  <c r="L19" i="8"/>
  <c r="J18" i="8"/>
  <c r="M19" i="8"/>
  <c r="L24" i="8"/>
  <c r="J23" i="8"/>
  <c r="M24" i="8"/>
  <c r="H114" i="8"/>
  <c r="L145" i="8"/>
  <c r="M145" i="8"/>
  <c r="M131" i="8"/>
  <c r="L164" i="8"/>
  <c r="J163" i="8"/>
  <c r="M164" i="8"/>
  <c r="L149" i="8"/>
  <c r="M149" i="8"/>
  <c r="J148" i="8"/>
  <c r="J108" i="8"/>
  <c r="M109" i="8"/>
  <c r="L109" i="8"/>
  <c r="L181" i="8"/>
  <c r="M181" i="8"/>
  <c r="J180" i="8"/>
  <c r="L150" i="8"/>
  <c r="L175" i="8"/>
  <c r="J174" i="8"/>
  <c r="M175" i="8"/>
  <c r="F8" i="7"/>
  <c r="I80" i="7"/>
  <c r="I72" i="7"/>
  <c r="I70" i="7"/>
  <c r="I68" i="7"/>
  <c r="I34" i="7"/>
  <c r="I14" i="7"/>
  <c r="C9" i="6"/>
  <c r="D9" i="6"/>
  <c r="E9" i="6"/>
  <c r="F9" i="6"/>
  <c r="H10" i="6"/>
  <c r="I10" i="6"/>
  <c r="H11" i="6"/>
  <c r="I11" i="6"/>
  <c r="H12" i="6"/>
  <c r="I12" i="6"/>
  <c r="H13" i="6"/>
  <c r="I13" i="6"/>
  <c r="H14" i="6"/>
  <c r="I14" i="6"/>
  <c r="H15" i="6"/>
  <c r="I15" i="6"/>
  <c r="H16" i="6"/>
  <c r="I16" i="6"/>
  <c r="H17" i="6"/>
  <c r="I17" i="6"/>
  <c r="H18" i="6"/>
  <c r="I18" i="6"/>
  <c r="H19" i="6"/>
  <c r="I19" i="6"/>
  <c r="H20" i="6"/>
  <c r="I20" i="6"/>
  <c r="H21" i="6"/>
  <c r="I21" i="6"/>
  <c r="H22" i="6"/>
  <c r="I22" i="6"/>
  <c r="C23" i="6"/>
  <c r="D23" i="6"/>
  <c r="E23" i="6"/>
  <c r="F23" i="6"/>
  <c r="H24" i="6"/>
  <c r="I24" i="6"/>
  <c r="C25" i="6"/>
  <c r="D25" i="6"/>
  <c r="E25" i="6"/>
  <c r="F25" i="6"/>
  <c r="H26" i="6"/>
  <c r="I26" i="6"/>
  <c r="H27" i="6"/>
  <c r="I27" i="6"/>
  <c r="H28" i="6"/>
  <c r="I28" i="6"/>
  <c r="H29" i="6"/>
  <c r="I29" i="6"/>
  <c r="C30" i="6"/>
  <c r="D30" i="6"/>
  <c r="E30" i="6"/>
  <c r="F30" i="6"/>
  <c r="C32" i="6"/>
  <c r="D32" i="6"/>
  <c r="E32" i="6"/>
  <c r="F32" i="6"/>
  <c r="C34" i="6"/>
  <c r="D34" i="6"/>
  <c r="E34" i="6"/>
  <c r="F34" i="6"/>
  <c r="H35" i="6"/>
  <c r="I35" i="6"/>
  <c r="H36" i="6"/>
  <c r="I36" i="6"/>
  <c r="H37" i="6"/>
  <c r="I37" i="6"/>
  <c r="H38" i="6"/>
  <c r="I38" i="6"/>
  <c r="H39" i="6"/>
  <c r="I39" i="6"/>
  <c r="H40" i="6"/>
  <c r="I40" i="6"/>
  <c r="H41" i="6"/>
  <c r="I41" i="6"/>
  <c r="H42" i="6"/>
  <c r="I42" i="6"/>
  <c r="H43" i="6"/>
  <c r="I43" i="6"/>
  <c r="H44" i="6"/>
  <c r="I44" i="6"/>
  <c r="H45" i="6"/>
  <c r="I45" i="6"/>
  <c r="H46" i="6"/>
  <c r="I46" i="6"/>
  <c r="H47" i="6"/>
  <c r="I47" i="6"/>
  <c r="H48" i="6"/>
  <c r="I48" i="6"/>
  <c r="H49" i="6"/>
  <c r="I49" i="6"/>
  <c r="H50" i="6"/>
  <c r="I50" i="6"/>
  <c r="H51" i="6"/>
  <c r="I51" i="6"/>
  <c r="C52" i="6"/>
  <c r="D52" i="6"/>
  <c r="E52" i="6"/>
  <c r="F52" i="6"/>
  <c r="H53" i="6"/>
  <c r="I53" i="6"/>
  <c r="H54" i="6"/>
  <c r="I54" i="6"/>
  <c r="H55" i="6"/>
  <c r="I55" i="6"/>
  <c r="H56" i="6"/>
  <c r="I56" i="6"/>
  <c r="H57" i="6"/>
  <c r="I57" i="6"/>
  <c r="C58" i="6"/>
  <c r="D58" i="6"/>
  <c r="E58" i="6"/>
  <c r="F58" i="6"/>
  <c r="H59" i="6"/>
  <c r="I59" i="6"/>
  <c r="H60" i="6"/>
  <c r="I60" i="6"/>
  <c r="C61" i="6"/>
  <c r="D61" i="6"/>
  <c r="E61" i="6"/>
  <c r="F61" i="6"/>
  <c r="H62" i="6"/>
  <c r="I62" i="6"/>
  <c r="H63" i="6"/>
  <c r="I63" i="6"/>
  <c r="H64" i="6"/>
  <c r="I64" i="6"/>
  <c r="C65" i="6"/>
  <c r="D65" i="6"/>
  <c r="E65" i="6"/>
  <c r="F65" i="6"/>
  <c r="H66" i="6"/>
  <c r="I66" i="6"/>
  <c r="H67" i="6"/>
  <c r="I67" i="6"/>
  <c r="C68" i="6"/>
  <c r="D68" i="6"/>
  <c r="E68" i="6"/>
  <c r="F68" i="6"/>
  <c r="H69" i="6"/>
  <c r="I69" i="6"/>
  <c r="H70" i="6"/>
  <c r="I70" i="6"/>
  <c r="C71" i="6"/>
  <c r="D71" i="6"/>
  <c r="E71" i="6"/>
  <c r="F71" i="6"/>
  <c r="H72" i="6"/>
  <c r="I72" i="6"/>
  <c r="H73" i="6"/>
  <c r="I73" i="6"/>
  <c r="H74" i="6"/>
  <c r="I74" i="6"/>
  <c r="H75" i="6"/>
  <c r="I75" i="6"/>
  <c r="H76" i="6"/>
  <c r="I76" i="6"/>
  <c r="H77" i="6"/>
  <c r="I77" i="6"/>
  <c r="H78" i="6"/>
  <c r="I78" i="6"/>
  <c r="H79" i="6"/>
  <c r="I79" i="6"/>
  <c r="H80" i="6"/>
  <c r="I80" i="6"/>
  <c r="C81" i="6"/>
  <c r="D81" i="6"/>
  <c r="E81" i="6"/>
  <c r="F81" i="6"/>
  <c r="H82" i="6"/>
  <c r="I82" i="6"/>
  <c r="H83" i="6"/>
  <c r="I83" i="6"/>
  <c r="H84" i="6"/>
  <c r="I84" i="6"/>
  <c r="C85" i="6"/>
  <c r="D85" i="6"/>
  <c r="E85" i="6"/>
  <c r="F85" i="6"/>
  <c r="H86" i="6"/>
  <c r="I86" i="6"/>
  <c r="C87" i="6"/>
  <c r="D87" i="6"/>
  <c r="E87" i="6"/>
  <c r="F87" i="6"/>
  <c r="H88" i="6"/>
  <c r="I88" i="6"/>
  <c r="H89" i="6"/>
  <c r="I89" i="6"/>
  <c r="H90" i="6"/>
  <c r="I90" i="6"/>
  <c r="L115" i="8" l="1"/>
  <c r="J114" i="8"/>
  <c r="H8" i="8"/>
  <c r="L131" i="8"/>
  <c r="L9" i="8"/>
  <c r="M95" i="8"/>
  <c r="I87" i="6"/>
  <c r="H71" i="6"/>
  <c r="H65" i="6"/>
  <c r="H23" i="6"/>
  <c r="I9" i="6"/>
  <c r="I81" i="6"/>
  <c r="I85" i="6"/>
  <c r="H32" i="6"/>
  <c r="H61" i="6"/>
  <c r="H52" i="6"/>
  <c r="I23" i="6"/>
  <c r="I65" i="6"/>
  <c r="H87" i="6"/>
  <c r="H81" i="6"/>
  <c r="I71" i="6"/>
  <c r="I61" i="6"/>
  <c r="I25" i="6"/>
  <c r="C8" i="6"/>
  <c r="H25" i="6"/>
  <c r="H85" i="6"/>
  <c r="H68" i="6"/>
  <c r="H58" i="6"/>
  <c r="H34" i="6"/>
  <c r="H30" i="6"/>
  <c r="E8" i="6"/>
  <c r="D8" i="6"/>
  <c r="L95" i="8"/>
  <c r="L180" i="8"/>
  <c r="M180" i="8"/>
  <c r="L18" i="8"/>
  <c r="J17" i="8"/>
  <c r="M18" i="8"/>
  <c r="L174" i="8"/>
  <c r="J173" i="8"/>
  <c r="M174" i="8"/>
  <c r="L108" i="8"/>
  <c r="M108" i="8"/>
  <c r="L148" i="8"/>
  <c r="M148" i="8"/>
  <c r="L163" i="8"/>
  <c r="M163" i="8"/>
  <c r="J162" i="8"/>
  <c r="M23" i="8"/>
  <c r="L23" i="8"/>
  <c r="L114" i="8"/>
  <c r="M114" i="8"/>
  <c r="L76" i="8"/>
  <c r="J75" i="8"/>
  <c r="M76" i="8"/>
  <c r="H8" i="7"/>
  <c r="I8" i="7"/>
  <c r="F8" i="6"/>
  <c r="H9" i="6"/>
  <c r="I68" i="6"/>
  <c r="I58" i="6"/>
  <c r="I52" i="6"/>
  <c r="I34" i="6"/>
  <c r="I32" i="6"/>
  <c r="I30" i="6"/>
  <c r="C9" i="5"/>
  <c r="D9" i="5"/>
  <c r="E9" i="5"/>
  <c r="F9" i="5"/>
  <c r="H10" i="5"/>
  <c r="I10" i="5"/>
  <c r="H11" i="5"/>
  <c r="I11" i="5"/>
  <c r="H12" i="5"/>
  <c r="I12" i="5"/>
  <c r="H13" i="5"/>
  <c r="I13" i="5"/>
  <c r="C14" i="5"/>
  <c r="D14" i="5"/>
  <c r="E14" i="5"/>
  <c r="F14" i="5"/>
  <c r="H15" i="5"/>
  <c r="I15" i="5"/>
  <c r="C16" i="5"/>
  <c r="D16" i="5"/>
  <c r="E16" i="5"/>
  <c r="F16" i="5"/>
  <c r="H17" i="5"/>
  <c r="I17" i="5"/>
  <c r="C18" i="5"/>
  <c r="D18" i="5"/>
  <c r="E18" i="5"/>
  <c r="F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H41" i="5"/>
  <c r="I41" i="5"/>
  <c r="H42" i="5"/>
  <c r="I42" i="5"/>
  <c r="H43" i="5"/>
  <c r="I43" i="5"/>
  <c r="C44" i="5"/>
  <c r="D44" i="5"/>
  <c r="E44" i="5"/>
  <c r="F44" i="5"/>
  <c r="H45" i="5"/>
  <c r="I45" i="5"/>
  <c r="H46" i="5"/>
  <c r="I46" i="5"/>
  <c r="H47" i="5"/>
  <c r="I47" i="5"/>
  <c r="H48" i="5"/>
  <c r="I48" i="5"/>
  <c r="H49" i="5"/>
  <c r="I49" i="5"/>
  <c r="H50" i="5"/>
  <c r="I50" i="5"/>
  <c r="H51" i="5"/>
  <c r="I51" i="5"/>
  <c r="H52" i="5"/>
  <c r="I52" i="5"/>
  <c r="H53" i="5"/>
  <c r="I53" i="5"/>
  <c r="H54" i="5"/>
  <c r="I54" i="5"/>
  <c r="H55" i="5"/>
  <c r="I55" i="5"/>
  <c r="H56" i="5"/>
  <c r="I56" i="5"/>
  <c r="H57" i="5"/>
  <c r="I57" i="5"/>
  <c r="H58" i="5"/>
  <c r="I58" i="5"/>
  <c r="H59" i="5"/>
  <c r="I59" i="5"/>
  <c r="H60" i="5"/>
  <c r="I60" i="5"/>
  <c r="C61" i="5"/>
  <c r="D61" i="5"/>
  <c r="E61" i="5"/>
  <c r="F61" i="5"/>
  <c r="H62" i="5"/>
  <c r="I62" i="5"/>
  <c r="C63" i="5"/>
  <c r="D63" i="5"/>
  <c r="E63" i="5"/>
  <c r="F63" i="5"/>
  <c r="H64" i="5"/>
  <c r="I64" i="5"/>
  <c r="H65" i="5"/>
  <c r="I65" i="5"/>
  <c r="H66" i="5"/>
  <c r="I66" i="5"/>
  <c r="H67" i="5"/>
  <c r="I67" i="5"/>
  <c r="C68" i="5"/>
  <c r="D68" i="5"/>
  <c r="E68" i="5"/>
  <c r="F68" i="5"/>
  <c r="H69" i="5"/>
  <c r="I69" i="5"/>
  <c r="C70" i="5"/>
  <c r="D70" i="5"/>
  <c r="E70" i="5"/>
  <c r="F70" i="5"/>
  <c r="H71" i="5"/>
  <c r="I71" i="5"/>
  <c r="H72" i="5"/>
  <c r="I72" i="5"/>
  <c r="H73" i="5"/>
  <c r="I73" i="5"/>
  <c r="H74" i="5"/>
  <c r="I74" i="5"/>
  <c r="H75" i="5"/>
  <c r="I75" i="5"/>
  <c r="H76" i="5"/>
  <c r="I76" i="5"/>
  <c r="H77" i="5"/>
  <c r="I77" i="5"/>
  <c r="H78" i="5"/>
  <c r="I78" i="5"/>
  <c r="C79" i="5"/>
  <c r="D79" i="5"/>
  <c r="E79" i="5"/>
  <c r="F79" i="5"/>
  <c r="H80" i="5"/>
  <c r="I80" i="5"/>
  <c r="C81" i="5"/>
  <c r="D81" i="5"/>
  <c r="E81" i="5"/>
  <c r="F81" i="5"/>
  <c r="G81" i="5"/>
  <c r="H82" i="5"/>
  <c r="I82" i="5"/>
  <c r="H83" i="5"/>
  <c r="I83" i="5"/>
  <c r="H84" i="5"/>
  <c r="I84" i="5"/>
  <c r="H85" i="5"/>
  <c r="I85" i="5"/>
  <c r="H86" i="5"/>
  <c r="I86" i="5"/>
  <c r="H87" i="5"/>
  <c r="I87" i="5"/>
  <c r="H88" i="5"/>
  <c r="I88" i="5"/>
  <c r="H90" i="5"/>
  <c r="I90" i="5"/>
  <c r="C91" i="5"/>
  <c r="D91" i="5"/>
  <c r="E91" i="5"/>
  <c r="F91" i="5"/>
  <c r="G91" i="5"/>
  <c r="H92" i="5"/>
  <c r="I92" i="5"/>
  <c r="H93" i="5"/>
  <c r="I93" i="5"/>
  <c r="H94" i="5"/>
  <c r="I94" i="5"/>
  <c r="H95" i="5"/>
  <c r="I95" i="5"/>
  <c r="H96" i="5"/>
  <c r="I96" i="5"/>
  <c r="H97" i="5"/>
  <c r="I97" i="5"/>
  <c r="H98" i="5"/>
  <c r="I98" i="5"/>
  <c r="H99" i="5"/>
  <c r="I99" i="5"/>
  <c r="H100" i="5"/>
  <c r="I100" i="5"/>
  <c r="H101" i="5"/>
  <c r="I101" i="5"/>
  <c r="C102" i="5"/>
  <c r="D102" i="5"/>
  <c r="E102" i="5"/>
  <c r="F102" i="5"/>
  <c r="H103" i="5"/>
  <c r="I103" i="5"/>
  <c r="C104" i="5"/>
  <c r="D104" i="5"/>
  <c r="E104" i="5"/>
  <c r="F104" i="5"/>
  <c r="H105" i="5"/>
  <c r="I105" i="5"/>
  <c r="C106" i="5"/>
  <c r="D106" i="5"/>
  <c r="E106" i="5"/>
  <c r="F106" i="5"/>
  <c r="G106" i="5"/>
  <c r="H107" i="5"/>
  <c r="I107" i="5"/>
  <c r="C108" i="5"/>
  <c r="D108" i="5"/>
  <c r="E108" i="5"/>
  <c r="F108" i="5"/>
  <c r="H109" i="5"/>
  <c r="I109" i="5"/>
  <c r="H110" i="5"/>
  <c r="I110" i="5"/>
  <c r="H111" i="5"/>
  <c r="I111" i="5"/>
  <c r="C113" i="5"/>
  <c r="D113" i="5"/>
  <c r="E113" i="5"/>
  <c r="F113" i="5"/>
  <c r="H114" i="5"/>
  <c r="I114" i="5"/>
  <c r="H115" i="5"/>
  <c r="I115" i="5"/>
  <c r="H116" i="5"/>
  <c r="I116" i="5"/>
  <c r="H117" i="5"/>
  <c r="I117" i="5"/>
  <c r="C118" i="5"/>
  <c r="D118" i="5"/>
  <c r="E118" i="5"/>
  <c r="F118" i="5"/>
  <c r="H119" i="5"/>
  <c r="I119" i="5"/>
  <c r="H120" i="5"/>
  <c r="I120" i="5"/>
  <c r="H121" i="5"/>
  <c r="I121" i="5"/>
  <c r="E8" i="5" l="1"/>
  <c r="C8" i="5"/>
  <c r="I113" i="5"/>
  <c r="H81" i="5"/>
  <c r="H61" i="5"/>
  <c r="H44" i="5"/>
  <c r="H16" i="5"/>
  <c r="H91" i="5"/>
  <c r="H113" i="5"/>
  <c r="I63" i="5"/>
  <c r="I118" i="5"/>
  <c r="H9" i="5"/>
  <c r="I79" i="5"/>
  <c r="I91" i="5"/>
  <c r="H106" i="5"/>
  <c r="H102" i="5"/>
  <c r="H68" i="5"/>
  <c r="H108" i="5"/>
  <c r="I108" i="5"/>
  <c r="H104" i="5"/>
  <c r="H63" i="5"/>
  <c r="D8" i="5"/>
  <c r="H79" i="5"/>
  <c r="H70" i="5"/>
  <c r="H18" i="5"/>
  <c r="H14" i="5"/>
  <c r="I9" i="5"/>
  <c r="H118" i="5"/>
  <c r="I81" i="5"/>
  <c r="I61" i="5"/>
  <c r="M17" i="8"/>
  <c r="L17" i="8"/>
  <c r="L162" i="8"/>
  <c r="J161" i="8"/>
  <c r="J8" i="8" s="1"/>
  <c r="M162" i="8"/>
  <c r="L173" i="8"/>
  <c r="M173" i="8"/>
  <c r="M75" i="8"/>
  <c r="L75" i="8"/>
  <c r="H8" i="6"/>
  <c r="I8" i="6"/>
  <c r="F8" i="5"/>
  <c r="I106" i="5"/>
  <c r="I102" i="5"/>
  <c r="I18" i="5"/>
  <c r="I16" i="5"/>
  <c r="I14" i="5"/>
  <c r="I104" i="5"/>
  <c r="I70" i="5"/>
  <c r="I68" i="5"/>
  <c r="I44" i="5"/>
  <c r="C9" i="4"/>
  <c r="D9" i="4"/>
  <c r="E9" i="4"/>
  <c r="F9" i="4"/>
  <c r="H10" i="4"/>
  <c r="I10" i="4"/>
  <c r="C11" i="4"/>
  <c r="D11" i="4"/>
  <c r="E11" i="4"/>
  <c r="F11" i="4"/>
  <c r="H12" i="4"/>
  <c r="I12" i="4"/>
  <c r="C13" i="4"/>
  <c r="D13" i="4"/>
  <c r="E13" i="4"/>
  <c r="F13" i="4"/>
  <c r="G13" i="4"/>
  <c r="H14" i="4"/>
  <c r="I14" i="4"/>
  <c r="C16" i="4"/>
  <c r="D16" i="4"/>
  <c r="E16" i="4"/>
  <c r="F16" i="4"/>
  <c r="G16" i="4"/>
  <c r="H17" i="4"/>
  <c r="I17" i="4"/>
  <c r="H18" i="4"/>
  <c r="I18" i="4"/>
  <c r="H19" i="4"/>
  <c r="I19" i="4"/>
  <c r="H20" i="4"/>
  <c r="I20" i="4"/>
  <c r="C21" i="4"/>
  <c r="D21" i="4"/>
  <c r="E21" i="4"/>
  <c r="F21" i="4"/>
  <c r="H22" i="4"/>
  <c r="I22" i="4"/>
  <c r="H23" i="4"/>
  <c r="I23" i="4"/>
  <c r="H24" i="4"/>
  <c r="I24" i="4"/>
  <c r="H25" i="4"/>
  <c r="I25" i="4"/>
  <c r="H26" i="4"/>
  <c r="I26" i="4"/>
  <c r="H27" i="4"/>
  <c r="I27" i="4"/>
  <c r="H28" i="4"/>
  <c r="I28" i="4"/>
  <c r="H29" i="4"/>
  <c r="I29" i="4"/>
  <c r="H30" i="4"/>
  <c r="I30" i="4"/>
  <c r="H31" i="4"/>
  <c r="I31" i="4"/>
  <c r="H32" i="4"/>
  <c r="I32" i="4"/>
  <c r="H33" i="4"/>
  <c r="I33" i="4"/>
  <c r="C34" i="4"/>
  <c r="D34" i="4"/>
  <c r="E34" i="4"/>
  <c r="F34" i="4"/>
  <c r="H35" i="4"/>
  <c r="I35" i="4"/>
  <c r="H36" i="4"/>
  <c r="I36" i="4"/>
  <c r="H37" i="4"/>
  <c r="I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C47" i="4"/>
  <c r="D47" i="4"/>
  <c r="E47" i="4"/>
  <c r="F47" i="4"/>
  <c r="G47" i="4"/>
  <c r="H48" i="4"/>
  <c r="I48" i="4"/>
  <c r="H49" i="4"/>
  <c r="I49" i="4"/>
  <c r="H50" i="4"/>
  <c r="I50" i="4"/>
  <c r="C51" i="4"/>
  <c r="D51" i="4"/>
  <c r="E51" i="4"/>
  <c r="F51" i="4"/>
  <c r="H52" i="4"/>
  <c r="I52" i="4"/>
  <c r="H53" i="4"/>
  <c r="I53" i="4"/>
  <c r="C54" i="4"/>
  <c r="D54" i="4"/>
  <c r="E54" i="4"/>
  <c r="F54" i="4"/>
  <c r="G54" i="4"/>
  <c r="H55" i="4"/>
  <c r="I55" i="4"/>
  <c r="C56" i="4"/>
  <c r="D56" i="4"/>
  <c r="E56" i="4"/>
  <c r="F56" i="4"/>
  <c r="G56" i="4"/>
  <c r="H57" i="4"/>
  <c r="I57" i="4"/>
  <c r="C58" i="4"/>
  <c r="D58" i="4"/>
  <c r="E58" i="4"/>
  <c r="F58" i="4"/>
  <c r="H59" i="4"/>
  <c r="I59" i="4"/>
  <c r="C60" i="4"/>
  <c r="D60" i="4"/>
  <c r="E60" i="4"/>
  <c r="F60" i="4"/>
  <c r="H61" i="4"/>
  <c r="I61" i="4"/>
  <c r="C62" i="4"/>
  <c r="D62" i="4"/>
  <c r="E62" i="4"/>
  <c r="F62" i="4"/>
  <c r="G62" i="4"/>
  <c r="H63" i="4"/>
  <c r="I63" i="4"/>
  <c r="H64" i="4"/>
  <c r="I64" i="4"/>
  <c r="H65" i="4"/>
  <c r="I65" i="4"/>
  <c r="C66" i="4"/>
  <c r="D66" i="4"/>
  <c r="E66" i="4"/>
  <c r="F66" i="4"/>
  <c r="H67" i="4"/>
  <c r="I67" i="4"/>
  <c r="C69" i="4"/>
  <c r="D69" i="4"/>
  <c r="E69" i="4"/>
  <c r="F69" i="4"/>
  <c r="H70" i="4"/>
  <c r="I70" i="4"/>
  <c r="H71" i="4"/>
  <c r="I71" i="4"/>
  <c r="H72" i="4"/>
  <c r="I72" i="4"/>
  <c r="H73" i="4"/>
  <c r="I73" i="4"/>
  <c r="H74" i="4"/>
  <c r="I74" i="4"/>
  <c r="H75" i="4"/>
  <c r="I75" i="4"/>
  <c r="C76" i="4"/>
  <c r="D76" i="4"/>
  <c r="E76" i="4"/>
  <c r="F76" i="4"/>
  <c r="H77" i="4"/>
  <c r="I77" i="4"/>
  <c r="H78" i="4"/>
  <c r="I78" i="4"/>
  <c r="C79" i="4"/>
  <c r="D79" i="4"/>
  <c r="E79" i="4"/>
  <c r="F79" i="4"/>
  <c r="H80" i="4"/>
  <c r="I80" i="4"/>
  <c r="C81" i="4"/>
  <c r="D81" i="4"/>
  <c r="E81" i="4"/>
  <c r="F81" i="4"/>
  <c r="H82" i="4"/>
  <c r="I82" i="4"/>
  <c r="C83" i="4"/>
  <c r="D83" i="4"/>
  <c r="E83" i="4"/>
  <c r="F83" i="4"/>
  <c r="H84" i="4"/>
  <c r="I84" i="4"/>
  <c r="C85" i="4"/>
  <c r="D85" i="4"/>
  <c r="E85" i="4"/>
  <c r="F85" i="4"/>
  <c r="H86" i="4"/>
  <c r="I86" i="4"/>
  <c r="H87" i="4"/>
  <c r="I87" i="4"/>
  <c r="C88" i="4"/>
  <c r="D88" i="4"/>
  <c r="E88" i="4"/>
  <c r="F88" i="4"/>
  <c r="H89" i="4"/>
  <c r="I89" i="4"/>
  <c r="H90" i="4"/>
  <c r="I90" i="4"/>
  <c r="F68" i="4" l="1"/>
  <c r="D15" i="4"/>
  <c r="H85" i="4"/>
  <c r="H47" i="4"/>
  <c r="I34" i="4"/>
  <c r="H16" i="4"/>
  <c r="I76" i="4"/>
  <c r="E15" i="4"/>
  <c r="D68" i="4"/>
  <c r="H81" i="4"/>
  <c r="H13" i="4"/>
  <c r="I66" i="4"/>
  <c r="I62" i="4"/>
  <c r="I58" i="4"/>
  <c r="I9" i="4"/>
  <c r="H69" i="4"/>
  <c r="H66" i="4"/>
  <c r="H62" i="4"/>
  <c r="H60" i="4"/>
  <c r="H54" i="4"/>
  <c r="H51" i="4"/>
  <c r="H21" i="4"/>
  <c r="I13" i="4"/>
  <c r="I11" i="4"/>
  <c r="I88" i="4"/>
  <c r="I60" i="4"/>
  <c r="I51" i="4"/>
  <c r="C15" i="4"/>
  <c r="E68" i="4"/>
  <c r="H56" i="4"/>
  <c r="H11" i="4"/>
  <c r="H88" i="4"/>
  <c r="H83" i="4"/>
  <c r="H79" i="4"/>
  <c r="C68" i="4"/>
  <c r="H58" i="4"/>
  <c r="H34" i="4"/>
  <c r="L161" i="8"/>
  <c r="M161" i="8"/>
  <c r="H8" i="5"/>
  <c r="I8" i="5"/>
  <c r="I16" i="4"/>
  <c r="H76" i="4"/>
  <c r="I56" i="4"/>
  <c r="I47" i="4"/>
  <c r="F15" i="4"/>
  <c r="H9" i="4"/>
  <c r="I85" i="4"/>
  <c r="I83" i="4"/>
  <c r="I81" i="4"/>
  <c r="I79" i="4"/>
  <c r="I69" i="4"/>
  <c r="I54" i="4"/>
  <c r="I21" i="4"/>
  <c r="C9" i="3"/>
  <c r="D9" i="3"/>
  <c r="E9" i="3"/>
  <c r="F9" i="3"/>
  <c r="H10" i="3"/>
  <c r="I10" i="3"/>
  <c r="C11" i="3"/>
  <c r="H70" i="3" s="1"/>
  <c r="D11" i="3"/>
  <c r="I70" i="3" s="1"/>
  <c r="E11" i="3"/>
  <c r="J70" i="3" s="1"/>
  <c r="F11" i="3"/>
  <c r="H12" i="3"/>
  <c r="I12" i="3"/>
  <c r="C13" i="3"/>
  <c r="H71" i="3" s="1"/>
  <c r="D13" i="3"/>
  <c r="I71" i="3" s="1"/>
  <c r="E13" i="3"/>
  <c r="J71" i="3" s="1"/>
  <c r="F13" i="3"/>
  <c r="H14" i="3"/>
  <c r="I14" i="3"/>
  <c r="H15" i="3"/>
  <c r="I15" i="3"/>
  <c r="H16" i="3"/>
  <c r="I16" i="3"/>
  <c r="H17" i="3"/>
  <c r="I17" i="3"/>
  <c r="C18" i="3"/>
  <c r="H72" i="3" s="1"/>
  <c r="D18" i="3"/>
  <c r="I72" i="3" s="1"/>
  <c r="E18" i="3"/>
  <c r="J72" i="3" s="1"/>
  <c r="F18" i="3"/>
  <c r="H19" i="3"/>
  <c r="I19" i="3"/>
  <c r="H20" i="3"/>
  <c r="I20" i="3"/>
  <c r="H21" i="3"/>
  <c r="I21" i="3"/>
  <c r="H22" i="3"/>
  <c r="I22" i="3"/>
  <c r="H23" i="3"/>
  <c r="I23" i="3"/>
  <c r="H24" i="3"/>
  <c r="I24" i="3"/>
  <c r="H25" i="3"/>
  <c r="I25" i="3"/>
  <c r="H26" i="3"/>
  <c r="I26" i="3"/>
  <c r="H27" i="3"/>
  <c r="I27" i="3"/>
  <c r="H28" i="3"/>
  <c r="I28" i="3"/>
  <c r="H29" i="3"/>
  <c r="I29" i="3"/>
  <c r="H30" i="3"/>
  <c r="I30" i="3"/>
  <c r="C31" i="3"/>
  <c r="H73" i="3" s="1"/>
  <c r="D31" i="3"/>
  <c r="I73" i="3" s="1"/>
  <c r="E31" i="3"/>
  <c r="J73" i="3" s="1"/>
  <c r="F31" i="3"/>
  <c r="H32" i="3"/>
  <c r="I32" i="3"/>
  <c r="C33" i="3"/>
  <c r="H74" i="3" s="1"/>
  <c r="D33" i="3"/>
  <c r="I74" i="3" s="1"/>
  <c r="E33" i="3"/>
  <c r="J74" i="3" s="1"/>
  <c r="F33" i="3"/>
  <c r="H34" i="3"/>
  <c r="I34" i="3"/>
  <c r="C35" i="3"/>
  <c r="H75" i="3" s="1"/>
  <c r="D35" i="3"/>
  <c r="E35" i="3"/>
  <c r="J75" i="3" s="1"/>
  <c r="F35" i="3"/>
  <c r="H36" i="3"/>
  <c r="I36" i="3"/>
  <c r="C37" i="3"/>
  <c r="H76" i="3" s="1"/>
  <c r="D37" i="3"/>
  <c r="E37" i="3"/>
  <c r="J76" i="3" s="1"/>
  <c r="F37" i="3"/>
  <c r="H38" i="3"/>
  <c r="I38" i="3"/>
  <c r="H39" i="3"/>
  <c r="I39" i="3"/>
  <c r="H40" i="3"/>
  <c r="I40" i="3"/>
  <c r="H41" i="3"/>
  <c r="I41" i="3"/>
  <c r="H42" i="3"/>
  <c r="I42" i="3"/>
  <c r="H43" i="3"/>
  <c r="I43" i="3"/>
  <c r="H44" i="3"/>
  <c r="I44" i="3"/>
  <c r="H45" i="3"/>
  <c r="I45" i="3"/>
  <c r="C46" i="3"/>
  <c r="H77" i="3" s="1"/>
  <c r="D46" i="3"/>
  <c r="I77" i="3" s="1"/>
  <c r="E46" i="3"/>
  <c r="J77" i="3" s="1"/>
  <c r="F46" i="3"/>
  <c r="H47" i="3"/>
  <c r="I47" i="3"/>
  <c r="C48" i="3"/>
  <c r="H78" i="3" s="1"/>
  <c r="D48" i="3"/>
  <c r="I78" i="3" s="1"/>
  <c r="E48" i="3"/>
  <c r="J78" i="3" s="1"/>
  <c r="F48" i="3"/>
  <c r="H49" i="3"/>
  <c r="I49" i="3"/>
  <c r="H50" i="3"/>
  <c r="I50" i="3"/>
  <c r="C51" i="3"/>
  <c r="H79" i="3" s="1"/>
  <c r="D51" i="3"/>
  <c r="I79" i="3" s="1"/>
  <c r="E51" i="3"/>
  <c r="J79" i="3" s="1"/>
  <c r="F51" i="3"/>
  <c r="H52" i="3"/>
  <c r="I52" i="3"/>
  <c r="H53" i="3"/>
  <c r="I53" i="3"/>
  <c r="H54" i="3"/>
  <c r="I54" i="3"/>
  <c r="H55" i="3"/>
  <c r="I55" i="3"/>
  <c r="H56" i="3"/>
  <c r="I56" i="3"/>
  <c r="H57" i="3"/>
  <c r="I57" i="3"/>
  <c r="H58" i="3"/>
  <c r="I58" i="3"/>
  <c r="C59" i="3"/>
  <c r="H80" i="3" s="1"/>
  <c r="D59" i="3"/>
  <c r="I80" i="3" s="1"/>
  <c r="E59" i="3"/>
  <c r="J80" i="3" s="1"/>
  <c r="F59" i="3"/>
  <c r="I59" i="3" s="1"/>
  <c r="H60" i="3"/>
  <c r="I60" i="3"/>
  <c r="C61" i="3"/>
  <c r="H81" i="3" s="1"/>
  <c r="D61" i="3"/>
  <c r="E61" i="3"/>
  <c r="J81" i="3" s="1"/>
  <c r="F61" i="3"/>
  <c r="H62" i="3"/>
  <c r="I62" i="3"/>
  <c r="C8" i="4" l="1"/>
  <c r="H69" i="3"/>
  <c r="C8" i="3"/>
  <c r="E8" i="4"/>
  <c r="D8" i="4"/>
  <c r="H9" i="3"/>
  <c r="I69" i="3"/>
  <c r="I37" i="3"/>
  <c r="I31" i="3"/>
  <c r="H18" i="3"/>
  <c r="I13" i="3"/>
  <c r="I11" i="3"/>
  <c r="I61" i="3"/>
  <c r="H35" i="3"/>
  <c r="I75" i="3"/>
  <c r="I33" i="3"/>
  <c r="H61" i="3"/>
  <c r="I81" i="3"/>
  <c r="I51" i="3"/>
  <c r="H48" i="3"/>
  <c r="H37" i="3"/>
  <c r="I76" i="3"/>
  <c r="I35" i="3"/>
  <c r="I9" i="3"/>
  <c r="J69" i="3"/>
  <c r="E8" i="3"/>
  <c r="J82" i="3" s="1"/>
  <c r="H51" i="3"/>
  <c r="H46" i="3"/>
  <c r="H31" i="3"/>
  <c r="H11" i="3"/>
  <c r="H82" i="3"/>
  <c r="H59" i="3"/>
  <c r="H33" i="3"/>
  <c r="H13" i="3"/>
  <c r="L8" i="8"/>
  <c r="M8" i="8"/>
  <c r="I15" i="4"/>
  <c r="F8" i="4"/>
  <c r="H15" i="4"/>
  <c r="H68" i="4"/>
  <c r="I68" i="4"/>
  <c r="F8" i="3"/>
  <c r="I48" i="3"/>
  <c r="I46" i="3"/>
  <c r="I18" i="3"/>
  <c r="D8" i="3"/>
  <c r="I82" i="3" s="1"/>
  <c r="C9" i="2"/>
  <c r="H35" i="2" s="1"/>
  <c r="D9" i="2"/>
  <c r="I35" i="2" s="1"/>
  <c r="E9" i="2"/>
  <c r="J35" i="2" s="1"/>
  <c r="F9" i="2"/>
  <c r="G9" i="2"/>
  <c r="G8" i="2" s="1"/>
  <c r="H10" i="2"/>
  <c r="I10" i="2"/>
  <c r="C11" i="2"/>
  <c r="H36" i="2" s="1"/>
  <c r="D11" i="2"/>
  <c r="I36" i="2" s="1"/>
  <c r="E11" i="2"/>
  <c r="J36" i="2" s="1"/>
  <c r="F11" i="2"/>
  <c r="H12" i="2"/>
  <c r="I12" i="2"/>
  <c r="H13" i="2"/>
  <c r="I13" i="2"/>
  <c r="H14" i="2"/>
  <c r="I14" i="2"/>
  <c r="C15" i="2"/>
  <c r="H37" i="2" s="1"/>
  <c r="D15" i="2"/>
  <c r="I37" i="2" s="1"/>
  <c r="E15" i="2"/>
  <c r="J37" i="2" s="1"/>
  <c r="F15" i="2"/>
  <c r="H16" i="2"/>
  <c r="I16" i="2"/>
  <c r="C17" i="2"/>
  <c r="H38" i="2" s="1"/>
  <c r="D17" i="2"/>
  <c r="I38" i="2" s="1"/>
  <c r="E17" i="2"/>
  <c r="J38" i="2" s="1"/>
  <c r="F17" i="2"/>
  <c r="H18" i="2"/>
  <c r="I18" i="2"/>
  <c r="C19" i="2"/>
  <c r="H39" i="2" s="1"/>
  <c r="D19" i="2"/>
  <c r="E19" i="2"/>
  <c r="J39" i="2" s="1"/>
  <c r="F19" i="2"/>
  <c r="H20" i="2"/>
  <c r="I20" i="2"/>
  <c r="H21" i="2"/>
  <c r="I21" i="2"/>
  <c r="H22" i="2"/>
  <c r="I22" i="2"/>
  <c r="C23" i="2"/>
  <c r="H40" i="2" s="1"/>
  <c r="D23" i="2"/>
  <c r="I40" i="2" s="1"/>
  <c r="E23" i="2"/>
  <c r="J40" i="2" s="1"/>
  <c r="F23" i="2"/>
  <c r="H24" i="2"/>
  <c r="I24" i="2"/>
  <c r="H25" i="2"/>
  <c r="I25" i="2"/>
  <c r="C26" i="2"/>
  <c r="H41" i="2" s="1"/>
  <c r="D26" i="2"/>
  <c r="I41" i="2" s="1"/>
  <c r="E26" i="2"/>
  <c r="F26" i="2"/>
  <c r="H27" i="2"/>
  <c r="I27" i="2"/>
  <c r="I26" i="2" l="1"/>
  <c r="J41" i="2"/>
  <c r="I15" i="2"/>
  <c r="H9" i="2"/>
  <c r="H23" i="2"/>
  <c r="H19" i="2"/>
  <c r="I39" i="2"/>
  <c r="I17" i="2"/>
  <c r="H11" i="2"/>
  <c r="H17" i="2"/>
  <c r="H8" i="4"/>
  <c r="I8" i="4"/>
  <c r="H8" i="3"/>
  <c r="I8" i="3"/>
  <c r="D8" i="2"/>
  <c r="I42" i="2" s="1"/>
  <c r="I9" i="2"/>
  <c r="E8" i="2"/>
  <c r="J42" i="2" s="1"/>
  <c r="H26" i="2"/>
  <c r="I19" i="2"/>
  <c r="I23" i="2"/>
  <c r="H15" i="2"/>
  <c r="I11" i="2"/>
  <c r="C8" i="2"/>
  <c r="H42" i="2" s="1"/>
  <c r="F8" i="2"/>
  <c r="F13" i="1"/>
  <c r="E13" i="1"/>
  <c r="C13" i="1"/>
  <c r="H14" i="1"/>
  <c r="H13" i="1" l="1"/>
  <c r="H8" i="2"/>
  <c r="I8" i="2"/>
  <c r="D91" i="1"/>
  <c r="D89" i="1"/>
  <c r="E89" i="1"/>
  <c r="D84" i="1"/>
  <c r="E84" i="1"/>
  <c r="E82" i="1"/>
  <c r="F82" i="1"/>
  <c r="D77" i="1"/>
  <c r="E77" i="1"/>
  <c r="E11" i="1"/>
  <c r="F11" i="1"/>
  <c r="D126" i="1"/>
  <c r="E126" i="1"/>
  <c r="F126" i="1"/>
  <c r="D124" i="1"/>
  <c r="E124" i="1"/>
  <c r="D122" i="1"/>
  <c r="E122" i="1"/>
  <c r="D93" i="1"/>
  <c r="E93" i="1"/>
  <c r="E91" i="1"/>
  <c r="F91" i="1"/>
  <c r="F89" i="1"/>
  <c r="D82" i="1"/>
  <c r="D79" i="1"/>
  <c r="E79" i="1"/>
  <c r="F79" i="1"/>
  <c r="F77" i="1"/>
  <c r="D48" i="1"/>
  <c r="E48" i="1"/>
  <c r="D32" i="1"/>
  <c r="F32" i="1"/>
  <c r="F25" i="1"/>
  <c r="D25" i="1"/>
  <c r="F22" i="1"/>
  <c r="D11" i="1"/>
  <c r="C9" i="1"/>
  <c r="C11" i="1"/>
  <c r="H17" i="1" l="1"/>
  <c r="H63" i="1" l="1"/>
  <c r="H31" i="1"/>
  <c r="H80" i="1" l="1"/>
  <c r="H81" i="1"/>
  <c r="F9" i="1" l="1"/>
  <c r="E9" i="1"/>
  <c r="D9" i="1"/>
  <c r="H78" i="1" l="1"/>
  <c r="H65" i="1" l="1"/>
  <c r="H47" i="1"/>
  <c r="C126" i="1" l="1"/>
  <c r="C124" i="1"/>
  <c r="C122" i="1"/>
  <c r="C93" i="1"/>
  <c r="C91" i="1"/>
  <c r="C89" i="1"/>
  <c r="C84" i="1"/>
  <c r="C82" i="1"/>
  <c r="C79" i="1"/>
  <c r="C77" i="1"/>
  <c r="C48" i="1"/>
  <c r="C32" i="1"/>
  <c r="C25" i="1"/>
  <c r="C22" i="1"/>
  <c r="H123" i="1"/>
  <c r="C8" i="1" l="1"/>
  <c r="E8" i="1"/>
  <c r="D8" i="1"/>
  <c r="F8" i="1"/>
  <c r="H122" i="1"/>
  <c r="H8" i="1" l="1"/>
  <c r="H9" i="1" l="1"/>
  <c r="H10" i="1"/>
  <c r="H11" i="1"/>
  <c r="H12" i="1"/>
  <c r="H15" i="1"/>
  <c r="H16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4" i="1"/>
  <c r="H66" i="1"/>
  <c r="H67" i="1"/>
  <c r="H68" i="1"/>
  <c r="H69" i="1"/>
  <c r="H70" i="1"/>
  <c r="H71" i="1"/>
  <c r="H72" i="1"/>
  <c r="H73" i="1"/>
  <c r="H74" i="1"/>
  <c r="H75" i="1"/>
  <c r="H76" i="1"/>
  <c r="H77" i="1"/>
  <c r="H79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4" i="1"/>
  <c r="H125" i="1"/>
  <c r="H126" i="1"/>
  <c r="H127" i="1"/>
</calcChain>
</file>

<file path=xl/sharedStrings.xml><?xml version="1.0" encoding="utf-8"?>
<sst xmlns="http://schemas.openxmlformats.org/spreadsheetml/2006/main" count="1217" uniqueCount="658">
  <si>
    <t>Ramo</t>
  </si>
  <si>
    <t>Unidad Responsable</t>
  </si>
  <si>
    <t>Avance en el ejercicio del presupuesto</t>
  </si>
  <si>
    <t>Porcentaje de avance</t>
  </si>
  <si>
    <t>Aprobado 
anual</t>
  </si>
  <si>
    <t>Autorizado anual</t>
  </si>
  <si>
    <t>Autorizado al periodo</t>
  </si>
  <si>
    <t>Autorizado  al periodo</t>
  </si>
  <si>
    <t>(a)</t>
  </si>
  <si>
    <t>(b)</t>
  </si>
  <si>
    <t>(c)</t>
  </si>
  <si>
    <t>(d)</t>
  </si>
  <si>
    <t>(d)/(b)*100</t>
  </si>
  <si>
    <t>(d)/(c)*100</t>
  </si>
  <si>
    <t>Centro Nacional de Prevención de Desastres</t>
  </si>
  <si>
    <t>05 Relaciones Exteriores</t>
  </si>
  <si>
    <t>Agencia Mexicana de Cooperación Internacional para el Desarrollo</t>
  </si>
  <si>
    <t>08 Agricultura, Ganadería, Desarrollo Rural, Pesca y Alimentación</t>
  </si>
  <si>
    <t>Dirección General de Productividad y Desarrollo Tecnológico</t>
  </si>
  <si>
    <t>Universidad Autónoma Chapingo</t>
  </si>
  <si>
    <t>Colegio de Postgraduados</t>
  </si>
  <si>
    <t>Instituto Nacional de Investigaciones Forestales, Agrícolas y Pecuarias</t>
  </si>
  <si>
    <t>09 Comunicaciones y Transportes</t>
  </si>
  <si>
    <t>Instituto Mexicano del Transporte</t>
  </si>
  <si>
    <t>Agencia Espacial Mexicana</t>
  </si>
  <si>
    <t>10 Economía</t>
  </si>
  <si>
    <t>Procuraduría Federal del Consumidor</t>
  </si>
  <si>
    <t>Dirección General de Innovación, Servicios y Comercio Interior</t>
  </si>
  <si>
    <t>Instituto Nacional del Emprendedor</t>
  </si>
  <si>
    <t>Centro Nacional de Metrología</t>
  </si>
  <si>
    <t>Instituto Mexicano de la Propiedad Industrial</t>
  </si>
  <si>
    <t>Servicio Geológico Mexicano</t>
  </si>
  <si>
    <t>11 Educación Pública</t>
  </si>
  <si>
    <t>Dirección General de Educación Superior Universitaria</t>
  </si>
  <si>
    <t>Subsecretaría de Educación Media Superior</t>
  </si>
  <si>
    <t>Universidad Pedagógica Nacional</t>
  </si>
  <si>
    <t>Universidad Autónoma Metropolitana</t>
  </si>
  <si>
    <t>Universidad Nacional Autónoma de México</t>
  </si>
  <si>
    <t>Instituto Nacional de Antropología e Historia</t>
  </si>
  <si>
    <t>Centro de Enseñanza Técnica Industrial</t>
  </si>
  <si>
    <t>Centro de Investigación y de Estudios Avanzados del Instituto Politécnico Nacional</t>
  </si>
  <si>
    <t>Comisión de Operación y Fomento de Actividades Académicas del Instituto Politécnico Nacional</t>
  </si>
  <si>
    <t>El Colegio de México, A.C.</t>
  </si>
  <si>
    <t>Tecnológico Nacional de México</t>
  </si>
  <si>
    <t>Universidad Autónoma Agraria Antonio Narro</t>
  </si>
  <si>
    <t>12 Salud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</si>
  <si>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</si>
  <si>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</si>
  <si>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</si>
  <si>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</si>
  <si>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</si>
  <si>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</si>
  <si>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 "Dr. Eduardo Liceaga"</t>
  </si>
  <si>
    <t>Hospital Infantil de México Federico Gómez</t>
  </si>
  <si>
    <t>Hospital Regional de Alta Especialidad del Bajío</t>
  </si>
  <si>
    <t>Hospital Regional de Alta Especialidad de Ixtapaluca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</si>
  <si>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</si>
  <si>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</si>
  <si>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</si>
  <si>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</si>
  <si>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</si>
  <si>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</si>
  <si>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</si>
  <si>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</si>
  <si>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Medicina Genómica</t>
  </si>
  <si>
    <t>Instituto Nacional de Neurología y Neurocirugía Manuel Velasco Suárez</t>
  </si>
  <si>
    <t>Instituto Nacional de Pediatría</t>
  </si>
  <si>
    <t>Instituto Nacional de Perinatología Isidro Espinosa de los Reyes</t>
  </si>
  <si>
    <t>Instituto Nacional de Salud Pública</t>
  </si>
  <si>
    <t>Laboratorio de Biológicos y Reactivos de México S.A. de C.V.</t>
  </si>
  <si>
    <t>Sistema Nacional para el Desarrollo 
Integral de la Familia</t>
  </si>
  <si>
    <t>13 Marina</t>
  </si>
  <si>
    <t>Dirección General de Investigación y Desarrollo</t>
  </si>
  <si>
    <t>16 Medio Ambiente y Recursos Naturales</t>
  </si>
  <si>
    <t>Instituto Mexicano de Tecnología del Agua</t>
  </si>
  <si>
    <t>Instituto Nacional de Ecología y Cambio Climático</t>
  </si>
  <si>
    <t>17 Procuraduría General de la República</t>
  </si>
  <si>
    <t>Instituto Nacional de Ciencias Penales</t>
  </si>
  <si>
    <t>18 Energía</t>
  </si>
  <si>
    <t>Instituto Mexicano del Petróleo</t>
  </si>
  <si>
    <t>Instituto Nacional de Investigaciones Nucleares</t>
  </si>
  <si>
    <t>21 Turismo</t>
  </si>
  <si>
    <t>Instituto de Competencia Turística</t>
  </si>
  <si>
    <t>23 Provisiones Salariales y Económicas</t>
  </si>
  <si>
    <t>38 Consejo Nacional de Ciencia y Tecnología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</si>
  <si>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</si>
  <si>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</si>
  <si>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</si>
  <si>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</si>
  <si>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</si>
  <si>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</si>
  <si>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</si>
  <si>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</si>
  <si>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</si>
  <si>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Investigación en Química Aplicada</t>
  </si>
  <si>
    <t>Centro de Investigaciones y Estudios Superiores en Antropología Social</t>
  </si>
  <si>
    <t>Consejo Nacional de Ciencia y Tecnología</t>
  </si>
  <si>
    <t>CIATEQ, A.C. Centro de Tecnología Avanzada</t>
  </si>
  <si>
    <t xml:space="preserve">Corporación Mexicana de Investigación en Materiales, S.A. de C.V. 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</si>
  <si>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</si>
  <si>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</si>
  <si>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</si>
  <si>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</si>
  <si>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</si>
  <si>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</si>
  <si>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</si>
  <si>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Potosino de Investigación Científica y Tecnológica, A.C.</t>
  </si>
  <si>
    <t>Centro de Ingeniería y Desarrollo Industrial</t>
  </si>
  <si>
    <t>Centro de Investigación Científica y de Educación Superior de Ensenada, B.C.</t>
  </si>
  <si>
    <t>Centro de Investigación en Alimentación y Desarrollo, A.C.</t>
  </si>
  <si>
    <t>GYR Instituto Mexicano del Seguro Social</t>
  </si>
  <si>
    <t>Instituto Mexicano del Seguro Social</t>
  </si>
  <si>
    <t>GYN Instituto de Seguridad y Servicios Sociales de los Trabajadores del Estado</t>
  </si>
  <si>
    <t>Coordinación General de Ganadería</t>
  </si>
  <si>
    <t>Dirección General de Educación Tecnológica Industrial</t>
  </si>
  <si>
    <t>INFOTEC Centro de Investigación e Innovación en Tecnologías de la Información y Comunicación</t>
  </si>
  <si>
    <t>Coordinación General de Universidades Tecnológicas y Politécnicas</t>
  </si>
  <si>
    <t xml:space="preserve">Instituto Politécnico Nacional </t>
  </si>
  <si>
    <t>Universidad Abierta y a Distancia de México</t>
  </si>
  <si>
    <t>Dirección General de Calidad y Educación
en Salud</t>
  </si>
  <si>
    <t>Instituto Nacional de Electricidad y Energías Limpias</t>
  </si>
  <si>
    <t>48 Cultura</t>
  </si>
  <si>
    <t>Instituto de Seguridad Social para los Trabajadores del Estado</t>
  </si>
  <si>
    <t>Comisión Coordinadora de Institutos
Nacionales de Salud y Hospitales de Alta 
Especialidad</t>
  </si>
  <si>
    <t>Centro de Investigaciones en Óptica, A.C.</t>
  </si>
  <si>
    <t>Instituto Nacional de Astrofísica, Óptica y Electrónica</t>
  </si>
  <si>
    <t>04 Gobernación</t>
  </si>
  <si>
    <t>Instituto Nacional de Rehabilitación Luis Guillermo Ibarra Ibarra</t>
  </si>
  <si>
    <t>TOTAL</t>
  </si>
  <si>
    <t>Instituto Nacional de Pesca y Acuacultura</t>
  </si>
  <si>
    <t>Servicio Nacional de Inspección y Certificación de Semillas</t>
  </si>
  <si>
    <t>Coordinación General de Comunicación Social</t>
  </si>
  <si>
    <t>Tercer Trimestre de 2018</t>
  </si>
  <si>
    <t>Comisión Federal de Electricidad</t>
  </si>
  <si>
    <t>Pemex Transformación Industrial</t>
  </si>
  <si>
    <t>Pemex-Exploración y Producción</t>
  </si>
  <si>
    <t>Petróleos Mexicanos</t>
  </si>
  <si>
    <t>Comisión Nacional para el Uso Eficiente de la Energía</t>
  </si>
  <si>
    <t>Secretaría de Energía</t>
  </si>
  <si>
    <t>Procuraduría Federal de Protección al Ambiente</t>
  </si>
  <si>
    <t>Dirección General de Desarrollo de la Infraestructura Física</t>
  </si>
  <si>
    <t>Dirección General de Fibras Naturales y Biocombustibles</t>
  </si>
  <si>
    <t>Dirección General de Recursos Materiales y Servicios Generales</t>
  </si>
  <si>
    <t>Autorizado 
anual</t>
  </si>
  <si>
    <t>Enero - septiembre</t>
  </si>
  <si>
    <t>ANEXO 15 DEL DPEF 2018
EVOLUCIÓN DE LAS EROGACIONES PARA LA ESTRATEGIA DE TRANSICIÓN PARA PROMOVER EL USO DE TECNOLOGÍAS Y COMBUSTIBLES MÁS LIMPIOS
Enero-septiembre
(Pesos)</t>
  </si>
  <si>
    <t>Informes Sobre la Situación Económica, las Finanzas Públicas y la Deuda Pública, Anexos</t>
  </si>
  <si>
    <t>Fuente: Dependencias y entidades de la Administración Pública Federal.</t>
  </si>
  <si>
    <t>Atención a Personas con Discapacidad</t>
  </si>
  <si>
    <t>51 Instituto de Seguridad y Servicios Sociales de los Trabajadores del Estado</t>
  </si>
  <si>
    <t>Educación y cultura indígena</t>
  </si>
  <si>
    <t>Programa de Apoyo a la Educación Indígena</t>
  </si>
  <si>
    <t>Programa para el Mejoramiento de la Producción y la Productividad Indígena</t>
  </si>
  <si>
    <t>Programa de Infraestructura Indígena</t>
  </si>
  <si>
    <t>Programa de Derechos Indígenas</t>
  </si>
  <si>
    <t>Planeación y Articulación de la Acción Pública hacia los Pueblos Indígenas</t>
  </si>
  <si>
    <t>Actividades de apoyo administrativo</t>
  </si>
  <si>
    <t>Actividades de apoyo a la función pública y buen gobierno</t>
  </si>
  <si>
    <t>47 Entidades no Sectorizadas</t>
  </si>
  <si>
    <t>Atender asuntos relativos a la aplicación del Mecanismo Nacional de Promoción, Protección y Supervisión de la Convención sobre los derechos de las Personas con Discapacidad.</t>
  </si>
  <si>
    <t>Atender asuntos relacionados con víctimas del delito</t>
  </si>
  <si>
    <t xml:space="preserve">35 Comisión Nacional de los Derechos Humanos </t>
  </si>
  <si>
    <t>Fondo para la Accesibilidad en el Transporte Público para las Personas con Discapacidad</t>
  </si>
  <si>
    <t>Servicios a grupos con necesidades especiales</t>
  </si>
  <si>
    <t>Programa de estancias infantiles para apoyar a madres trabajadoras</t>
  </si>
  <si>
    <t>Programa de Coinversión Social</t>
  </si>
  <si>
    <t>Programa de Atención a Jornaleros Agrícolas</t>
  </si>
  <si>
    <t>Programa de Apoyo a las Instancias de Mujeres en las Entidades Federativas (PAIMEF)</t>
  </si>
  <si>
    <t>Desarrollo integral de las personas con discapacidad</t>
  </si>
  <si>
    <t>Articulación de políticas públicas integrales de juventud</t>
  </si>
  <si>
    <t>20 Desarrollo Social</t>
  </si>
  <si>
    <t>Programa IMSS-PROSPERA</t>
  </si>
  <si>
    <t>19 Aportaciones a Seguridad Social</t>
  </si>
  <si>
    <t>Programa de Apoyo a la Vivienda</t>
  </si>
  <si>
    <t xml:space="preserve">15 Desarrollo Agrario, Territorial y Urbano </t>
  </si>
  <si>
    <t>Ejecución de los programas y acciones de la Política Laboral</t>
  </si>
  <si>
    <t xml:space="preserve">14 Trabajo y Previsión Social </t>
  </si>
  <si>
    <t>Servicios de asistencia social integral</t>
  </si>
  <si>
    <t>Seguro Médico Siglo XXI</t>
  </si>
  <si>
    <t>Salud materna, sexual y reproductiva</t>
  </si>
  <si>
    <t>Programa de Desarrollo Comunitario "Comunidad DIFerente"</t>
  </si>
  <si>
    <t>Programa de Atención a Personas con Discapacidad</t>
  </si>
  <si>
    <t>Prevención y atención de VIH/SIDA y otras ITS</t>
  </si>
  <si>
    <t>Investigación y desarrollo tecnológico en salud</t>
  </si>
  <si>
    <t>Formación y capacitación de recursos humanos para la salud</t>
  </si>
  <si>
    <t>Asistencia social y protección del paciente</t>
  </si>
  <si>
    <t>Apoyos para la protección de las personas en estado de necesidad</t>
  </si>
  <si>
    <t xml:space="preserve">12 Salud </t>
  </si>
  <si>
    <t>Programa para la Inclusión y la Equidad Educativa</t>
  </si>
  <si>
    <t>Programa Nacional de Convivencia Escolar</t>
  </si>
  <si>
    <t xml:space="preserve">Programa Nacional de Becas </t>
  </si>
  <si>
    <t>Apoyos a centros y organizaciones de educación</t>
  </si>
  <si>
    <t xml:space="preserve">11 Educación Pública </t>
  </si>
  <si>
    <t>Atención, protección, servicios y asistencia consulares</t>
  </si>
  <si>
    <t xml:space="preserve">05 Relaciones Exteriores </t>
  </si>
  <si>
    <t>Consejo Nacional para Prevenir la Discriminación</t>
  </si>
  <si>
    <t xml:space="preserve">TOTAL </t>
  </si>
  <si>
    <t xml:space="preserve">Autorizado 
anual </t>
  </si>
  <si>
    <t>Programa Presupuestario</t>
  </si>
  <si>
    <t>n.a.: No aplica.</t>
  </si>
  <si>
    <t>Nota: Las sumas parciales pueden no coincidir con el total, así como los cálculos porcentuales, debido al redondeo de las cifras.</t>
  </si>
  <si>
    <t>Atención a la Salud</t>
  </si>
  <si>
    <t>Prevención y Control de Enfermedades</t>
  </si>
  <si>
    <t>Atención a la Salud</t>
  </si>
  <si>
    <t>Prevención y control de enfermedades</t>
  </si>
  <si>
    <t>50 Instituto Mexicano del Seguro Social</t>
  </si>
  <si>
    <t>Programa Nacional de Becas</t>
  </si>
  <si>
    <t>FAM Infraestructura Educativa Media Superior y Superior</t>
  </si>
  <si>
    <t>Educación Superior</t>
  </si>
  <si>
    <t>FAETA Educación Tecnológica</t>
  </si>
  <si>
    <t>Educación Media Superior</t>
  </si>
  <si>
    <t>FAETA Educación de Adultos</t>
  </si>
  <si>
    <t>FAM Infraestructura Educativa Básica</t>
  </si>
  <si>
    <t>FONE Fondo de Compensación</t>
  </si>
  <si>
    <t>FONE Gasto de Operación</t>
  </si>
  <si>
    <t>FONE Otros de Gasto Corriente</t>
  </si>
  <si>
    <t>FONE Servicios Personales</t>
  </si>
  <si>
    <t>Educación Básica</t>
  </si>
  <si>
    <t>33 Aportaciones Federales para Entidades Federativas y Municipios</t>
  </si>
  <si>
    <t>Servicios de educación normal en el D.F.</t>
  </si>
  <si>
    <t>25 Previsiones y Aportaciones para los Sistemas de Educación Básica, Normal, Tecnológica y de Adultos</t>
  </si>
  <si>
    <t>PROSPERA Programa de Inclusión Social</t>
  </si>
  <si>
    <t>Programa de Fomento a la Economía Social</t>
  </si>
  <si>
    <t xml:space="preserve">Instituto Mexicano de la Juventud </t>
  </si>
  <si>
    <t>Seguro de Enfermedad y Maternidad</t>
  </si>
  <si>
    <t>Planeación, Dirección y Evaluación Ambiental</t>
  </si>
  <si>
    <t>15 Desarrollo Agrario, Territorial y Urbano</t>
  </si>
  <si>
    <t>Sistema Educativo naval y programa de becas</t>
  </si>
  <si>
    <t>Prevención y atención contra las adicciones</t>
  </si>
  <si>
    <t>Subsidios para organismos descentralizados estatales</t>
  </si>
  <si>
    <t>Investigación Científica y Desarrollo Tecnológico</t>
  </si>
  <si>
    <t>Posgrado</t>
  </si>
  <si>
    <t>Apoyos para la atención a problemas estructurales de las UPES</t>
  </si>
  <si>
    <t>Carrera Docente en UPES</t>
  </si>
  <si>
    <t>Fortalecimiento de la Calidad Educativa</t>
  </si>
  <si>
    <t>Programa para el Desarrollo Profesional Docente</t>
  </si>
  <si>
    <t>Mantenimiento de infraestructura</t>
  </si>
  <si>
    <t>Proyectos de infraestructura social del sector educativo</t>
  </si>
  <si>
    <t>Servicios de Educación Superior y Posgrado</t>
  </si>
  <si>
    <t>Expansión de la Educación Media Superior y Superior</t>
  </si>
  <si>
    <t>Programa de infraestructura física educativa</t>
  </si>
  <si>
    <t>Programa de Formación de Recursos Humanos basada en Competencias</t>
  </si>
  <si>
    <t>Servicios de Educación Media Superior</t>
  </si>
  <si>
    <t>Formación y certificación para el trabajo</t>
  </si>
  <si>
    <t>Fondo Nacional Emprendedor</t>
  </si>
  <si>
    <t>Programa de Apoyos a Pequeños Productores</t>
  </si>
  <si>
    <t>Sistema educativo militar</t>
  </si>
  <si>
    <t>07 Defensa Nacional</t>
  </si>
  <si>
    <t>ANEXO 17 DEL DPEF 2018
EVOLUCIÓN DE LAS EROGACIONES PARA EL DESARROLLO DE LOS JÓVENES
Enero-septiembre
(Pesos)</t>
  </si>
  <si>
    <t>Prestaciones sociales</t>
  </si>
  <si>
    <t>Servicios de guardería</t>
  </si>
  <si>
    <t>Servicios educativos culturales y artísticos</t>
  </si>
  <si>
    <t>Servicios Cinematográficos</t>
  </si>
  <si>
    <t>Producción y distribución de libros y materiales artísticos y culturales</t>
  </si>
  <si>
    <t>Desarrollo Cultural</t>
  </si>
  <si>
    <t>Entidades no Sectorizadas</t>
  </si>
  <si>
    <t>Regulación y Supervisión de los sectores Telecomunicaciones y Radiodifusión</t>
  </si>
  <si>
    <t>Atender asuntos relacionados con niñas, niños y adolescentes</t>
  </si>
  <si>
    <t>FASSA</t>
  </si>
  <si>
    <t xml:space="preserve">FAM Asistencia Social </t>
  </si>
  <si>
    <t>Aportaciones Federales para Entidades Federativas y Municipios</t>
  </si>
  <si>
    <t>Becas para la población atendida por el sector educativo</t>
  </si>
  <si>
    <t xml:space="preserve">Programa Nacional de Becas
</t>
  </si>
  <si>
    <t xml:space="preserve">Programa Nacional de Convivencia Escolar
</t>
  </si>
  <si>
    <t xml:space="preserve">Fortalecimiento de la Calidad Educativa
</t>
  </si>
  <si>
    <t xml:space="preserve">Programa para el Desarrollo Profesional Docente
</t>
  </si>
  <si>
    <t xml:space="preserve">Programa para la Inclusión y la Equidad Educativa
</t>
  </si>
  <si>
    <t xml:space="preserve">Escuelas de Tiempo Completo
</t>
  </si>
  <si>
    <t>Servicios de educación básica en el D.F.</t>
  </si>
  <si>
    <t>Capacitación y educación para el ejercicio democrático de la ciudadanía</t>
  </si>
  <si>
    <t>Programa de Abasto Social de Leche a cargo de Liconsa, S.A. de C.V.</t>
  </si>
  <si>
    <t>Adquisición de leche nacional</t>
  </si>
  <si>
    <t>Desarrollo Social</t>
  </si>
  <si>
    <t>Aportaciones a Seguridad Social</t>
  </si>
  <si>
    <t>Promoción del respeto a los derechos humanos y atención a víctimas del delito</t>
  </si>
  <si>
    <t>Investigar, perseguir y prevenir delitos del orden electoral</t>
  </si>
  <si>
    <t>Investigar y perseguir los delitos del orden federal</t>
  </si>
  <si>
    <t>Trabajo y Previsión Social</t>
  </si>
  <si>
    <t>Seguro Popular</t>
  </si>
  <si>
    <t>Protección y restitución de los derechos de las niñas, niños y adolescentes</t>
  </si>
  <si>
    <t>Programa de vacunación</t>
  </si>
  <si>
    <t>Prevención y Control de Sobrepeso, Obesidad y Diabetes</t>
  </si>
  <si>
    <t>Salud</t>
  </si>
  <si>
    <t>Programa Nacional de Inglés</t>
  </si>
  <si>
    <t>Programa de la Reforma Educativa</t>
  </si>
  <si>
    <t>Programa de Cultura Física y Deporte</t>
  </si>
  <si>
    <t>Producción y transmisión de materiales educativos</t>
  </si>
  <si>
    <t>Producción y distribución de libros y materiales educativos</t>
  </si>
  <si>
    <t>Políticas de igualdad de género en el sector educativo</t>
  </si>
  <si>
    <t>Normar los servicios educativos</t>
  </si>
  <si>
    <t>Evaluaciones de la calidad de la educación</t>
  </si>
  <si>
    <t>Escuelas de Tiempo Completo</t>
  </si>
  <si>
    <t>Educación para Adultos (INEA)</t>
  </si>
  <si>
    <t>Educación Inicial y Básica Comunitaria</t>
  </si>
  <si>
    <t>Diseño de la Política Educativa</t>
  </si>
  <si>
    <t>Educación Pública</t>
  </si>
  <si>
    <t xml:space="preserve">Desarrollo y aplicación de programas educativos en materia agropecuaria </t>
  </si>
  <si>
    <t>Relaciones Exteriores</t>
  </si>
  <si>
    <t>Coordinación con las instancias que integran el Sistema Nacional de Protección Integral de Niñas, Niños y Adolescentes</t>
  </si>
  <si>
    <t>Promover la Protección de los Derechos Humanos y Prevenir la Discriminación</t>
  </si>
  <si>
    <t>Registro e Identificación de Población</t>
  </si>
  <si>
    <t>Atención a refugiados en el país</t>
  </si>
  <si>
    <t>Programa de Apoyos a la Cultura</t>
  </si>
  <si>
    <t>Atención a Víctimas</t>
  </si>
  <si>
    <t>Subsidios a programas para jóvenes</t>
  </si>
  <si>
    <t>Programa de Empleo Temporal (PET)</t>
  </si>
  <si>
    <t>Programa 3 x 1 para Migrantes</t>
  </si>
  <si>
    <t>Programas del Fondo Nacional de Fomento a las Artesanías (FONART)</t>
  </si>
  <si>
    <t>Promoción del Desarrollo Humano y Planeación Institucional</t>
  </si>
  <si>
    <t>Programa de Infraestructura</t>
  </si>
  <si>
    <t>Desarrollo Agrario, Territorial y Urbano</t>
  </si>
  <si>
    <t>Instrumentación de la política laboral</t>
  </si>
  <si>
    <t>Capacitación para Incrementar la Productividad</t>
  </si>
  <si>
    <t>Emplear el Poder Naval de la Federación para salvaguardar la soberanía y seguridad nacionales</t>
  </si>
  <si>
    <t xml:space="preserve">Apoyos a centros y organizaciones de educación
</t>
  </si>
  <si>
    <t>Atención al deporte</t>
  </si>
  <si>
    <t>Producción y distribución de libros y materiales culturales</t>
  </si>
  <si>
    <t>Economía</t>
  </si>
  <si>
    <t>Comunicaciones y Transportes</t>
  </si>
  <si>
    <t>Programa de igualdad entre mujeres y hombres SDN</t>
  </si>
  <si>
    <t>Derechos humanos</t>
  </si>
  <si>
    <t>Programa de la Secretaría de la Defensa Nacional en Apoyo a la Seguridad Pública</t>
  </si>
  <si>
    <t>Detección y prevención de ilícitos financieros</t>
  </si>
  <si>
    <t>Hacienda y Crédito Público</t>
  </si>
  <si>
    <t>Subsidios en materia de seguridad pública</t>
  </si>
  <si>
    <t>Programa Nacional de Prevención del Delito</t>
  </si>
  <si>
    <t>Fomento de la cultura de la participación ciudadana en la prevención del delito</t>
  </si>
  <si>
    <t>Programa de Derechos Humanos</t>
  </si>
  <si>
    <t>Coordinación con las instancias que integran el Sistema Nacional de Seguridad Pública</t>
  </si>
  <si>
    <t>Conducción de la política interior</t>
  </si>
  <si>
    <t>Operativos para la prevención y disuasión del delito</t>
  </si>
  <si>
    <t>Servicios de protección, custodia, vigilancia y seguridad de personas, bienes e instalaciones</t>
  </si>
  <si>
    <t>Promover la atención y prevención de la violencia contra las mujeres</t>
  </si>
  <si>
    <t xml:space="preserve">1_/ De acuerdo con la Ley General de Contabilidad Gubernamental, corresponde al momento contable del gasto que refleja la cancelación total o parcial de las obligaciones de pago, que se concreta mediante el desembolso de efectivo o cualquier otro medio de pago. </t>
  </si>
  <si>
    <t>Actividades de apoyo Administrativo</t>
  </si>
  <si>
    <t>Apoyos para actividades científicas, tecnológicas y de innovación</t>
  </si>
  <si>
    <t>Promover, difundir y proteger los Derechos Humanos de los integrantes de pueblos y comunidades indígenas y atender asuntos de indígenas en reclusión</t>
  </si>
  <si>
    <t>35 Comisión Nacional de los Derechos Humanos</t>
  </si>
  <si>
    <t>FAIS Municipal y de las Demarcaciones Territoriales del Distrito Federal</t>
  </si>
  <si>
    <t>Fondo Regional</t>
  </si>
  <si>
    <t xml:space="preserve">23 Provisiones Salariales y Económicas </t>
  </si>
  <si>
    <t>Programa de Desarrollo Regional Turístico Sustentable y Pueblos Mágicos</t>
  </si>
  <si>
    <t>Comedores Comunitarios</t>
  </si>
  <si>
    <t>Pensión para Adultos Mayores</t>
  </si>
  <si>
    <t>Programa de Abasto Rural a cargo de Diconsa, S.A. de C.V. (DICONSA)</t>
  </si>
  <si>
    <t>Apoyos para el Desarrollo Forestal Sustentable</t>
  </si>
  <si>
    <t>Programa de Apoyo a la Infraestructura Hidroagrícola</t>
  </si>
  <si>
    <t>Agua Potable, Drenaje y Tratamiento</t>
  </si>
  <si>
    <t>Programa de Conservación para el Desarrollo Sostenible</t>
  </si>
  <si>
    <t>Infraestructura para la modernización y rehabilitación de riego y temporal tecnificado</t>
  </si>
  <si>
    <t>Infraestructura para la Protección de Centros de Población y Áreas Productivas</t>
  </si>
  <si>
    <t>Rehabilitación y Modernización de Presas y Estructuras de Cabeza</t>
  </si>
  <si>
    <t>Fortalecimiento a la atención médica</t>
  </si>
  <si>
    <t>Rectoría en Salud</t>
  </si>
  <si>
    <t>Estudios y proyectos de construcción de caminos rurales y carreteras alimentadoras</t>
  </si>
  <si>
    <t>Conservación de infraestructura de caminos rurales y carreteras alimentadoras</t>
  </si>
  <si>
    <t>Proyectos de construcción de carreteras alimentadoras y caminos rurales</t>
  </si>
  <si>
    <t>Programa de Fomento a la Agricultura</t>
  </si>
  <si>
    <t>Autorizado al 
periodo</t>
  </si>
  <si>
    <t xml:space="preserve">Programa Presupuestario </t>
  </si>
  <si>
    <t>ANEXO 10 DEL DPEF 2018
EVOLUCIÓN DE LAS EROGACIONES PARA EL DESARROLLO INTEGRAL DE LOS PUEBLOS Y COMUNIDADES INDÍGENAS
Enero-septiembre
(Pesos)</t>
  </si>
  <si>
    <t>Tribunales Agrarios</t>
  </si>
  <si>
    <t>Registro Agrario Nacional</t>
  </si>
  <si>
    <t>Procuraduría Agraria</t>
  </si>
  <si>
    <t>Dependencia SEDATU</t>
  </si>
  <si>
    <t>SNICS</t>
  </si>
  <si>
    <t>SIAP</t>
  </si>
  <si>
    <t>SENASICA</t>
  </si>
  <si>
    <t>INCA RURAL</t>
  </si>
  <si>
    <t>FIRCO</t>
  </si>
  <si>
    <t>FEESA</t>
  </si>
  <si>
    <t>Dependencia Sagarpa</t>
  </si>
  <si>
    <t>CONAZA</t>
  </si>
  <si>
    <t>CONAPESCA</t>
  </si>
  <si>
    <t>Comité Nacional para el Desarrollo Sustentable de la Caña de Azúcar</t>
  </si>
  <si>
    <t>ASERCA</t>
  </si>
  <si>
    <t>Agricultura, Ganadería, Desarrollo Rural, Pesca y Alimentación</t>
  </si>
  <si>
    <t>Gasto Administrativo</t>
  </si>
  <si>
    <t>Administrativa</t>
  </si>
  <si>
    <t>Regularización y Registro de Actos Jurídicos Agrarios</t>
  </si>
  <si>
    <t>Conflictos Agrarios y Obligaciones Jurídicas</t>
  </si>
  <si>
    <t>Archivo General Agrario</t>
  </si>
  <si>
    <t>Atención de aspectos agrarios</t>
  </si>
  <si>
    <t>Programa para la atención de aspectos agrarios</t>
  </si>
  <si>
    <t>Agraria</t>
  </si>
  <si>
    <t>Seguridad Social Cañeros</t>
  </si>
  <si>
    <t>IMSS-PROSPERA</t>
  </si>
  <si>
    <t>PROSPERA Salud</t>
  </si>
  <si>
    <t>Sistema de Protección Social en Salud (SPSS)</t>
  </si>
  <si>
    <t>Desarrollo de Capacidades Salud</t>
  </si>
  <si>
    <t>Salud en población rural</t>
  </si>
  <si>
    <t>Programa de atención a las condiciones de salud en el medio rural</t>
  </si>
  <si>
    <t>Programas Hidráulicos</t>
  </si>
  <si>
    <t>Programa de perforación y equipamiento de pozos agrícolas en estados afectados con sequía</t>
  </si>
  <si>
    <t>Infraestructura Hidroagrícola</t>
  </si>
  <si>
    <t>IMTA</t>
  </si>
  <si>
    <t>Medio Ambiente y Recursos Naturales</t>
  </si>
  <si>
    <t>Mantenimiento de Caminos Rurales</t>
  </si>
  <si>
    <t>Construcción de Caminos Rurales</t>
  </si>
  <si>
    <t>Infraestructura</t>
  </si>
  <si>
    <t>Programa de infraestructura en el medio rural</t>
  </si>
  <si>
    <t>Programa de Apoyo a las Instancias de Mujeres en las Entidades Federativas, PAIMEF</t>
  </si>
  <si>
    <t>Programa de atención a las mujeres en situación de violencia</t>
  </si>
  <si>
    <t>Adquisición de leche a productores nacionales</t>
  </si>
  <si>
    <t>Programa de apoyo a la adquisición de leche</t>
  </si>
  <si>
    <t>Consumo de leche Liconsa</t>
  </si>
  <si>
    <t>Programa Alimentario</t>
  </si>
  <si>
    <t>PROSPERA Alimentación</t>
  </si>
  <si>
    <t>Programa de Abasto Rural a cargo de DICONSA S.A. de C.V.</t>
  </si>
  <si>
    <t>Proyecto de Seguridad Alimentaria para Zonas Rurales</t>
  </si>
  <si>
    <t>Fomento al Consumo</t>
  </si>
  <si>
    <t>Programa de Fomento a la Productividad Pesquera y Acuícola</t>
  </si>
  <si>
    <t>Programa de Derecho a la Alimentación</t>
  </si>
  <si>
    <t>Atención a Indígenas (CDI)</t>
  </si>
  <si>
    <t>Coinversión Social</t>
  </si>
  <si>
    <t>PROSPERA Desarrollo Social</t>
  </si>
  <si>
    <t>Jornaleros Agrícolas</t>
  </si>
  <si>
    <t>Atención a la población agraria</t>
  </si>
  <si>
    <t>Atención a migrantes</t>
  </si>
  <si>
    <t xml:space="preserve">Infraestructura Rural </t>
  </si>
  <si>
    <t>Vivienda Rural</t>
  </si>
  <si>
    <t>Programa de atención a la pobreza en el medio rural</t>
  </si>
  <si>
    <t>Social</t>
  </si>
  <si>
    <t>PET</t>
  </si>
  <si>
    <t>Trabajadores Agrícolas Temporales</t>
  </si>
  <si>
    <t>Programa de mejoramiento de condiciones laborales en el medio rural</t>
  </si>
  <si>
    <t>Laboral</t>
  </si>
  <si>
    <t>PROSPERA Educación</t>
  </si>
  <si>
    <t>Educación Agropecuaria</t>
  </si>
  <si>
    <t>Desarrollo de Capacidades Educación</t>
  </si>
  <si>
    <t>Instituto Nacional de Pesca y Acuacultura (INAPESCA)</t>
  </si>
  <si>
    <t>Instituto Nacional de Investigaciones Forestales, Agrícolas y Pecuarias (INIFAP)</t>
  </si>
  <si>
    <t>Colegio Superior Agropecuario del Estado de Guerrero (CSAEGRO)</t>
  </si>
  <si>
    <t>Programa de Educación e Investigación</t>
  </si>
  <si>
    <t>Educativa</t>
  </si>
  <si>
    <t>Vida Silvestre</t>
  </si>
  <si>
    <t>PROFEPA</t>
  </si>
  <si>
    <t>PET (Incendios Forestales)</t>
  </si>
  <si>
    <t>Desarrollo Regional Sustentable</t>
  </si>
  <si>
    <t>Protección al medio ambiente en el medio rural</t>
  </si>
  <si>
    <t>Forestal</t>
  </si>
  <si>
    <t>Infraestructura Productiva para el Aprovechamiento Sustentable del Suelo y Agua (Ejecución Nacional)</t>
  </si>
  <si>
    <t>Sustentabilidad Pecuaria</t>
  </si>
  <si>
    <t>PROGAN Productivo</t>
  </si>
  <si>
    <t>Programa de Fomento Ganadero</t>
  </si>
  <si>
    <t>Energías Renovables</t>
  </si>
  <si>
    <t>Ordenamiento y Vigilancia Pesquera y Acuícola  </t>
  </si>
  <si>
    <t>Desarrollo de la Acuacultura</t>
  </si>
  <si>
    <t>Programa de Sustentabilidad de los Recursos Naturales</t>
  </si>
  <si>
    <t>Medio Ambiente</t>
  </si>
  <si>
    <t>Ecoturismo y Turismo Rural</t>
  </si>
  <si>
    <t>Turismo</t>
  </si>
  <si>
    <t>Fondo Nacional de Fomento a las Artesanías (FONART)</t>
  </si>
  <si>
    <t>Fondo Nacional Emprendedor (FNE)</t>
  </si>
  <si>
    <t>Fondo SAGARPA-CONACYT</t>
  </si>
  <si>
    <t>Sistema Nacional de Investigación Agrícola</t>
  </si>
  <si>
    <t>Sistema Integral para el Desarrollo Sustentable de la Caña de Azúcar (SIDESCA)</t>
  </si>
  <si>
    <t>Sistema Nacional de Información para el Desarrollo Rural Sustentable (SNIDRUS)</t>
  </si>
  <si>
    <t>Sistema Nacional de Información para el Desarrollo Rural Sustentable</t>
  </si>
  <si>
    <t>Proyectos Productivos (FAPPA)  </t>
  </si>
  <si>
    <t>Programa de Incentivos para Productores de Maíz y Frijol (PIMAF)</t>
  </si>
  <si>
    <t>PROCAFÉ e Impulso Productivo al Café</t>
  </si>
  <si>
    <t>Fortalecimiento a Organizaciones Rurales  </t>
  </si>
  <si>
    <t>Extensionismo, Desarrollo de Capacidades y Asociatividad Productiva  </t>
  </si>
  <si>
    <t>El Campo en Nuestras Manos  </t>
  </si>
  <si>
    <t>Desarrollo de las Zona Áridas (PRODEZA)  </t>
  </si>
  <si>
    <t>Atención a Siniestros Agropecuarios  </t>
  </si>
  <si>
    <t>Arráigate Joven- Impulso Emprendedor  </t>
  </si>
  <si>
    <t>Vigilancia Epidemiológica, de plagas y Enfermedades Cuarentenarias  </t>
  </si>
  <si>
    <t>Inspección y Vigilancia Epidemiológica, de plagas y Enfermedades Reglamentadas no Cuarentenarias  </t>
  </si>
  <si>
    <t>Inocuidad Agroalimentaria, Acuícola y Pesquera  </t>
  </si>
  <si>
    <t>Campañas Fitozoosanitarias  </t>
  </si>
  <si>
    <t>Programa de Acciones Complementarias para Mejorar las Sanidades</t>
  </si>
  <si>
    <t>Programa de Sanidad e Inocuidad Agroalimentaria</t>
  </si>
  <si>
    <t>Riesgo Compartido</t>
  </si>
  <si>
    <t>Desarrollo Productivo del Sur Sureste y Zonas Económicas Especiales  </t>
  </si>
  <si>
    <t>Certificación y Normalización Agroalimentaria  </t>
  </si>
  <si>
    <t>Activos Productivos y Agrologística  </t>
  </si>
  <si>
    <t>Acceso al Financiamiento  </t>
  </si>
  <si>
    <t>Fortalecimiento a la Cadena Productiva</t>
  </si>
  <si>
    <t>Programa de Productividad y Competitividad Agroalimentaria</t>
  </si>
  <si>
    <t>Estrategias Integrales para la Cadena Productiva </t>
  </si>
  <si>
    <t>Capitalización Productiva Pecuaria </t>
  </si>
  <si>
    <t>Investigación, Innovación y Desarrollo Tecnológico Pecuarios</t>
  </si>
  <si>
    <t>PROAGRO Productivo  </t>
  </si>
  <si>
    <t>Mejoramiento Productivo de Suelo y Agua  </t>
  </si>
  <si>
    <t>Investigación, Innovación y Desarrollo Tecnológico Agrícola  </t>
  </si>
  <si>
    <t>Estrategias Integrales de Política Pública Agrícola  </t>
  </si>
  <si>
    <t>Capitalización Productiva Agrícola  </t>
  </si>
  <si>
    <t>Programa de Concurrencia con las Entidades Federativas</t>
  </si>
  <si>
    <t>Paquetes Productivos Pesqueros y Acuícolas</t>
  </si>
  <si>
    <t>Impulso a la Capitalización</t>
  </si>
  <si>
    <t>Programa de Fomento a la Inversión y Productividad</t>
  </si>
  <si>
    <t>Promoción Comercial y Fomento a las Exportaciones</t>
  </si>
  <si>
    <t>Incentivos a la Comercialización</t>
  </si>
  <si>
    <t>Programa de Apoyos a la Comercialización</t>
  </si>
  <si>
    <t>Competitividad</t>
  </si>
  <si>
    <t>Fondo de Capitalización e Inversión del Sector Rural (FOCIR)</t>
  </si>
  <si>
    <t>Fideicomisos Instituidos en Relación con la Agricultura (FIRA)</t>
  </si>
  <si>
    <t>Financiera Nacional de Desarrollo Agropecuario, Rural, Forestal y Pesquero (FND)</t>
  </si>
  <si>
    <t>Banco del Ahorro Nacional y Servicios Financieros SNC (BANSEFI)</t>
  </si>
  <si>
    <t>AGROASEMEX</t>
  </si>
  <si>
    <t>Programa de financiamiento y aseguramiento al medio rural</t>
  </si>
  <si>
    <t>Financiera</t>
  </si>
  <si>
    <t xml:space="preserve">Programa PEC / Ramo / Componente / Subcomponente / Rama Productiva  </t>
  </si>
  <si>
    <t>ANEXO 11 DEL DPEF 2018
EVOLUCIÓN DE LAS EROGACIONES CORRESPONDIENTES AL PROGRAMA ESPECIAL CONCURRENTE PARA EL DESARROLLO RURAL SUSTENTABLE
Enero-septiembre
(Millones de pesos)</t>
  </si>
  <si>
    <t>2_/ El presupuesto no se suma en el total por ser recursos propios.</t>
  </si>
  <si>
    <t>Seguridad física en las instalaciones de electricidad</t>
  </si>
  <si>
    <t>Coordinación de las funciones y recursos para la infraestructura eléctrica</t>
  </si>
  <si>
    <t>Promoción de medidas para el ahorro y uso eficiente de la energía eléctrica</t>
  </si>
  <si>
    <t>Funciones en relación con Estrategias de Negocios Comerciales, así como potenciales nuevos negocios</t>
  </si>
  <si>
    <t>Operación de mecanismos para mejorar la comercialización de servicios y productos</t>
  </si>
  <si>
    <t>Servicios de infraestructura aplicable a telecomunicaciones</t>
  </si>
  <si>
    <t>Comercialización de energía eléctrica y productos asociados</t>
  </si>
  <si>
    <t>Operación y mantenimiento de la infraestructura del proceso de distribución de energía eléctrica</t>
  </si>
  <si>
    <t>Operación y mantenimiento de la Red Nacional de Transmisión</t>
  </si>
  <si>
    <t>Operación y mantenimiento de las centrales generadoras de energía eléctrica</t>
  </si>
  <si>
    <t>Equidad de Género</t>
  </si>
  <si>
    <t>Dirección, coordinación y control de la operación del Sistema Eléctrico Nacional</t>
  </si>
  <si>
    <t>Fortalecimiento a la Transversalidad de la Perspectiva de Género</t>
  </si>
  <si>
    <t>Fortalecimiento de la Igualdad Sustantiva entre Mujeres y Hombres</t>
  </si>
  <si>
    <t>Regulación y permisos de Hidrocarburos</t>
  </si>
  <si>
    <t>Regulación y permisos de electricidad</t>
  </si>
  <si>
    <t xml:space="preserve">45 Comisión Reguladora de Energía  </t>
  </si>
  <si>
    <t>43 Instituto Federal de Telecomunicaciones</t>
  </si>
  <si>
    <t>Producción y difusión de información estadística y geográfica</t>
  </si>
  <si>
    <t>40 Información Nacional Estadística y Geográfica</t>
  </si>
  <si>
    <t>Becas de posgrado y apoyos a la calidad</t>
  </si>
  <si>
    <t>Promover, divulgar, dar seguimiento, evaluar y monitorear la política nacional en materia de Igualdad entre mujeres y hombres, y atender Asuntos de la mujer</t>
  </si>
  <si>
    <t xml:space="preserve">35 Comisión Nacional de los Derechos Humanos  </t>
  </si>
  <si>
    <t>Otorgamiento de prerrogativas a partidos políticos, fiscalización de sus recursos y administración de los tiempos del estado en radio y televisión</t>
  </si>
  <si>
    <t>Dirección, soporte jurídico electoral y apoyo logístico</t>
  </si>
  <si>
    <t xml:space="preserve">22 Instituto Nacional Electoral  </t>
  </si>
  <si>
    <t>Planeación y conducción de la política de turismo</t>
  </si>
  <si>
    <t xml:space="preserve">21 Turismo </t>
  </si>
  <si>
    <t>20 Desarrollo social</t>
  </si>
  <si>
    <t>Apoyo Económico a Viudas de Veteranos de la Revolución Mexicana</t>
  </si>
  <si>
    <t>Gestión, promoción, supervisión y evaluación del aprovechamiento sustentable de la energía</t>
  </si>
  <si>
    <t>Coordinación de la política energética en electricidad</t>
  </si>
  <si>
    <t>Regulación y supervisión de actividades nucleares y radiológicas</t>
  </si>
  <si>
    <t xml:space="preserve">18 Energía  </t>
  </si>
  <si>
    <t>Investigación académica en el marco de las ciencias penales</t>
  </si>
  <si>
    <t>Investigar y perseguir los delitos relativos a la Delincuencia Organizada</t>
  </si>
  <si>
    <t>Programa de acceso al financiamiento para soluciones habitacionales</t>
  </si>
  <si>
    <t>Programa de Apoyo al Empleo (PAE)</t>
  </si>
  <si>
    <t>Procuración de justicia laboral</t>
  </si>
  <si>
    <t>14 Trabajo y Previsión Social</t>
  </si>
  <si>
    <t xml:space="preserve">11 Educación Pública  </t>
  </si>
  <si>
    <t>Definición, conducción y supervisión de la política de comunicaciones y transportes</t>
  </si>
  <si>
    <t>Diseño y Aplicación de la Política Agropecuaria</t>
  </si>
  <si>
    <t>Otros proyectos de infraestructura social</t>
  </si>
  <si>
    <t xml:space="preserve">06 Hacienda y Crédito Público </t>
  </si>
  <si>
    <t>Promoción y defensa de los intereses de México en el ámbito multilateral</t>
  </si>
  <si>
    <t>Implementar las políticas, programas y acciones tendientes a garantizar la seguridad pública de la Nación y sus habitantes</t>
  </si>
  <si>
    <t>Planeación demográfica del país</t>
  </si>
  <si>
    <t xml:space="preserve">04 Gobernación  </t>
  </si>
  <si>
    <t xml:space="preserve">H. Cámara de Senadores </t>
  </si>
  <si>
    <t xml:space="preserve">H. Cámara de Diputados </t>
  </si>
  <si>
    <t xml:space="preserve">Actividades derivadas del trabajo legislativo   </t>
  </si>
  <si>
    <t>01 Poder Legislativo</t>
  </si>
  <si>
    <t>ANEXO 13 DEL DPEF 2018
EVOLUCIÓN DE LAS EROGACIONES PARA LA IGUALDAD ENTRE MUJERES Y HOMBRES
Enero-septiembre
(Pesos)</t>
  </si>
  <si>
    <t>Fuente: Dependencias y Entidades de la Administración Pública Federal.</t>
  </si>
  <si>
    <t xml:space="preserve">n.a.: No aplica.
</t>
  </si>
  <si>
    <t xml:space="preserve">1_/ De acuerdo con la Ley General de Contabilidad Gubernamental, corresponde al momento contable del gasto, que refleja la cancelación total o parcial de las obligaciones de pago y que se concreta mediante el desembolso de efectivo o cualquier otro medio de pago.
</t>
  </si>
  <si>
    <t xml:space="preserve"> Nota: Las sumas parciales pueden no coincidir con el total, así como los cálculos porcentuales, debido al redondeo de las cifras.
</t>
  </si>
  <si>
    <t>Proyectos de infraestructura económica de electricidad (Pidiregas)</t>
  </si>
  <si>
    <t>Proyectos de infraestructura económica de electricidad</t>
  </si>
  <si>
    <t>53   Comisión Federal de Electricidad</t>
  </si>
  <si>
    <t>Otros proyectos de infraestructura</t>
  </si>
  <si>
    <t>Proyectos de infraestructura económica de hidrocarburos</t>
  </si>
  <si>
    <t>52   Petróleos Mexicanos</t>
  </si>
  <si>
    <t>47   Entidades no Sectorizadas</t>
  </si>
  <si>
    <t xml:space="preserve">Innovación tecnológica para incrementar la productividad de las empresas </t>
  </si>
  <si>
    <t xml:space="preserve">Becas de posgrado y apoyos a la calidad </t>
  </si>
  <si>
    <t>Investigación científica, desarrollo e innovación</t>
  </si>
  <si>
    <t>38   Consejo Nacional de Ciencia y Tecnología</t>
  </si>
  <si>
    <t>Fondo de Prevención de Desastres Naturales (FOPREDEN)</t>
  </si>
  <si>
    <t>Fondo de Desastres Naturales (FONDEN)</t>
  </si>
  <si>
    <t>23   Provisiones Salariales y Económicas</t>
  </si>
  <si>
    <t>21   Turismo</t>
  </si>
  <si>
    <t>Fondos de Diversificación Energética</t>
  </si>
  <si>
    <t xml:space="preserve">Gestión, promoción, supervisión y evaluación del aprovechamiento sustentable de la energía </t>
  </si>
  <si>
    <t>Coordinación de la política energética en hidrocarburos</t>
  </si>
  <si>
    <t xml:space="preserve">Coordinación de la política energética en electricidad </t>
  </si>
  <si>
    <t>Conducción de la política energética</t>
  </si>
  <si>
    <t>18   Energía</t>
  </si>
  <si>
    <t>Programa de Manejo de Áreas Naturales Protegidas</t>
  </si>
  <si>
    <t xml:space="preserve">Conservación y Aprovechamiento Sustentable de la Vida Silvestre </t>
  </si>
  <si>
    <t xml:space="preserve">Apoyos para el Desarrollo Forestal Sustentable </t>
  </si>
  <si>
    <t xml:space="preserve">Programa de Conservación para el Desarrollo Sostenible </t>
  </si>
  <si>
    <t>Infraestructura de agua potable, alcantarillado y saneamiento</t>
  </si>
  <si>
    <t xml:space="preserve">Normativa Ambiental e Instrumentos para el Desarrollo Sustentable </t>
  </si>
  <si>
    <t xml:space="preserve">Programas de Calidad del Aire y Verificación Vehicular </t>
  </si>
  <si>
    <t>Sistema Nacional de Áreas Naturales Protegidas</t>
  </si>
  <si>
    <t xml:space="preserve">Inspección y Vigilancia del Medio Ambiente y Recursos Naturales </t>
  </si>
  <si>
    <t>Regulación Ambiental</t>
  </si>
  <si>
    <t xml:space="preserve">Investigación en Cambio Climático, Sustentabilidad y Crecimiento Verde </t>
  </si>
  <si>
    <t xml:space="preserve">Protección Forestal </t>
  </si>
  <si>
    <t>Investigación científica y tecnológica</t>
  </si>
  <si>
    <t>Capacitación Ambiental y Desarrollo Sustentable</t>
  </si>
  <si>
    <t xml:space="preserve">16   Medio Ambiente y Recursos Naturales </t>
  </si>
  <si>
    <t>Programa de Prevención de Riesgos</t>
  </si>
  <si>
    <t>13   Marina</t>
  </si>
  <si>
    <t>Vigilancia epidemiológica</t>
  </si>
  <si>
    <t>Protección Contra Riesgos Sanitarios</t>
  </si>
  <si>
    <t>12   Salud</t>
  </si>
  <si>
    <t>Promoción del comercio exterior y atracción de inversión extranjera directa</t>
  </si>
  <si>
    <t>10   Economía</t>
  </si>
  <si>
    <t>Reconstrucción y Conservación de Carreteras</t>
  </si>
  <si>
    <t>09   Comunicaciones y Transportes</t>
  </si>
  <si>
    <t>08   Agricultura, Ganadería, Desarrollo Rural, Pesca y Alimentación</t>
  </si>
  <si>
    <t xml:space="preserve">Coordinación del Sistema Nacional de Protección Civil </t>
  </si>
  <si>
    <t>04   Gobernación</t>
  </si>
  <si>
    <t xml:space="preserve">Aprobado 
anual
</t>
  </si>
  <si>
    <t>ANEXO 16 DEL DPEF 2018
EVOLUCIÓN DE LAS EROGACIONES PARA LA ADAPTACIÓN Y MITIGACIÓN DE LOS EFECTOS DEL CAMBIO CLIMÁTICO 
Enero-septiembre
(Pesos)</t>
  </si>
  <si>
    <t>Etiquetas de fila</t>
  </si>
  <si>
    <t>Suma de ORIGINAL_ANUAL</t>
  </si>
  <si>
    <t>Suma de MODIFICADO_ANUAL</t>
  </si>
  <si>
    <t>Suma de MODIFICADO_AL_MES</t>
  </si>
  <si>
    <t>Suma de PAGADO_AL_MES</t>
  </si>
  <si>
    <t>Total general</t>
  </si>
  <si>
    <t>06 Hacienda y Crédito Público</t>
  </si>
  <si>
    <t>ANEXO 19 DEL DPEF 2018
ACCIONES PARA LA PREVENCIÓN DEL DELITO, COMBATE A LAS ADICCIONES, RESCATE DE ESPACIOS PÚBLICOS Y PROMOCIÓN DE PROYECTOS PRODUCTIVOS
Enero-septiembre
(Pesos)</t>
  </si>
  <si>
    <t xml:space="preserve">08 Agricultura, Ganadería, Desarrollo Rural, Pesca y Alimentación </t>
  </si>
  <si>
    <t>22 Instituto Nacional Electoral</t>
  </si>
  <si>
    <t>ANEXO 18 DEL DPEF 2018
EVOLUCIÓN DE LAS EROGACIONES CORRESPONDIENTES AL ANEXO RECURSOS PARA LA ATENCIÓN DE NIÑAS, NIÑOS Y ADOLESCENTES
Enero-septiembre
(Pesos)</t>
  </si>
  <si>
    <r>
      <t xml:space="preserve">Gasto pagado </t>
    </r>
    <r>
      <rPr>
        <vertAlign val="superscript"/>
        <sz val="8"/>
        <color theme="1"/>
        <rFont val="Soberana Sans"/>
        <family val="3"/>
      </rPr>
      <t>1_/</t>
    </r>
  </si>
  <si>
    <r>
      <t xml:space="preserve">1_/ </t>
    </r>
    <r>
      <rPr>
        <sz val="8"/>
        <color theme="1"/>
        <rFont val="Soberana Sans"/>
        <family val="3"/>
      </rPr>
      <t>De acuerdo con la Ley General de Contabilidad Gubernamental, corresponde al momento contable del gasto, que refleja la cancelación total o parcial de las obligaciones de pago y que se concreta mediante el desembolso de efectivo o cualquier otro medio de pago.</t>
    </r>
  </si>
  <si>
    <r>
      <t xml:space="preserve">Porcentaje de avance </t>
    </r>
    <r>
      <rPr>
        <vertAlign val="superscript"/>
        <sz val="8"/>
        <color theme="1"/>
        <rFont val="Soberana Sans"/>
        <family val="3"/>
      </rPr>
      <t>2_/</t>
    </r>
  </si>
  <si>
    <r>
      <t xml:space="preserve">Pensión para Adultos Mayores </t>
    </r>
    <r>
      <rPr>
        <vertAlign val="superscript"/>
        <sz val="8"/>
        <color theme="1"/>
        <rFont val="Soberana Sans"/>
        <family val="3"/>
      </rPr>
      <t>3_/</t>
    </r>
  </si>
  <si>
    <r>
      <t xml:space="preserve">18 Energía  </t>
    </r>
    <r>
      <rPr>
        <b/>
        <vertAlign val="superscript"/>
        <sz val="8"/>
        <rFont val="Soberana Sans"/>
        <family val="3"/>
      </rPr>
      <t>2_/</t>
    </r>
  </si>
  <si>
    <r>
      <t xml:space="preserve">GYR Instituto Mexicano del Seguro Social   </t>
    </r>
    <r>
      <rPr>
        <b/>
        <vertAlign val="superscript"/>
        <sz val="8"/>
        <rFont val="Soberana Sans"/>
        <family val="3"/>
      </rPr>
      <t xml:space="preserve">2_/  </t>
    </r>
  </si>
  <si>
    <r>
      <t xml:space="preserve">GYN Instituto de Seguridad y Servicios Sociales de los Trabajadores del Estado   </t>
    </r>
    <r>
      <rPr>
        <b/>
        <vertAlign val="superscript"/>
        <sz val="8"/>
        <rFont val="Soberana Sans"/>
        <family val="3"/>
      </rPr>
      <t>2_/</t>
    </r>
  </si>
  <si>
    <r>
      <t xml:space="preserve">52 PEMEX </t>
    </r>
    <r>
      <rPr>
        <b/>
        <vertAlign val="superscript"/>
        <sz val="8"/>
        <rFont val="Soberana Sans"/>
        <family val="3"/>
      </rPr>
      <t>2_/</t>
    </r>
  </si>
  <si>
    <r>
      <t xml:space="preserve">53 Comisión Federal de Electricidad  </t>
    </r>
    <r>
      <rPr>
        <b/>
        <vertAlign val="superscript"/>
        <sz val="8"/>
        <rFont val="Soberana Sans"/>
        <family val="3"/>
      </rPr>
      <t>2_/</t>
    </r>
  </si>
  <si>
    <t>ANEXO 12 DEL DPEF 2018
EVOLUCIÓN DE LAS EROGACIONES CORRESPONDIENTES AL PROGRAMA DE CIENCIA, TECNOLOGÍA E INNOVACIÓN
Enero-septiembre
(Pesos)</t>
  </si>
  <si>
    <t>ANEXO 14 DEL DPEF 2018
EVOLUCIÓN DE LAS EROGACIONES CORRESPONDIENTES AL ANEXO RECURSOS PARA LA ATENCIÓN DE GRUPOS VULNERABLES
Enero-septiembre
(Pesos)</t>
  </si>
  <si>
    <t>Vertiente</t>
  </si>
  <si>
    <r>
      <t xml:space="preserve">Dirección General de Planeación y Evaluación  </t>
    </r>
    <r>
      <rPr>
        <vertAlign val="superscript"/>
        <sz val="8"/>
        <rFont val="Soberana Sans"/>
        <family val="3"/>
      </rPr>
      <t>2_/</t>
    </r>
  </si>
  <si>
    <r>
      <t xml:space="preserve">Coordinación General de Comunicación Social </t>
    </r>
    <r>
      <rPr>
        <vertAlign val="superscript"/>
        <sz val="8"/>
        <rFont val="Soberana Sans"/>
        <family val="3"/>
      </rPr>
      <t xml:space="preserve"> 2_/</t>
    </r>
  </si>
  <si>
    <r>
      <t xml:space="preserve">CFE Consolidado  </t>
    </r>
    <r>
      <rPr>
        <vertAlign val="superscript"/>
        <sz val="8"/>
        <rFont val="Soberana Sans"/>
        <family val="3"/>
      </rPr>
      <t>3_/</t>
    </r>
  </si>
  <si>
    <t>1_/ De acuerdo con la Ley General de Contabilidad Gubernamental, corresponde al momento contable del gasto que refleja la cancelación total o parcial de las obligaciones de pago, que se concreta mediante el desembolso de efectivo o cualquier otro medio de pago.</t>
  </si>
  <si>
    <t>n.a: No aplica.</t>
  </si>
  <si>
    <r>
      <t xml:space="preserve">Unidad de Política y Control Presupuestario </t>
    </r>
    <r>
      <rPr>
        <vertAlign val="superscript"/>
        <sz val="8"/>
        <rFont val="Soberana Sans"/>
        <family val="3"/>
      </rPr>
      <t>2_/</t>
    </r>
  </si>
  <si>
    <r>
      <t>Dirección General de Planeación e Información Energéticas</t>
    </r>
    <r>
      <rPr>
        <vertAlign val="superscript"/>
        <sz val="8"/>
        <rFont val="Soberana Sans"/>
        <family val="3"/>
      </rPr>
      <t xml:space="preserve"> 2_/</t>
    </r>
  </si>
  <si>
    <t>Autorizado
anual</t>
  </si>
  <si>
    <t>Autorizado 
al periodo</t>
  </si>
  <si>
    <t>Autorizado al
periodo</t>
  </si>
  <si>
    <r>
      <t>Nota: Las sumas parciales pueden no coincidir con el total, así como los cálculos porcentuales, debido al redondeo de las cifras.
1_/</t>
    </r>
    <r>
      <rPr>
        <vertAlign val="superscript"/>
        <sz val="8"/>
        <rFont val="Soberana Sans"/>
        <family val="3"/>
      </rPr>
      <t xml:space="preserve"> </t>
    </r>
    <r>
      <rPr>
        <sz val="8"/>
        <rFont val="Soberana Sans"/>
        <family val="3"/>
      </rPr>
      <t xml:space="preserve">De acuerdo con la Ley General de Contabilidad Gubernamental, corresponde al momento contable del gasto que refleja la cancelación total o parcial de las obligaciones de pago, que se concreta mediante el desembolso de efectivo o cualquier otro medio de pago.
</t>
    </r>
  </si>
  <si>
    <r>
      <t xml:space="preserve">Nota: Las sumas parciales pueden no coincidir con el total, así como los cálculos porcentuales, debido al redondeo de las cifras.
</t>
    </r>
    <r>
      <rPr>
        <vertAlign val="superscript"/>
        <sz val="8"/>
        <color theme="1"/>
        <rFont val="Soberana Sans"/>
        <family val="3"/>
      </rPr>
      <t>1_/</t>
    </r>
    <r>
      <rPr>
        <sz val="8"/>
        <color theme="1"/>
        <rFont val="Soberana Sans"/>
        <family val="3"/>
      </rPr>
      <t xml:space="preserve"> 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8"/>
        <color theme="1"/>
        <rFont val="Soberana Sans"/>
        <family val="3"/>
      </rPr>
      <t>2_/</t>
    </r>
    <r>
      <rPr>
        <sz val="8"/>
        <color theme="1"/>
        <rFont val="Soberana Sans"/>
        <family val="3"/>
      </rPr>
      <t xml:space="preserve"> Los recursos aprobados a la Unidad de Política y Control Presupuestario se transfieren, conforme a la normatividad aplicable, mediante adecuación presupuestaria al Ramo 18 Energía, dependencia que ejerció los recursos autorizados, a través de la Dirección General de Planificación e Integración Energética y del Instituto Mexicano del Petróleo.
Fuente: Dependencias y Entidades de la Administración Pública Federal.</t>
    </r>
  </si>
  <si>
    <r>
      <t xml:space="preserve">Nota: Las sumas parciales pueden no coincidir con el total, así como los cálculos porcentuales, debido al redondeo de las cifras.
</t>
    </r>
    <r>
      <rPr>
        <vertAlign val="superscript"/>
        <sz val="8"/>
        <color theme="1"/>
        <rFont val="Soberana Sans"/>
        <family val="3"/>
      </rPr>
      <t xml:space="preserve">1_/ </t>
    </r>
    <r>
      <rPr>
        <sz val="8"/>
        <color theme="1"/>
        <rFont val="Soberana Sans"/>
        <family val="3"/>
      </rPr>
      <t xml:space="preserve">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8"/>
        <color theme="1"/>
        <rFont val="Soberana Sans"/>
        <family val="3"/>
      </rPr>
      <t>2_/</t>
    </r>
    <r>
      <rPr>
        <sz val="8"/>
        <color theme="1"/>
        <rFont val="Soberana Sans"/>
        <family val="3"/>
      </rPr>
      <t xml:space="preserve"> Conforme a las Reglas de Operación de la Secretaría de Agricultura, Ganadería, Desarrollo Rural, Pesca y Alimentación (SAGARPA), se incorporó la Unidad Responsable (UR) 514 Dirección General de Planeación y Evaluación, con el fin de coordinar la evaluación externa del programa, y la UR 111 Coordinación General de Comunicación Social, para realizar la divulgación del mismo a través de medios masivos de comunicación.
</t>
    </r>
    <r>
      <rPr>
        <vertAlign val="superscript"/>
        <sz val="8"/>
        <color theme="1"/>
        <rFont val="Soberana Sans"/>
        <family val="3"/>
      </rPr>
      <t xml:space="preserve">3_/ </t>
    </r>
    <r>
      <rPr>
        <sz val="8"/>
        <color theme="1"/>
        <rFont val="Soberana Sans"/>
        <family val="3"/>
      </rPr>
      <t>Incluye los Proyectos de Infraestructura Productiva de Largo Plazo.
Fuente: Dependencias y Entidades de la Administración Pública Federal.</t>
    </r>
  </si>
  <si>
    <t>15   Desarrollo Agrario, Territorial y Urbano</t>
  </si>
  <si>
    <t>Fondo de Aportaciones para el Fortalecimiento de los Municipios y de las Demarcaciones Territoriales del Distrito Federal (FORTAMUN)</t>
  </si>
  <si>
    <t>Fondo de Aportaciones para la Educación Tecnológica y de Adultos (Educación Tecnológica) (FAETA)</t>
  </si>
  <si>
    <t>Fondo de Aportaciones para la Seguridad Pública de los Estados y del Distrito Federal (FASP)</t>
  </si>
  <si>
    <t>2_/ El  avance en el porcentaje de gasto al tercer trimestre es menor al  presupuesto autorizado al periodo, toda vez que la mayoría de las dependencias y entidades reprogramaron actividades al Cuarto Trimestre de 2018.</t>
  </si>
  <si>
    <t>3_/ La variación del Presupuesto Aprobado Anual respecto al monto del Autorizado Anual  es resultado de la reasignación de recursos al Ramo 23 Provisiones Salariales y Económicas,  por los ajustes preventivos llevados a cabo por el Gobierno Federal a fin de mantener el equilibrio presupuestal.</t>
  </si>
  <si>
    <t>XI. AVANCE EN PROGRAMAS TRANSVERSALES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</si>
</sst>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#,##0_ ;[Red]\-#,##0\ "/>
    <numFmt numFmtId="165" formatCode="_-* #,##0_-;\-* #,##0_-;_-* &quot;-&quot;??_-;_-@_-"/>
    <numFmt numFmtId="166" formatCode="#,##0.0"/>
    <numFmt numFmtId="167" formatCode="#,##0.0_ ;\-#,##0.0\ "/>
    <numFmt numFmtId="168" formatCode="0.0"/>
    <numFmt numFmtId="169" formatCode="#,##0_ ;\-#,##0\ "/>
    <numFmt numFmtId="170" formatCode="#,##0.0_ ;[Red]\-#,##0.0\ "/>
    <numFmt numFmtId="171" formatCode="#,##0.0000_ ;[Red]\-#,##0.0000\ "/>
    <numFmt numFmtId="172" formatCode="#,##0.0000000"/>
    <numFmt numFmtId="173" formatCode="_-* #,##0.0_-;\-* #,##0.0_-;_-* &quot;-&quot;??_-;_-@_-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oberana Sans"/>
      <family val="3"/>
    </font>
    <font>
      <sz val="9"/>
      <color theme="0"/>
      <name val="Soberana Sans"/>
      <family val="3"/>
    </font>
    <font>
      <sz val="9"/>
      <color theme="1"/>
      <name val="Soberana Sans"/>
      <family val="3"/>
    </font>
    <font>
      <sz val="7"/>
      <color theme="1"/>
      <name val="Soberana Sans"/>
      <family val="3"/>
    </font>
    <font>
      <sz val="10"/>
      <name val="Arial Narrow"/>
      <family val="2"/>
    </font>
    <font>
      <b/>
      <sz val="6"/>
      <name val="Soberana Sans"/>
      <family val="3"/>
    </font>
    <font>
      <b/>
      <sz val="6"/>
      <color theme="1"/>
      <name val="Soberana Sans"/>
      <family val="3"/>
    </font>
    <font>
      <sz val="6"/>
      <color theme="0"/>
      <name val="Soberana Sans"/>
      <family val="3"/>
    </font>
    <font>
      <sz val="6"/>
      <name val="Soberana Sans"/>
      <family val="3"/>
    </font>
    <font>
      <sz val="6"/>
      <color theme="1"/>
      <name val="Soberana Sans"/>
      <family val="3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Gill Sans"/>
      <family val="2"/>
    </font>
    <font>
      <b/>
      <sz val="10"/>
      <name val="Soberana Sans"/>
      <family val="3"/>
    </font>
    <font>
      <sz val="10"/>
      <name val="Soberana Sans"/>
      <family val="3"/>
    </font>
    <font>
      <sz val="8"/>
      <color theme="0"/>
      <name val="Soberana Sans"/>
      <family val="3"/>
    </font>
    <font>
      <sz val="8"/>
      <color theme="1"/>
      <name val="Soberana Sans"/>
      <family val="3"/>
    </font>
    <font>
      <sz val="8"/>
      <name val="Soberana Sans"/>
      <family val="3"/>
    </font>
    <font>
      <b/>
      <sz val="7"/>
      <color theme="1"/>
      <name val="Soberana Sans"/>
      <family val="3"/>
    </font>
    <font>
      <b/>
      <sz val="7"/>
      <name val="Soberana Sans"/>
      <family val="3"/>
    </font>
    <font>
      <sz val="8"/>
      <color theme="0" tint="-0.499984740745262"/>
      <name val="Soberana Sans"/>
      <family val="3"/>
    </font>
    <font>
      <sz val="9"/>
      <name val="Soberana Sans"/>
      <family val="3"/>
    </font>
    <font>
      <sz val="10"/>
      <name val="Soberana Sans"/>
      <family val="2"/>
    </font>
    <font>
      <sz val="11"/>
      <color theme="1"/>
      <name val="Soberana Sans"/>
      <family val="3"/>
    </font>
    <font>
      <sz val="10"/>
      <color theme="0"/>
      <name val="Soberana Sans"/>
      <family val="3"/>
    </font>
    <font>
      <b/>
      <sz val="8"/>
      <name val="Soberana Sans"/>
      <family val="3"/>
    </font>
    <font>
      <vertAlign val="superscript"/>
      <sz val="8"/>
      <color theme="1"/>
      <name val="Soberana Sans"/>
      <family val="3"/>
    </font>
    <font>
      <b/>
      <sz val="8"/>
      <color theme="1"/>
      <name val="Soberana Sans"/>
      <family val="3"/>
    </font>
    <font>
      <b/>
      <sz val="8"/>
      <color rgb="FFFF0000"/>
      <name val="Soberana Sans"/>
      <family val="3"/>
    </font>
    <font>
      <b/>
      <sz val="8"/>
      <color theme="0"/>
      <name val="Soberana Sans"/>
      <family val="3"/>
    </font>
    <font>
      <vertAlign val="superscript"/>
      <sz val="8"/>
      <name val="Soberana Sans"/>
      <family val="3"/>
    </font>
    <font>
      <sz val="8"/>
      <color rgb="FF1F497D"/>
      <name val="Soberana Sans"/>
      <family val="3"/>
    </font>
    <font>
      <b/>
      <vertAlign val="superscript"/>
      <sz val="8"/>
      <name val="Soberana Sans"/>
      <family val="3"/>
    </font>
    <font>
      <u/>
      <sz val="8"/>
      <color theme="0"/>
      <name val="Soberana Sans"/>
      <family val="3"/>
    </font>
    <font>
      <b/>
      <sz val="14"/>
      <name val="Soberana Titular"/>
      <family val="3"/>
    </font>
    <font>
      <b/>
      <sz val="12"/>
      <color rgb="FF808080"/>
      <name val="Soberana Titular"/>
      <family val="3"/>
    </font>
    <font>
      <sz val="14"/>
      <color theme="1"/>
      <name val="Soberana Titular"/>
      <family val="3"/>
    </font>
    <font>
      <b/>
      <sz val="10"/>
      <name val="Soberana Titular"/>
      <family val="3"/>
    </font>
    <font>
      <sz val="10"/>
      <color theme="1"/>
      <name val="Soberana Titular"/>
      <family val="3"/>
    </font>
    <font>
      <sz val="6"/>
      <color theme="1"/>
      <name val="Soberana Titular"/>
      <family val="3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theme="9" tint="0.59999389629810485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0" fontId="14" fillId="0" borderId="0"/>
    <xf numFmtId="43" fontId="12" fillId="0" borderId="0" applyFont="0" applyFill="0" applyBorder="0" applyAlignment="0" applyProtection="0"/>
    <xf numFmtId="0" fontId="24" fillId="0" borderId="0"/>
  </cellStyleXfs>
  <cellXfs count="47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/>
    </xf>
    <xf numFmtId="0" fontId="7" fillId="0" borderId="0" xfId="2" applyFont="1" applyFill="1" applyBorder="1" applyAlignment="1">
      <alignment vertical="top"/>
    </xf>
    <xf numFmtId="0" fontId="9" fillId="0" borderId="3" xfId="0" applyFont="1" applyFill="1" applyBorder="1" applyAlignment="1">
      <alignment vertical="top"/>
    </xf>
    <xf numFmtId="0" fontId="10" fillId="0" borderId="3" xfId="2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3" fontId="4" fillId="0" borderId="0" xfId="0" applyNumberFormat="1" applyFont="1" applyAlignment="1">
      <alignment vertical="top"/>
    </xf>
    <xf numFmtId="0" fontId="11" fillId="0" borderId="0" xfId="0" applyFont="1" applyAlignment="1">
      <alignment vertical="top"/>
    </xf>
    <xf numFmtId="0" fontId="5" fillId="0" borderId="0" xfId="0" applyFont="1" applyAlignment="1">
      <alignment vertical="top"/>
    </xf>
    <xf numFmtId="166" fontId="11" fillId="0" borderId="3" xfId="0" applyNumberFormat="1" applyFont="1" applyFill="1" applyBorder="1" applyAlignment="1">
      <alignment horizontal="right" vertical="top"/>
    </xf>
    <xf numFmtId="3" fontId="10" fillId="0" borderId="3" xfId="1" applyNumberFormat="1" applyFont="1" applyFill="1" applyBorder="1" applyAlignment="1">
      <alignment vertical="top"/>
    </xf>
    <xf numFmtId="3" fontId="10" fillId="0" borderId="3" xfId="1" applyNumberFormat="1" applyFont="1" applyFill="1" applyBorder="1" applyAlignment="1">
      <alignment horizontal="right" vertical="center" wrapText="1"/>
    </xf>
    <xf numFmtId="164" fontId="7" fillId="0" borderId="3" xfId="1" applyNumberFormat="1" applyFont="1" applyFill="1" applyBorder="1" applyAlignment="1">
      <alignment vertical="top" wrapText="1"/>
    </xf>
    <xf numFmtId="0" fontId="10" fillId="0" borderId="0" xfId="2" applyFont="1" applyFill="1" applyBorder="1" applyAlignment="1">
      <alignment vertical="top"/>
    </xf>
    <xf numFmtId="164" fontId="7" fillId="0" borderId="0" xfId="1" applyNumberFormat="1" applyFont="1" applyFill="1" applyBorder="1" applyAlignment="1">
      <alignment vertical="top"/>
    </xf>
    <xf numFmtId="168" fontId="11" fillId="0" borderId="0" xfId="0" applyNumberFormat="1" applyFont="1" applyFill="1" applyBorder="1" applyAlignment="1">
      <alignment horizontal="right" vertical="top"/>
    </xf>
    <xf numFmtId="168" fontId="8" fillId="0" borderId="0" xfId="0" applyNumberFormat="1" applyFont="1" applyFill="1" applyBorder="1" applyAlignment="1">
      <alignment horizontal="right" vertical="top"/>
    </xf>
    <xf numFmtId="171" fontId="4" fillId="0" borderId="0" xfId="0" applyNumberFormat="1" applyFont="1" applyAlignment="1">
      <alignment vertical="top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/>
    <xf numFmtId="3" fontId="2" fillId="0" borderId="0" xfId="0" applyNumberFormat="1" applyFont="1"/>
    <xf numFmtId="0" fontId="2" fillId="0" borderId="0" xfId="0" applyFont="1" applyAlignment="1">
      <alignment horizontal="left"/>
    </xf>
    <xf numFmtId="0" fontId="10" fillId="0" borderId="0" xfId="2" applyFont="1" applyFill="1" applyBorder="1" applyAlignment="1">
      <alignment vertical="top" wrapText="1"/>
    </xf>
    <xf numFmtId="0" fontId="7" fillId="0" borderId="0" xfId="2" applyFont="1" applyFill="1" applyBorder="1" applyAlignment="1">
      <alignment vertical="top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5" fillId="0" borderId="0" xfId="0" applyFont="1" applyFill="1" applyAlignment="1">
      <alignment vertical="top"/>
    </xf>
    <xf numFmtId="164" fontId="5" fillId="0" borderId="0" xfId="0" applyNumberFormat="1" applyFont="1" applyAlignment="1">
      <alignment vertical="top"/>
    </xf>
    <xf numFmtId="0" fontId="11" fillId="0" borderId="0" xfId="0" applyFont="1" applyFill="1" applyBorder="1" applyAlignment="1">
      <alignment vertical="top"/>
    </xf>
    <xf numFmtId="164" fontId="10" fillId="0" borderId="0" xfId="1" applyNumberFormat="1" applyFont="1" applyFill="1" applyBorder="1" applyAlignment="1">
      <alignment vertical="top" wrapText="1"/>
    </xf>
    <xf numFmtId="0" fontId="10" fillId="0" borderId="0" xfId="2" applyFont="1" applyFill="1" applyBorder="1" applyAlignment="1">
      <alignment horizontal="left" vertical="top" wrapText="1"/>
    </xf>
    <xf numFmtId="0" fontId="2" fillId="0" borderId="0" xfId="0" applyFont="1" applyAlignment="1">
      <alignment vertical="top"/>
    </xf>
    <xf numFmtId="168" fontId="2" fillId="0" borderId="0" xfId="0" applyNumberFormat="1" applyFont="1" applyAlignment="1">
      <alignment vertical="top"/>
    </xf>
    <xf numFmtId="43" fontId="2" fillId="0" borderId="0" xfId="1" applyFont="1" applyFill="1" applyAlignment="1">
      <alignment vertical="top"/>
    </xf>
    <xf numFmtId="166" fontId="2" fillId="0" borderId="0" xfId="1" applyNumberFormat="1" applyFont="1" applyFill="1" applyAlignment="1">
      <alignment horizontal="right" vertical="top"/>
    </xf>
    <xf numFmtId="166" fontId="2" fillId="0" borderId="0" xfId="1" applyNumberFormat="1" applyFont="1" applyAlignment="1">
      <alignment horizontal="right" vertical="top"/>
    </xf>
    <xf numFmtId="166" fontId="2" fillId="0" borderId="0" xfId="0" applyNumberFormat="1" applyFont="1" applyAlignment="1">
      <alignment vertical="top"/>
    </xf>
    <xf numFmtId="0" fontId="16" fillId="0" borderId="0" xfId="0" applyFont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2" fillId="0" borderId="0" xfId="0" applyFont="1" applyFill="1" applyAlignment="1">
      <alignment vertical="top"/>
    </xf>
    <xf numFmtId="168" fontId="2" fillId="0" borderId="0" xfId="0" applyNumberFormat="1" applyFont="1" applyFill="1" applyAlignment="1">
      <alignment vertical="top"/>
    </xf>
    <xf numFmtId="166" fontId="18" fillId="0" borderId="0" xfId="1" applyNumberFormat="1" applyFont="1" applyFill="1" applyAlignment="1">
      <alignment horizontal="right" vertical="top"/>
    </xf>
    <xf numFmtId="3" fontId="22" fillId="0" borderId="0" xfId="0" applyNumberFormat="1" applyFont="1" applyFill="1" applyAlignment="1">
      <alignment vertical="top"/>
    </xf>
    <xf numFmtId="0" fontId="15" fillId="0" borderId="0" xfId="0" applyFont="1" applyFill="1" applyAlignment="1">
      <alignment horizontal="left" vertical="top" wrapText="1"/>
    </xf>
    <xf numFmtId="0" fontId="23" fillId="0" borderId="0" xfId="0" applyFont="1" applyAlignment="1">
      <alignment vertical="top"/>
    </xf>
    <xf numFmtId="164" fontId="7" fillId="0" borderId="0" xfId="1" applyNumberFormat="1" applyFont="1" applyFill="1" applyBorder="1" applyAlignment="1">
      <alignment vertical="top" wrapText="1"/>
    </xf>
    <xf numFmtId="165" fontId="5" fillId="2" borderId="0" xfId="1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11" fillId="0" borderId="0" xfId="0" applyFont="1" applyBorder="1" applyAlignment="1">
      <alignment vertical="center"/>
    </xf>
    <xf numFmtId="170" fontId="7" fillId="2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top" wrapText="1"/>
    </xf>
    <xf numFmtId="0" fontId="25" fillId="0" borderId="0" xfId="0" applyFont="1"/>
    <xf numFmtId="0" fontId="26" fillId="0" borderId="0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top"/>
    </xf>
    <xf numFmtId="164" fontId="18" fillId="0" borderId="0" xfId="0" applyNumberFormat="1" applyFont="1" applyAlignment="1">
      <alignment vertical="top"/>
    </xf>
    <xf numFmtId="0" fontId="18" fillId="0" borderId="0" xfId="0" applyFont="1" applyBorder="1" applyAlignment="1">
      <alignment vertical="top"/>
    </xf>
    <xf numFmtId="3" fontId="18" fillId="2" borderId="0" xfId="0" applyNumberFormat="1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vertical="top"/>
    </xf>
    <xf numFmtId="0" fontId="18" fillId="2" borderId="0" xfId="0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/>
    </xf>
    <xf numFmtId="0" fontId="27" fillId="0" borderId="0" xfId="2" applyFont="1" applyFill="1" applyBorder="1" applyAlignment="1">
      <alignment vertical="top"/>
    </xf>
    <xf numFmtId="170" fontId="27" fillId="0" borderId="0" xfId="2" applyNumberFormat="1" applyFont="1" applyFill="1" applyBorder="1" applyAlignment="1">
      <alignment vertical="top"/>
    </xf>
    <xf numFmtId="164" fontId="27" fillId="0" borderId="0" xfId="1" applyNumberFormat="1" applyFont="1" applyFill="1" applyBorder="1" applyAlignment="1">
      <alignment vertical="top"/>
    </xf>
    <xf numFmtId="168" fontId="29" fillId="0" borderId="0" xfId="0" applyNumberFormat="1" applyFont="1" applyFill="1" applyBorder="1" applyAlignment="1">
      <alignment horizontal="right" vertical="top"/>
    </xf>
    <xf numFmtId="0" fontId="27" fillId="4" borderId="0" xfId="2" applyFont="1" applyFill="1" applyBorder="1" applyAlignment="1">
      <alignment vertical="top"/>
    </xf>
    <xf numFmtId="164" fontId="27" fillId="4" borderId="0" xfId="1" applyNumberFormat="1" applyFont="1" applyFill="1" applyBorder="1" applyAlignment="1">
      <alignment vertical="top"/>
    </xf>
    <xf numFmtId="168" fontId="29" fillId="4" borderId="0" xfId="0" applyNumberFormat="1" applyFont="1" applyFill="1" applyBorder="1" applyAlignment="1">
      <alignment horizontal="right" vertical="top"/>
    </xf>
    <xf numFmtId="0" fontId="19" fillId="0" borderId="0" xfId="2" applyFont="1" applyFill="1" applyBorder="1" applyAlignment="1">
      <alignment vertical="top"/>
    </xf>
    <xf numFmtId="3" fontId="19" fillId="0" borderId="0" xfId="1" applyNumberFormat="1" applyFont="1" applyFill="1" applyBorder="1" applyAlignment="1">
      <alignment vertical="top" wrapText="1"/>
    </xf>
    <xf numFmtId="164" fontId="19" fillId="0" borderId="0" xfId="1" applyNumberFormat="1" applyFont="1" applyFill="1" applyBorder="1" applyAlignment="1">
      <alignment vertical="top" wrapText="1"/>
    </xf>
    <xf numFmtId="168" fontId="18" fillId="0" borderId="0" xfId="0" applyNumberFormat="1" applyFont="1" applyFill="1" applyBorder="1" applyAlignment="1">
      <alignment horizontal="right" vertical="top"/>
    </xf>
    <xf numFmtId="164" fontId="27" fillId="4" borderId="0" xfId="1" applyNumberFormat="1" applyFont="1" applyFill="1" applyBorder="1" applyAlignment="1">
      <alignment vertical="top" wrapText="1"/>
    </xf>
    <xf numFmtId="0" fontId="19" fillId="0" borderId="0" xfId="2" applyFont="1" applyFill="1" applyBorder="1" applyAlignment="1">
      <alignment horizontal="left" vertical="top" wrapText="1"/>
    </xf>
    <xf numFmtId="164" fontId="19" fillId="0" borderId="0" xfId="1" applyNumberFormat="1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0" fontId="19" fillId="0" borderId="0" xfId="2" applyFont="1" applyFill="1" applyBorder="1" applyAlignment="1">
      <alignment horizontal="left" vertical="top"/>
    </xf>
    <xf numFmtId="164" fontId="18" fillId="0" borderId="0" xfId="1" applyNumberFormat="1" applyFont="1" applyFill="1" applyBorder="1" applyAlignment="1">
      <alignment vertical="top"/>
    </xf>
    <xf numFmtId="0" fontId="18" fillId="4" borderId="0" xfId="0" applyFont="1" applyFill="1" applyBorder="1" applyAlignment="1">
      <alignment vertical="top"/>
    </xf>
    <xf numFmtId="0" fontId="19" fillId="0" borderId="0" xfId="0" applyFont="1" applyFill="1" applyBorder="1" applyAlignment="1">
      <alignment vertical="top"/>
    </xf>
    <xf numFmtId="0" fontId="19" fillId="0" borderId="3" xfId="0" applyFont="1" applyFill="1" applyBorder="1" applyAlignment="1">
      <alignment vertical="top"/>
    </xf>
    <xf numFmtId="164" fontId="19" fillId="0" borderId="3" xfId="1" applyNumberFormat="1" applyFont="1" applyFill="1" applyBorder="1" applyAlignment="1">
      <alignment vertical="top" wrapText="1"/>
    </xf>
    <xf numFmtId="168" fontId="18" fillId="0" borderId="3" xfId="0" applyNumberFormat="1" applyFont="1" applyFill="1" applyBorder="1" applyAlignment="1">
      <alignment horizontal="right" vertical="top"/>
    </xf>
    <xf numFmtId="0" fontId="18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vertical="center"/>
    </xf>
    <xf numFmtId="0" fontId="18" fillId="0" borderId="0" xfId="0" applyFont="1" applyAlignment="1">
      <alignment horizontal="left" vertical="center"/>
    </xf>
    <xf numFmtId="3" fontId="18" fillId="0" borderId="0" xfId="0" applyNumberFormat="1" applyFont="1" applyAlignment="1">
      <alignment vertical="center"/>
    </xf>
    <xf numFmtId="0" fontId="18" fillId="2" borderId="0" xfId="0" applyFont="1" applyFill="1" applyBorder="1" applyAlignment="1">
      <alignment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29" fillId="0" borderId="0" xfId="2" applyFont="1" applyFill="1" applyBorder="1" applyAlignment="1">
      <alignment horizontal="left" vertical="center"/>
    </xf>
    <xf numFmtId="3" fontId="27" fillId="0" borderId="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9" fillId="8" borderId="0" xfId="2" quotePrefix="1" applyFont="1" applyFill="1" applyBorder="1" applyAlignment="1">
      <alignment horizontal="left" vertical="center"/>
    </xf>
    <xf numFmtId="0" fontId="27" fillId="8" borderId="0" xfId="2" applyFont="1" applyFill="1" applyBorder="1" applyAlignment="1">
      <alignment vertical="center"/>
    </xf>
    <xf numFmtId="164" fontId="27" fillId="8" borderId="0" xfId="1" applyNumberFormat="1" applyFont="1" applyFill="1" applyBorder="1" applyAlignment="1">
      <alignment vertical="center"/>
    </xf>
    <xf numFmtId="3" fontId="19" fillId="8" borderId="0" xfId="0" applyNumberFormat="1" applyFont="1" applyFill="1" applyBorder="1" applyAlignment="1">
      <alignment horizontal="center" vertical="center"/>
    </xf>
    <xf numFmtId="170" fontId="27" fillId="8" borderId="0" xfId="0" applyNumberFormat="1" applyFont="1" applyFill="1" applyBorder="1" applyAlignment="1">
      <alignment horizontal="right" vertical="center"/>
    </xf>
    <xf numFmtId="0" fontId="18" fillId="0" borderId="0" xfId="2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164" fontId="19" fillId="0" borderId="0" xfId="1" applyNumberFormat="1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horizontal="center" vertical="center"/>
    </xf>
    <xf numFmtId="0" fontId="18" fillId="0" borderId="1" xfId="2" applyFont="1" applyFill="1" applyBorder="1" applyAlignment="1">
      <alignment horizontal="left" vertical="center"/>
    </xf>
    <xf numFmtId="0" fontId="19" fillId="0" borderId="1" xfId="2" applyFont="1" applyFill="1" applyBorder="1" applyAlignment="1">
      <alignment vertical="center"/>
    </xf>
    <xf numFmtId="3" fontId="19" fillId="0" borderId="1" xfId="1" applyNumberFormat="1" applyFont="1" applyFill="1" applyBorder="1" applyAlignment="1">
      <alignment vertical="center"/>
    </xf>
    <xf numFmtId="3" fontId="19" fillId="0" borderId="1" xfId="0" applyNumberFormat="1" applyFont="1" applyFill="1" applyBorder="1" applyAlignment="1">
      <alignment horizontal="center" vertical="center"/>
    </xf>
    <xf numFmtId="166" fontId="27" fillId="0" borderId="1" xfId="0" applyNumberFormat="1" applyFont="1" applyFill="1" applyBorder="1" applyAlignment="1">
      <alignment horizontal="righ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3" fontId="27" fillId="2" borderId="0" xfId="0" applyNumberFormat="1" applyFont="1" applyFill="1" applyBorder="1" applyAlignment="1">
      <alignment horizontal="center" vertical="center"/>
    </xf>
    <xf numFmtId="170" fontId="27" fillId="2" borderId="0" xfId="0" applyNumberFormat="1" applyFont="1" applyFill="1" applyBorder="1" applyAlignment="1">
      <alignment horizontal="right" vertical="center"/>
    </xf>
    <xf numFmtId="170" fontId="27" fillId="2" borderId="0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center" vertical="center"/>
    </xf>
    <xf numFmtId="164" fontId="18" fillId="0" borderId="0" xfId="1" applyNumberFormat="1" applyFont="1" applyBorder="1" applyAlignment="1">
      <alignment vertical="center"/>
    </xf>
    <xf numFmtId="0" fontId="18" fillId="0" borderId="0" xfId="0" applyFont="1" applyAlignment="1">
      <alignment horizontal="left"/>
    </xf>
    <xf numFmtId="0" fontId="18" fillId="0" borderId="0" xfId="0" applyFont="1"/>
    <xf numFmtId="3" fontId="18" fillId="0" borderId="0" xfId="0" applyNumberFormat="1" applyFont="1"/>
    <xf numFmtId="165" fontId="18" fillId="0" borderId="0" xfId="1" applyNumberFormat="1" applyFont="1"/>
    <xf numFmtId="0" fontId="18" fillId="0" borderId="0" xfId="0" applyFont="1" applyFill="1" applyBorder="1"/>
    <xf numFmtId="0" fontId="17" fillId="0" borderId="0" xfId="0" applyFont="1" applyFill="1" applyBorder="1"/>
    <xf numFmtId="0" fontId="29" fillId="0" borderId="0" xfId="2" applyFont="1" applyFill="1" applyBorder="1" applyAlignment="1">
      <alignment horizontal="left" vertical="top"/>
    </xf>
    <xf numFmtId="43" fontId="29" fillId="0" borderId="0" xfId="1" applyFont="1" applyFill="1" applyBorder="1" applyAlignment="1">
      <alignment vertical="top"/>
    </xf>
    <xf numFmtId="3" fontId="29" fillId="0" borderId="0" xfId="1" applyNumberFormat="1" applyFont="1" applyFill="1" applyBorder="1" applyAlignment="1">
      <alignment vertical="top"/>
    </xf>
    <xf numFmtId="3" fontId="27" fillId="0" borderId="0" xfId="0" applyNumberFormat="1" applyFont="1" applyFill="1" applyBorder="1" applyAlignment="1">
      <alignment horizontal="center" vertical="top"/>
    </xf>
    <xf numFmtId="166" fontId="27" fillId="0" borderId="0" xfId="0" applyNumberFormat="1" applyFont="1" applyFill="1" applyBorder="1" applyAlignment="1">
      <alignment horizontal="right" vertical="top"/>
    </xf>
    <xf numFmtId="0" fontId="29" fillId="8" borderId="0" xfId="2" applyFont="1" applyFill="1" applyBorder="1" applyAlignment="1">
      <alignment horizontal="left" vertical="top"/>
    </xf>
    <xf numFmtId="0" fontId="27" fillId="8" borderId="0" xfId="2" applyFont="1" applyFill="1" applyBorder="1" applyAlignment="1">
      <alignment vertical="top" wrapText="1"/>
    </xf>
    <xf numFmtId="3" fontId="27" fillId="8" borderId="0" xfId="12" applyNumberFormat="1" applyFont="1" applyFill="1" applyBorder="1" applyAlignment="1">
      <alignment vertical="top"/>
    </xf>
    <xf numFmtId="3" fontId="27" fillId="8" borderId="0" xfId="0" applyNumberFormat="1" applyFont="1" applyFill="1" applyBorder="1" applyAlignment="1">
      <alignment horizontal="center" vertical="top"/>
    </xf>
    <xf numFmtId="166" fontId="27" fillId="8" borderId="0" xfId="0" applyNumberFormat="1" applyFont="1" applyFill="1" applyBorder="1" applyAlignment="1">
      <alignment horizontal="right" vertical="top"/>
    </xf>
    <xf numFmtId="0" fontId="18" fillId="0" borderId="0" xfId="2" applyFont="1" applyFill="1" applyBorder="1" applyAlignment="1">
      <alignment horizontal="left" vertical="top"/>
    </xf>
    <xf numFmtId="0" fontId="19" fillId="0" borderId="0" xfId="2" applyFont="1" applyFill="1" applyBorder="1" applyAlignment="1">
      <alignment vertical="top" wrapText="1"/>
    </xf>
    <xf numFmtId="3" fontId="19" fillId="0" borderId="0" xfId="1" applyNumberFormat="1" applyFont="1" applyFill="1" applyBorder="1" applyAlignment="1">
      <alignment vertical="top"/>
    </xf>
    <xf numFmtId="0" fontId="29" fillId="0" borderId="0" xfId="0" applyFont="1" applyFill="1" applyBorder="1"/>
    <xf numFmtId="3" fontId="19" fillId="0" borderId="0" xfId="0" applyNumberFormat="1" applyFont="1" applyFill="1" applyBorder="1" applyAlignment="1">
      <alignment horizontal="center" vertical="top"/>
    </xf>
    <xf numFmtId="0" fontId="27" fillId="0" borderId="0" xfId="2" applyFont="1" applyFill="1" applyBorder="1" applyAlignment="1">
      <alignment vertical="top" wrapText="1"/>
    </xf>
    <xf numFmtId="3" fontId="27" fillId="0" borderId="0" xfId="12" applyNumberFormat="1" applyFont="1" applyFill="1" applyBorder="1" applyAlignment="1">
      <alignment vertical="top"/>
    </xf>
    <xf numFmtId="3" fontId="27" fillId="0" borderId="0" xfId="1" applyNumberFormat="1" applyFont="1" applyFill="1" applyBorder="1" applyAlignment="1">
      <alignment vertical="top"/>
    </xf>
    <xf numFmtId="0" fontId="18" fillId="0" borderId="1" xfId="2" applyFont="1" applyFill="1" applyBorder="1" applyAlignment="1">
      <alignment horizontal="left" vertical="top"/>
    </xf>
    <xf numFmtId="0" fontId="19" fillId="0" borderId="1" xfId="2" applyFont="1" applyFill="1" applyBorder="1" applyAlignment="1">
      <alignment vertical="top" wrapText="1"/>
    </xf>
    <xf numFmtId="3" fontId="19" fillId="0" borderId="1" xfId="1" applyNumberFormat="1" applyFont="1" applyFill="1" applyBorder="1" applyAlignment="1">
      <alignment vertical="top"/>
    </xf>
    <xf numFmtId="3" fontId="19" fillId="0" borderId="1" xfId="0" applyNumberFormat="1" applyFont="1" applyFill="1" applyBorder="1" applyAlignment="1">
      <alignment horizontal="center" vertical="top"/>
    </xf>
    <xf numFmtId="43" fontId="18" fillId="0" borderId="0" xfId="1" applyFont="1"/>
    <xf numFmtId="43" fontId="18" fillId="0" borderId="0" xfId="1" applyFont="1" applyFill="1" applyBorder="1"/>
    <xf numFmtId="165" fontId="18" fillId="2" borderId="0" xfId="1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vertical="top"/>
    </xf>
    <xf numFmtId="0" fontId="27" fillId="0" borderId="0" xfId="11" applyFont="1" applyFill="1" applyBorder="1" applyAlignment="1" applyProtection="1">
      <alignment horizontal="center" vertical="top"/>
    </xf>
    <xf numFmtId="3" fontId="29" fillId="0" borderId="0" xfId="0" applyNumberFormat="1" applyFont="1" applyFill="1" applyBorder="1" applyAlignment="1">
      <alignment vertical="top"/>
    </xf>
    <xf numFmtId="166" fontId="27" fillId="0" borderId="0" xfId="1" applyNumberFormat="1" applyFont="1" applyFill="1" applyBorder="1" applyAlignment="1">
      <alignment horizontal="right" vertical="top"/>
    </xf>
    <xf numFmtId="3" fontId="29" fillId="4" borderId="0" xfId="0" applyNumberFormat="1" applyFont="1" applyFill="1" applyBorder="1" applyAlignment="1">
      <alignment vertical="top"/>
    </xf>
    <xf numFmtId="166" fontId="27" fillId="4" borderId="0" xfId="1" applyNumberFormat="1" applyFont="1" applyFill="1" applyBorder="1" applyAlignment="1">
      <alignment horizontal="right" vertical="top"/>
    </xf>
    <xf numFmtId="0" fontId="19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left" vertical="top"/>
    </xf>
    <xf numFmtId="3" fontId="19" fillId="0" borderId="0" xfId="0" applyNumberFormat="1" applyFont="1" applyFill="1" applyBorder="1" applyAlignment="1">
      <alignment vertical="top"/>
    </xf>
    <xf numFmtId="3" fontId="19" fillId="0" borderId="0" xfId="0" applyNumberFormat="1" applyFont="1" applyBorder="1" applyAlignment="1">
      <alignment vertical="top"/>
    </xf>
    <xf numFmtId="166" fontId="19" fillId="0" borderId="0" xfId="1" applyNumberFormat="1" applyFont="1" applyFill="1" applyBorder="1" applyAlignment="1">
      <alignment horizontal="right" vertical="top"/>
    </xf>
    <xf numFmtId="0" fontId="19" fillId="0" borderId="0" xfId="0" applyFont="1" applyFill="1" applyBorder="1" applyAlignment="1">
      <alignment horizontal="left" vertical="top" wrapText="1"/>
    </xf>
    <xf numFmtId="0" fontId="19" fillId="2" borderId="0" xfId="0" applyFont="1" applyFill="1" applyBorder="1" applyAlignment="1">
      <alignment horizontal="left" vertical="top" wrapText="1"/>
    </xf>
    <xf numFmtId="3" fontId="19" fillId="2" borderId="0" xfId="0" applyNumberFormat="1" applyFont="1" applyFill="1" applyBorder="1" applyAlignment="1">
      <alignment vertical="top"/>
    </xf>
    <xf numFmtId="166" fontId="19" fillId="4" borderId="0" xfId="1" applyNumberFormat="1" applyFont="1" applyFill="1" applyBorder="1" applyAlignment="1">
      <alignment horizontal="right" vertical="top"/>
    </xf>
    <xf numFmtId="0" fontId="19" fillId="0" borderId="0" xfId="13" applyFont="1" applyFill="1" applyBorder="1" applyAlignment="1">
      <alignment horizontal="center" vertical="top"/>
    </xf>
    <xf numFmtId="0" fontId="19" fillId="0" borderId="3" xfId="0" applyFont="1" applyFill="1" applyBorder="1" applyAlignment="1">
      <alignment horizontal="center" vertical="top"/>
    </xf>
    <xf numFmtId="3" fontId="19" fillId="0" borderId="3" xfId="0" applyNumberFormat="1" applyFont="1" applyFill="1" applyBorder="1" applyAlignment="1">
      <alignment vertical="top"/>
    </xf>
    <xf numFmtId="3" fontId="19" fillId="0" borderId="3" xfId="0" applyNumberFormat="1" applyFont="1" applyBorder="1" applyAlignment="1">
      <alignment vertical="top"/>
    </xf>
    <xf numFmtId="164" fontId="27" fillId="0" borderId="3" xfId="1" applyNumberFormat="1" applyFont="1" applyFill="1" applyBorder="1" applyAlignment="1">
      <alignment vertical="top"/>
    </xf>
    <xf numFmtId="166" fontId="19" fillId="0" borderId="3" xfId="1" applyNumberFormat="1" applyFont="1" applyFill="1" applyBorder="1" applyAlignment="1">
      <alignment horizontal="right" vertical="top"/>
    </xf>
    <xf numFmtId="0" fontId="18" fillId="0" borderId="0" xfId="0" applyNumberFormat="1" applyFont="1"/>
    <xf numFmtId="0" fontId="17" fillId="0" borderId="0" xfId="0" applyFont="1" applyAlignment="1">
      <alignment vertical="top"/>
    </xf>
    <xf numFmtId="168" fontId="27" fillId="0" borderId="0" xfId="1" applyNumberFormat="1" applyFont="1" applyFill="1" applyBorder="1" applyAlignment="1">
      <alignment vertical="top"/>
    </xf>
    <xf numFmtId="167" fontId="18" fillId="0" borderId="0" xfId="0" applyNumberFormat="1" applyFont="1" applyAlignment="1">
      <alignment vertical="top"/>
    </xf>
    <xf numFmtId="43" fontId="18" fillId="0" borderId="0" xfId="0" applyNumberFormat="1" applyFont="1" applyAlignment="1">
      <alignment vertical="top"/>
    </xf>
    <xf numFmtId="164" fontId="18" fillId="0" borderId="0" xfId="0" applyNumberFormat="1" applyFont="1" applyBorder="1" applyAlignment="1">
      <alignment vertical="center"/>
    </xf>
    <xf numFmtId="168" fontId="27" fillId="4" borderId="0" xfId="1" applyNumberFormat="1" applyFont="1" applyFill="1" applyBorder="1" applyAlignment="1">
      <alignment vertical="top"/>
    </xf>
    <xf numFmtId="168" fontId="19" fillId="0" borderId="0" xfId="1" applyNumberFormat="1" applyFont="1" applyFill="1" applyBorder="1" applyAlignment="1">
      <alignment vertical="top"/>
    </xf>
    <xf numFmtId="168" fontId="19" fillId="0" borderId="0" xfId="1" applyNumberFormat="1" applyFont="1" applyFill="1" applyBorder="1" applyAlignment="1">
      <alignment horizontal="right" vertical="top"/>
    </xf>
    <xf numFmtId="168" fontId="27" fillId="4" borderId="0" xfId="1" applyNumberFormat="1" applyFont="1" applyFill="1" applyBorder="1" applyAlignment="1">
      <alignment horizontal="right" vertical="top"/>
    </xf>
    <xf numFmtId="0" fontId="17" fillId="0" borderId="3" xfId="2" applyFont="1" applyFill="1" applyBorder="1" applyAlignment="1">
      <alignment vertical="top"/>
    </xf>
    <xf numFmtId="0" fontId="19" fillId="0" borderId="3" xfId="2" applyFont="1" applyFill="1" applyBorder="1" applyAlignment="1">
      <alignment vertical="top"/>
    </xf>
    <xf numFmtId="0" fontId="18" fillId="0" borderId="0" xfId="0" applyFont="1" applyBorder="1" applyAlignment="1">
      <alignment vertical="center" wrapText="1"/>
    </xf>
    <xf numFmtId="0" fontId="17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164" fontId="18" fillId="0" borderId="0" xfId="0" applyNumberFormat="1" applyFont="1" applyAlignment="1">
      <alignment horizontal="left" vertical="top"/>
    </xf>
    <xf numFmtId="0" fontId="18" fillId="0" borderId="0" xfId="0" applyFont="1" applyBorder="1" applyAlignment="1">
      <alignment horizontal="left" vertical="top"/>
    </xf>
    <xf numFmtId="3" fontId="29" fillId="0" borderId="0" xfId="1" applyNumberFormat="1" applyFont="1" applyFill="1" applyBorder="1" applyAlignment="1">
      <alignment vertical="center"/>
    </xf>
    <xf numFmtId="3" fontId="29" fillId="7" borderId="0" xfId="1" applyNumberFormat="1" applyFont="1" applyFill="1" applyBorder="1" applyAlignment="1">
      <alignment vertical="center"/>
    </xf>
    <xf numFmtId="169" fontId="29" fillId="7" borderId="0" xfId="1" applyNumberFormat="1" applyFont="1" applyFill="1" applyBorder="1" applyAlignment="1">
      <alignment vertical="center"/>
    </xf>
    <xf numFmtId="168" fontId="29" fillId="7" borderId="0" xfId="0" applyNumberFormat="1" applyFont="1" applyFill="1" applyBorder="1" applyAlignment="1">
      <alignment horizontal="right" vertical="top"/>
    </xf>
    <xf numFmtId="0" fontId="18" fillId="0" borderId="0" xfId="0" applyFont="1" applyFill="1" applyBorder="1" applyAlignment="1">
      <alignment horizontal="justify" vertical="center"/>
    </xf>
    <xf numFmtId="3" fontId="18" fillId="0" borderId="0" xfId="0" applyNumberFormat="1" applyFont="1" applyFill="1" applyBorder="1" applyAlignment="1">
      <alignment horizontal="right" vertical="top"/>
    </xf>
    <xf numFmtId="169" fontId="18" fillId="0" borderId="0" xfId="1" applyNumberFormat="1" applyFont="1" applyFill="1" applyBorder="1" applyAlignment="1">
      <alignment vertical="center"/>
    </xf>
    <xf numFmtId="3" fontId="27" fillId="4" borderId="0" xfId="1" applyNumberFormat="1" applyFont="1" applyFill="1" applyBorder="1" applyAlignment="1">
      <alignment vertical="top"/>
    </xf>
    <xf numFmtId="0" fontId="27" fillId="0" borderId="0" xfId="0" applyFont="1" applyFill="1" applyBorder="1" applyAlignment="1">
      <alignment horizontal="justify" vertical="center"/>
    </xf>
    <xf numFmtId="0" fontId="29" fillId="0" borderId="0" xfId="0" applyFont="1" applyFill="1" applyBorder="1" applyAlignment="1">
      <alignment horizontal="justify" vertical="center"/>
    </xf>
    <xf numFmtId="3" fontId="18" fillId="2" borderId="0" xfId="0" applyNumberFormat="1" applyFont="1" applyFill="1" applyBorder="1" applyAlignment="1">
      <alignment horizontal="right" vertical="top"/>
    </xf>
    <xf numFmtId="167" fontId="29" fillId="7" borderId="0" xfId="1" applyNumberFormat="1" applyFont="1" applyFill="1" applyBorder="1" applyAlignment="1">
      <alignment horizontal="right" vertical="center"/>
    </xf>
    <xf numFmtId="169" fontId="29" fillId="7" borderId="0" xfId="1" applyNumberFormat="1" applyFont="1" applyFill="1" applyBorder="1" applyAlignment="1">
      <alignment horizontal="right" vertical="center"/>
    </xf>
    <xf numFmtId="167" fontId="18" fillId="2" borderId="0" xfId="1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top" wrapText="1"/>
    </xf>
    <xf numFmtId="165" fontId="18" fillId="0" borderId="0" xfId="1" applyNumberFormat="1" applyFont="1" applyAlignment="1">
      <alignment vertical="top"/>
    </xf>
    <xf numFmtId="3" fontId="18" fillId="2" borderId="0" xfId="0" applyNumberFormat="1" applyFont="1" applyFill="1" applyBorder="1" applyAlignment="1">
      <alignment vertical="top"/>
    </xf>
    <xf numFmtId="3" fontId="27" fillId="0" borderId="0" xfId="5" applyNumberFormat="1" applyFont="1" applyFill="1" applyBorder="1" applyAlignment="1">
      <alignment vertical="top" wrapText="1"/>
    </xf>
    <xf numFmtId="3" fontId="27" fillId="4" borderId="0" xfId="5" applyNumberFormat="1" applyFont="1" applyFill="1" applyBorder="1" applyAlignment="1">
      <alignment vertical="top" wrapText="1"/>
    </xf>
    <xf numFmtId="3" fontId="19" fillId="0" borderId="0" xfId="5" applyNumberFormat="1" applyFont="1" applyFill="1" applyBorder="1" applyAlignment="1">
      <alignment horizontal="right" vertical="top" wrapText="1"/>
    </xf>
    <xf numFmtId="3" fontId="19" fillId="0" borderId="0" xfId="5" applyNumberFormat="1" applyFont="1" applyFill="1" applyBorder="1" applyAlignment="1">
      <alignment vertical="top" wrapText="1"/>
    </xf>
    <xf numFmtId="3" fontId="19" fillId="0" borderId="0" xfId="12" applyNumberFormat="1" applyFont="1" applyFill="1" applyBorder="1" applyAlignment="1">
      <alignment vertical="top"/>
    </xf>
    <xf numFmtId="3" fontId="18" fillId="0" borderId="0" xfId="1" applyNumberFormat="1" applyFont="1" applyFill="1" applyBorder="1" applyAlignment="1">
      <alignment vertical="top"/>
    </xf>
    <xf numFmtId="3" fontId="18" fillId="0" borderId="0" xfId="0" applyNumberFormat="1" applyFont="1" applyFill="1" applyBorder="1" applyAlignment="1">
      <alignment vertical="top"/>
    </xf>
    <xf numFmtId="168" fontId="27" fillId="4" borderId="0" xfId="5" applyNumberFormat="1" applyFont="1" applyFill="1" applyBorder="1" applyAlignment="1">
      <alignment horizontal="right" vertical="top" wrapText="1"/>
    </xf>
    <xf numFmtId="166" fontId="27" fillId="4" borderId="0" xfId="5" applyNumberFormat="1" applyFont="1" applyFill="1" applyBorder="1" applyAlignment="1">
      <alignment vertical="top" wrapText="1"/>
    </xf>
    <xf numFmtId="3" fontId="18" fillId="0" borderId="0" xfId="12" applyNumberFormat="1" applyFont="1" applyFill="1" applyBorder="1" applyAlignment="1">
      <alignment vertical="top"/>
    </xf>
    <xf numFmtId="3" fontId="27" fillId="4" borderId="0" xfId="1" applyNumberFormat="1" applyFont="1" applyFill="1" applyBorder="1" applyAlignment="1">
      <alignment vertical="top" wrapText="1"/>
    </xf>
    <xf numFmtId="3" fontId="27" fillId="4" borderId="0" xfId="12" applyNumberFormat="1" applyFont="1" applyFill="1" applyBorder="1" applyAlignment="1">
      <alignment vertical="top"/>
    </xf>
    <xf numFmtId="0" fontId="33" fillId="0" borderId="0" xfId="0" applyFont="1" applyFill="1"/>
    <xf numFmtId="0" fontId="27" fillId="4" borderId="0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 wrapText="1"/>
    </xf>
    <xf numFmtId="166" fontId="29" fillId="4" borderId="0" xfId="0" applyNumberFormat="1" applyFont="1" applyFill="1" applyBorder="1" applyAlignment="1">
      <alignment vertical="top"/>
    </xf>
    <xf numFmtId="3" fontId="19" fillId="0" borderId="0" xfId="3" applyNumberFormat="1" applyFont="1" applyFill="1" applyBorder="1" applyAlignment="1">
      <alignment vertical="top"/>
    </xf>
    <xf numFmtId="0" fontId="18" fillId="0" borderId="0" xfId="0" applyFont="1" applyFill="1" applyBorder="1" applyAlignment="1">
      <alignment vertical="top" wrapText="1"/>
    </xf>
    <xf numFmtId="3" fontId="18" fillId="0" borderId="3" xfId="0" applyNumberFormat="1" applyFont="1" applyFill="1" applyBorder="1" applyAlignment="1">
      <alignment vertical="top"/>
    </xf>
    <xf numFmtId="3" fontId="18" fillId="0" borderId="3" xfId="1" applyNumberFormat="1" applyFont="1" applyFill="1" applyBorder="1" applyAlignment="1">
      <alignment vertical="top"/>
    </xf>
    <xf numFmtId="3" fontId="27" fillId="0" borderId="0" xfId="1" applyNumberFormat="1" applyFont="1" applyFill="1" applyBorder="1" applyAlignment="1">
      <alignment horizontal="right" vertical="top"/>
    </xf>
    <xf numFmtId="164" fontId="27" fillId="0" borderId="0" xfId="1" applyNumberFormat="1" applyFont="1" applyFill="1" applyBorder="1" applyAlignment="1">
      <alignment horizontal="right" vertical="top"/>
    </xf>
    <xf numFmtId="166" fontId="29" fillId="0" borderId="0" xfId="0" applyNumberFormat="1" applyFont="1" applyFill="1" applyBorder="1" applyAlignment="1">
      <alignment horizontal="right" vertical="top"/>
    </xf>
    <xf numFmtId="165" fontId="27" fillId="4" borderId="0" xfId="1" applyNumberFormat="1" applyFont="1" applyFill="1" applyBorder="1" applyAlignment="1">
      <alignment vertical="top"/>
    </xf>
    <xf numFmtId="3" fontId="27" fillId="4" borderId="0" xfId="1" applyNumberFormat="1" applyFont="1" applyFill="1" applyBorder="1" applyAlignment="1">
      <alignment horizontal="right" vertical="top"/>
    </xf>
    <xf numFmtId="164" fontId="27" fillId="4" borderId="0" xfId="1" applyNumberFormat="1" applyFont="1" applyFill="1" applyBorder="1" applyAlignment="1">
      <alignment horizontal="right" vertical="top"/>
    </xf>
    <xf numFmtId="166" fontId="29" fillId="4" borderId="0" xfId="0" applyNumberFormat="1" applyFont="1" applyFill="1" applyBorder="1" applyAlignment="1">
      <alignment horizontal="right" vertical="top"/>
    </xf>
    <xf numFmtId="0" fontId="17" fillId="0" borderId="0" xfId="2" applyFont="1" applyFill="1" applyBorder="1" applyAlignment="1">
      <alignment vertical="top"/>
    </xf>
    <xf numFmtId="3" fontId="19" fillId="0" borderId="0" xfId="1" applyNumberFormat="1" applyFont="1" applyFill="1" applyBorder="1" applyAlignment="1">
      <alignment horizontal="right" vertical="top"/>
    </xf>
    <xf numFmtId="164" fontId="19" fillId="0" borderId="0" xfId="1" applyNumberFormat="1" applyFont="1" applyFill="1" applyBorder="1" applyAlignment="1">
      <alignment horizontal="right" vertical="top" wrapText="1"/>
    </xf>
    <xf numFmtId="166" fontId="18" fillId="0" borderId="0" xfId="0" applyNumberFormat="1" applyFont="1" applyFill="1" applyBorder="1" applyAlignment="1">
      <alignment horizontal="right" vertical="top"/>
    </xf>
    <xf numFmtId="164" fontId="27" fillId="4" borderId="0" xfId="1" applyNumberFormat="1" applyFont="1" applyFill="1" applyBorder="1" applyAlignment="1">
      <alignment horizontal="right" vertical="top" wrapText="1"/>
    </xf>
    <xf numFmtId="164" fontId="27" fillId="0" borderId="0" xfId="1" applyNumberFormat="1" applyFont="1" applyFill="1" applyBorder="1" applyAlignment="1">
      <alignment horizontal="right" vertical="top" wrapText="1"/>
    </xf>
    <xf numFmtId="0" fontId="31" fillId="0" borderId="0" xfId="2" applyFont="1" applyFill="1" applyBorder="1" applyAlignment="1">
      <alignment vertical="top"/>
    </xf>
    <xf numFmtId="164" fontId="19" fillId="4" borderId="0" xfId="1" applyNumberFormat="1" applyFont="1" applyFill="1" applyBorder="1" applyAlignment="1">
      <alignment horizontal="right" vertical="top" wrapText="1"/>
    </xf>
    <xf numFmtId="165" fontId="19" fillId="0" borderId="0" xfId="1" applyNumberFormat="1" applyFont="1" applyFill="1" applyBorder="1" applyAlignment="1">
      <alignment vertical="top" wrapText="1"/>
    </xf>
    <xf numFmtId="165" fontId="19" fillId="0" borderId="0" xfId="1" applyNumberFormat="1" applyFont="1" applyFill="1" applyBorder="1" applyAlignment="1">
      <alignment horizontal="left" vertical="top" wrapText="1"/>
    </xf>
    <xf numFmtId="165" fontId="19" fillId="0" borderId="0" xfId="1" applyNumberFormat="1" applyFont="1" applyFill="1" applyBorder="1" applyAlignment="1">
      <alignment horizontal="right" vertical="top"/>
    </xf>
    <xf numFmtId="3" fontId="27" fillId="4" borderId="0" xfId="1" applyNumberFormat="1" applyFont="1" applyFill="1" applyBorder="1" applyAlignment="1">
      <alignment horizontal="right" vertical="top" wrapText="1"/>
    </xf>
    <xf numFmtId="165" fontId="19" fillId="0" borderId="0" xfId="1" applyNumberFormat="1" applyFont="1" applyFill="1" applyBorder="1" applyAlignment="1">
      <alignment horizontal="right" vertical="center" wrapText="1"/>
    </xf>
    <xf numFmtId="0" fontId="27" fillId="2" borderId="0" xfId="11" applyFont="1" applyFill="1" applyBorder="1" applyAlignment="1" applyProtection="1">
      <alignment vertical="top"/>
    </xf>
    <xf numFmtId="0" fontId="35" fillId="2" borderId="0" xfId="11" applyFont="1" applyFill="1" applyBorder="1" applyAlignment="1" applyProtection="1">
      <alignment vertical="top"/>
    </xf>
    <xf numFmtId="166" fontId="27" fillId="2" borderId="0" xfId="8" applyNumberFormat="1" applyFont="1" applyFill="1" applyBorder="1" applyAlignment="1">
      <alignment horizontal="right" vertical="top"/>
    </xf>
    <xf numFmtId="0" fontId="27" fillId="7" borderId="0" xfId="10" applyFont="1" applyFill="1" applyBorder="1" applyAlignment="1">
      <alignment vertical="top"/>
    </xf>
    <xf numFmtId="166" fontId="27" fillId="7" borderId="0" xfId="9" applyNumberFormat="1" applyFont="1" applyFill="1" applyBorder="1" applyAlignment="1">
      <alignment horizontal="right" vertical="top"/>
    </xf>
    <xf numFmtId="0" fontId="29" fillId="0" borderId="0" xfId="0" applyFont="1" applyAlignment="1">
      <alignment vertical="top"/>
    </xf>
    <xf numFmtId="0" fontId="27" fillId="2" borderId="0" xfId="4" applyFont="1" applyFill="1" applyBorder="1" applyAlignment="1">
      <alignment vertical="top"/>
    </xf>
    <xf numFmtId="0" fontId="27" fillId="2" borderId="0" xfId="7" applyFont="1" applyFill="1" applyBorder="1" applyAlignment="1">
      <alignment vertical="top"/>
    </xf>
    <xf numFmtId="0" fontId="19" fillId="2" borderId="0" xfId="4" applyFont="1" applyFill="1" applyBorder="1" applyAlignment="1">
      <alignment vertical="top"/>
    </xf>
    <xf numFmtId="0" fontId="19" fillId="2" borderId="0" xfId="7" applyFont="1" applyFill="1" applyBorder="1" applyAlignment="1">
      <alignment vertical="top"/>
    </xf>
    <xf numFmtId="166" fontId="19" fillId="2" borderId="0" xfId="5" applyNumberFormat="1" applyFont="1" applyFill="1" applyBorder="1" applyAlignment="1">
      <alignment horizontal="right" vertical="top"/>
    </xf>
    <xf numFmtId="166" fontId="19" fillId="0" borderId="0" xfId="6" applyNumberFormat="1" applyFont="1" applyFill="1" applyBorder="1" applyAlignment="1">
      <alignment horizontal="right" vertical="top"/>
    </xf>
    <xf numFmtId="0" fontId="18" fillId="2" borderId="0" xfId="4" applyFont="1" applyFill="1" applyBorder="1" applyAlignment="1">
      <alignment vertical="top"/>
    </xf>
    <xf numFmtId="166" fontId="19" fillId="0" borderId="0" xfId="5" applyNumberFormat="1" applyFont="1" applyFill="1" applyBorder="1" applyAlignment="1">
      <alignment horizontal="right" vertical="top"/>
    </xf>
    <xf numFmtId="166" fontId="19" fillId="2" borderId="0" xfId="6" applyNumberFormat="1" applyFont="1" applyFill="1" applyBorder="1" applyAlignment="1">
      <alignment horizontal="right" vertical="top"/>
    </xf>
    <xf numFmtId="166" fontId="27" fillId="0" borderId="0" xfId="8" applyNumberFormat="1" applyFont="1" applyFill="1" applyBorder="1" applyAlignment="1">
      <alignment horizontal="right" vertical="top"/>
    </xf>
    <xf numFmtId="166" fontId="27" fillId="2" borderId="0" xfId="6" applyNumberFormat="1" applyFont="1" applyFill="1" applyBorder="1" applyAlignment="1">
      <alignment horizontal="right" vertical="top"/>
    </xf>
    <xf numFmtId="166" fontId="27" fillId="0" borderId="0" xfId="6" applyNumberFormat="1" applyFont="1" applyFill="1" applyBorder="1" applyAlignment="1">
      <alignment horizontal="right" vertical="top"/>
    </xf>
    <xf numFmtId="0" fontId="27" fillId="0" borderId="0" xfId="4" applyFont="1" applyFill="1" applyBorder="1" applyAlignment="1">
      <alignment vertical="top"/>
    </xf>
    <xf numFmtId="0" fontId="27" fillId="0" borderId="0" xfId="7" applyFont="1" applyFill="1" applyBorder="1" applyAlignment="1">
      <alignment vertical="top"/>
    </xf>
    <xf numFmtId="0" fontId="27" fillId="2" borderId="0" xfId="5" applyFont="1" applyFill="1" applyBorder="1" applyAlignment="1">
      <alignment vertical="top"/>
    </xf>
    <xf numFmtId="166" fontId="19" fillId="0" borderId="0" xfId="8" applyNumberFormat="1" applyFont="1" applyFill="1" applyBorder="1" applyAlignment="1">
      <alignment horizontal="right" vertical="top"/>
    </xf>
    <xf numFmtId="166" fontId="19" fillId="2" borderId="0" xfId="8" applyNumberFormat="1" applyFont="1" applyFill="1" applyBorder="1" applyAlignment="1">
      <alignment horizontal="right" vertical="top"/>
    </xf>
    <xf numFmtId="0" fontId="19" fillId="0" borderId="0" xfId="4" applyFont="1" applyFill="1" applyBorder="1" applyAlignment="1">
      <alignment vertical="top"/>
    </xf>
    <xf numFmtId="166" fontId="18" fillId="2" borderId="0" xfId="4" applyNumberFormat="1" applyFont="1" applyFill="1" applyBorder="1" applyAlignment="1">
      <alignment horizontal="right" vertical="top"/>
    </xf>
    <xf numFmtId="0" fontId="19" fillId="0" borderId="0" xfId="7" applyFont="1" applyFill="1" applyBorder="1" applyAlignment="1">
      <alignment vertical="top"/>
    </xf>
    <xf numFmtId="166" fontId="27" fillId="0" borderId="0" xfId="5" applyNumberFormat="1" applyFont="1" applyFill="1" applyBorder="1" applyAlignment="1">
      <alignment horizontal="right" vertical="top"/>
    </xf>
    <xf numFmtId="166" fontId="27" fillId="2" borderId="0" xfId="5" applyNumberFormat="1" applyFont="1" applyFill="1" applyBorder="1" applyAlignment="1">
      <alignment horizontal="right" vertical="top"/>
    </xf>
    <xf numFmtId="166" fontId="18" fillId="2" borderId="0" xfId="5" applyNumberFormat="1" applyFont="1" applyFill="1" applyBorder="1" applyAlignment="1">
      <alignment horizontal="right" vertical="top"/>
    </xf>
    <xf numFmtId="166" fontId="29" fillId="2" borderId="0" xfId="5" applyNumberFormat="1" applyFont="1" applyFill="1" applyBorder="1" applyAlignment="1">
      <alignment horizontal="right" vertical="top"/>
    </xf>
    <xf numFmtId="0" fontId="27" fillId="0" borderId="0" xfId="4" applyFont="1" applyFill="1" applyBorder="1" applyAlignment="1">
      <alignment horizontal="left" vertical="top"/>
    </xf>
    <xf numFmtId="0" fontId="19" fillId="2" borderId="0" xfId="5" applyFont="1" applyFill="1" applyBorder="1" applyAlignment="1">
      <alignment vertical="top"/>
    </xf>
    <xf numFmtId="0" fontId="35" fillId="2" borderId="0" xfId="11" applyFont="1" applyFill="1" applyBorder="1" applyAlignment="1" applyProtection="1">
      <alignment vertical="top" wrapText="1"/>
    </xf>
    <xf numFmtId="0" fontId="27" fillId="7" borderId="0" xfId="10" applyFont="1" applyFill="1" applyBorder="1" applyAlignment="1">
      <alignment vertical="top" wrapText="1"/>
    </xf>
    <xf numFmtId="0" fontId="27" fillId="2" borderId="0" xfId="4" applyFont="1" applyFill="1" applyBorder="1" applyAlignment="1">
      <alignment vertical="top" wrapText="1"/>
    </xf>
    <xf numFmtId="0" fontId="27" fillId="2" borderId="0" xfId="7" applyFont="1" applyFill="1" applyBorder="1" applyAlignment="1">
      <alignment vertical="top" wrapText="1"/>
    </xf>
    <xf numFmtId="0" fontId="19" fillId="2" borderId="0" xfId="7" applyFont="1" applyFill="1" applyBorder="1" applyAlignment="1">
      <alignment vertical="top" wrapText="1"/>
    </xf>
    <xf numFmtId="0" fontId="27" fillId="0" borderId="0" xfId="7" applyFont="1" applyFill="1" applyBorder="1" applyAlignment="1">
      <alignment vertical="top" wrapText="1"/>
    </xf>
    <xf numFmtId="0" fontId="27" fillId="2" borderId="0" xfId="5" applyFont="1" applyFill="1" applyBorder="1" applyAlignment="1">
      <alignment vertical="top" wrapText="1"/>
    </xf>
    <xf numFmtId="0" fontId="19" fillId="0" borderId="0" xfId="7" applyFont="1" applyFill="1" applyBorder="1" applyAlignment="1">
      <alignment vertical="top" wrapText="1"/>
    </xf>
    <xf numFmtId="0" fontId="27" fillId="0" borderId="0" xfId="4" applyFont="1" applyFill="1" applyBorder="1" applyAlignment="1">
      <alignment horizontal="left" vertical="top" wrapText="1"/>
    </xf>
    <xf numFmtId="0" fontId="19" fillId="2" borderId="0" xfId="7" applyFont="1" applyFill="1" applyBorder="1" applyAlignment="1">
      <alignment horizontal="left" vertical="top" wrapText="1"/>
    </xf>
    <xf numFmtId="0" fontId="5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center" wrapText="1"/>
    </xf>
    <xf numFmtId="43" fontId="19" fillId="0" borderId="0" xfId="1" applyFont="1" applyFill="1" applyBorder="1" applyAlignment="1">
      <alignment vertical="center"/>
    </xf>
    <xf numFmtId="43" fontId="18" fillId="0" borderId="0" xfId="1" applyFont="1" applyBorder="1" applyAlignment="1">
      <alignment vertical="center"/>
    </xf>
    <xf numFmtId="164" fontId="18" fillId="0" borderId="0" xfId="1" applyNumberFormat="1" applyFont="1" applyFill="1" applyBorder="1" applyAlignment="1">
      <alignment vertical="center"/>
    </xf>
    <xf numFmtId="170" fontId="19" fillId="0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30" fillId="0" borderId="0" xfId="2" applyFont="1" applyFill="1" applyBorder="1" applyAlignment="1">
      <alignment vertical="center" wrapText="1"/>
    </xf>
    <xf numFmtId="0" fontId="27" fillId="8" borderId="0" xfId="2" applyFont="1" applyFill="1" applyBorder="1" applyAlignment="1">
      <alignment vertical="center" wrapText="1"/>
    </xf>
    <xf numFmtId="0" fontId="19" fillId="0" borderId="0" xfId="2" applyFont="1" applyFill="1" applyBorder="1" applyAlignment="1">
      <alignment vertical="center" wrapText="1"/>
    </xf>
    <xf numFmtId="0" fontId="19" fillId="0" borderId="1" xfId="2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170" fontId="27" fillId="0" borderId="0" xfId="0" applyNumberFormat="1" applyFont="1" applyFill="1" applyBorder="1" applyAlignment="1">
      <alignment horizontal="right" vertical="top"/>
    </xf>
    <xf numFmtId="170" fontId="27" fillId="8" borderId="0" xfId="0" applyNumberFormat="1" applyFont="1" applyFill="1" applyBorder="1" applyAlignment="1">
      <alignment horizontal="right" vertical="top"/>
    </xf>
    <xf numFmtId="170" fontId="19" fillId="0" borderId="0" xfId="0" applyNumberFormat="1" applyFont="1" applyFill="1" applyBorder="1" applyAlignment="1">
      <alignment horizontal="right" vertical="top"/>
    </xf>
    <xf numFmtId="164" fontId="29" fillId="0" borderId="0" xfId="1" applyNumberFormat="1" applyFont="1" applyFill="1" applyAlignment="1">
      <alignment horizontal="right" vertical="top"/>
    </xf>
    <xf numFmtId="3" fontId="27" fillId="0" borderId="0" xfId="0" applyNumberFormat="1" applyFont="1" applyFill="1" applyBorder="1" applyAlignment="1">
      <alignment horizontal="right" vertical="top"/>
    </xf>
    <xf numFmtId="164" fontId="27" fillId="8" borderId="0" xfId="1" applyNumberFormat="1" applyFont="1" applyFill="1" applyBorder="1" applyAlignment="1">
      <alignment horizontal="right" vertical="top"/>
    </xf>
    <xf numFmtId="3" fontId="19" fillId="8" borderId="0" xfId="0" applyNumberFormat="1" applyFont="1" applyFill="1" applyBorder="1" applyAlignment="1">
      <alignment horizontal="right" vertical="top"/>
    </xf>
    <xf numFmtId="164" fontId="18" fillId="0" borderId="0" xfId="1" applyNumberFormat="1" applyFont="1" applyBorder="1" applyAlignment="1">
      <alignment horizontal="right" vertical="top"/>
    </xf>
    <xf numFmtId="164" fontId="19" fillId="0" borderId="0" xfId="1" applyNumberFormat="1" applyFont="1" applyFill="1" applyBorder="1" applyAlignment="1">
      <alignment horizontal="right" vertical="top"/>
    </xf>
    <xf numFmtId="3" fontId="19" fillId="0" borderId="0" xfId="0" applyNumberFormat="1" applyFont="1" applyFill="1" applyBorder="1" applyAlignment="1">
      <alignment horizontal="right" vertical="top"/>
    </xf>
    <xf numFmtId="164" fontId="18" fillId="0" borderId="1" xfId="1" applyNumberFormat="1" applyFont="1" applyBorder="1" applyAlignment="1">
      <alignment vertical="center"/>
    </xf>
    <xf numFmtId="170" fontId="19" fillId="0" borderId="1" xfId="0" applyNumberFormat="1" applyFont="1" applyFill="1" applyBorder="1" applyAlignment="1">
      <alignment horizontal="right" vertical="center"/>
    </xf>
    <xf numFmtId="166" fontId="19" fillId="0" borderId="0" xfId="0" applyNumberFormat="1" applyFont="1" applyFill="1" applyBorder="1" applyAlignment="1">
      <alignment horizontal="right" vertical="top"/>
    </xf>
    <xf numFmtId="166" fontId="19" fillId="0" borderId="1" xfId="0" applyNumberFormat="1" applyFont="1" applyFill="1" applyBorder="1" applyAlignment="1">
      <alignment horizontal="right" vertical="top"/>
    </xf>
    <xf numFmtId="0" fontId="27" fillId="0" borderId="0" xfId="11" applyFont="1" applyFill="1" applyBorder="1" applyAlignment="1" applyProtection="1">
      <alignment vertical="top" wrapText="1"/>
    </xf>
    <xf numFmtId="0" fontId="19" fillId="2" borderId="3" xfId="0" applyFont="1" applyFill="1" applyBorder="1" applyAlignment="1">
      <alignment horizontal="left" vertical="top" wrapText="1"/>
    </xf>
    <xf numFmtId="0" fontId="18" fillId="0" borderId="0" xfId="0" applyFont="1" applyAlignment="1">
      <alignment horizontal="left" wrapText="1"/>
    </xf>
    <xf numFmtId="0" fontId="21" fillId="0" borderId="0" xfId="2" applyFont="1" applyFill="1" applyBorder="1" applyAlignment="1">
      <alignment vertical="top"/>
    </xf>
    <xf numFmtId="0" fontId="5" fillId="0" borderId="0" xfId="0" applyFont="1" applyAlignment="1">
      <alignment horizontal="left" wrapText="1"/>
    </xf>
    <xf numFmtId="0" fontId="5" fillId="0" borderId="0" xfId="0" applyNumberFormat="1" applyFont="1"/>
    <xf numFmtId="164" fontId="21" fillId="0" borderId="0" xfId="1" applyNumberFormat="1" applyFont="1" applyFill="1" applyBorder="1" applyAlignment="1">
      <alignment vertical="top"/>
    </xf>
    <xf numFmtId="168" fontId="20" fillId="0" borderId="0" xfId="0" applyNumberFormat="1" applyFont="1" applyFill="1" applyBorder="1" applyAlignment="1">
      <alignment horizontal="right" vertical="top"/>
    </xf>
    <xf numFmtId="0" fontId="18" fillId="0" borderId="0" xfId="0" applyFont="1" applyAlignment="1"/>
    <xf numFmtId="3" fontId="27" fillId="0" borderId="0" xfId="2" applyNumberFormat="1" applyFont="1" applyFill="1" applyBorder="1" applyAlignment="1">
      <alignment vertical="top" wrapText="1"/>
    </xf>
    <xf numFmtId="0" fontId="27" fillId="4" borderId="0" xfId="2" applyFont="1" applyFill="1" applyBorder="1" applyAlignment="1">
      <alignment vertical="top" wrapText="1"/>
    </xf>
    <xf numFmtId="0" fontId="19" fillId="4" borderId="0" xfId="2" applyFont="1" applyFill="1" applyBorder="1" applyAlignment="1">
      <alignment vertical="top" wrapText="1"/>
    </xf>
    <xf numFmtId="0" fontId="18" fillId="4" borderId="0" xfId="0" applyFont="1" applyFill="1" applyBorder="1" applyAlignment="1">
      <alignment vertical="top" wrapText="1"/>
    </xf>
    <xf numFmtId="0" fontId="18" fillId="0" borderId="3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165" fontId="27" fillId="4" borderId="0" xfId="1" applyNumberFormat="1" applyFont="1" applyFill="1" applyBorder="1" applyAlignment="1">
      <alignment vertical="top" wrapText="1"/>
    </xf>
    <xf numFmtId="165" fontId="18" fillId="0" borderId="0" xfId="1" applyNumberFormat="1" applyFont="1" applyFill="1" applyBorder="1" applyAlignment="1">
      <alignment vertical="top" wrapText="1"/>
    </xf>
    <xf numFmtId="0" fontId="19" fillId="2" borderId="1" xfId="4" applyFont="1" applyFill="1" applyBorder="1" applyAlignment="1">
      <alignment vertical="top"/>
    </xf>
    <xf numFmtId="0" fontId="19" fillId="2" borderId="1" xfId="7" applyFont="1" applyFill="1" applyBorder="1" applyAlignment="1">
      <alignment vertical="top"/>
    </xf>
    <xf numFmtId="0" fontId="19" fillId="2" borderId="1" xfId="7" applyFont="1" applyFill="1" applyBorder="1" applyAlignment="1">
      <alignment vertical="top" wrapText="1"/>
    </xf>
    <xf numFmtId="166" fontId="19" fillId="0" borderId="1" xfId="6" applyNumberFormat="1" applyFont="1" applyFill="1" applyBorder="1" applyAlignment="1">
      <alignment horizontal="right" vertical="top"/>
    </xf>
    <xf numFmtId="166" fontId="19" fillId="0" borderId="1" xfId="5" applyNumberFormat="1" applyFont="1" applyFill="1" applyBorder="1" applyAlignment="1">
      <alignment horizontal="right" vertical="top"/>
    </xf>
    <xf numFmtId="0" fontId="19" fillId="0" borderId="1" xfId="0" applyFont="1" applyFill="1" applyBorder="1" applyAlignment="1">
      <alignment vertical="top"/>
    </xf>
    <xf numFmtId="0" fontId="19" fillId="0" borderId="1" xfId="2" applyFont="1" applyFill="1" applyBorder="1" applyAlignment="1">
      <alignment horizontal="left" vertical="top" wrapText="1"/>
    </xf>
    <xf numFmtId="3" fontId="19" fillId="0" borderId="1" xfId="1" applyNumberFormat="1" applyFont="1" applyFill="1" applyBorder="1" applyAlignment="1">
      <alignment vertical="top" wrapText="1"/>
    </xf>
    <xf numFmtId="164" fontId="19" fillId="0" borderId="1" xfId="1" applyNumberFormat="1" applyFont="1" applyFill="1" applyBorder="1" applyAlignment="1">
      <alignment vertical="top" wrapText="1"/>
    </xf>
    <xf numFmtId="168" fontId="18" fillId="0" borderId="1" xfId="0" applyNumberFormat="1" applyFont="1" applyFill="1" applyBorder="1" applyAlignment="1">
      <alignment horizontal="right" vertical="top"/>
    </xf>
    <xf numFmtId="164" fontId="18" fillId="0" borderId="1" xfId="1" applyNumberFormat="1" applyFont="1" applyBorder="1" applyAlignment="1">
      <alignment horizontal="right" vertical="top"/>
    </xf>
    <xf numFmtId="3" fontId="19" fillId="0" borderId="1" xfId="0" applyNumberFormat="1" applyFont="1" applyFill="1" applyBorder="1" applyAlignment="1">
      <alignment horizontal="right" vertical="top"/>
    </xf>
    <xf numFmtId="170" fontId="19" fillId="0" borderId="1" xfId="0" applyNumberFormat="1" applyFont="1" applyFill="1" applyBorder="1" applyAlignment="1">
      <alignment horizontal="right" vertical="top"/>
    </xf>
    <xf numFmtId="168" fontId="18" fillId="0" borderId="0" xfId="0" applyNumberFormat="1" applyFont="1" applyAlignment="1">
      <alignment vertical="top"/>
    </xf>
    <xf numFmtId="0" fontId="18" fillId="2" borderId="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1" applyNumberFormat="1" applyFont="1" applyFill="1" applyBorder="1" applyAlignment="1">
      <alignment vertical="top" wrapText="1"/>
    </xf>
    <xf numFmtId="0" fontId="18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left" vertical="top" wrapText="1"/>
    </xf>
    <xf numFmtId="0" fontId="19" fillId="0" borderId="0" xfId="2" applyFont="1" applyFill="1" applyBorder="1" applyAlignment="1">
      <alignment horizontal="left" vertical="top" wrapText="1" indent="2"/>
    </xf>
    <xf numFmtId="3" fontId="27" fillId="0" borderId="0" xfId="5" applyNumberFormat="1" applyFont="1" applyFill="1" applyBorder="1" applyAlignment="1">
      <alignment horizontal="right" vertical="top" wrapText="1"/>
    </xf>
    <xf numFmtId="0" fontId="19" fillId="0" borderId="0" xfId="0" applyFont="1" applyBorder="1" applyAlignment="1">
      <alignment vertical="top"/>
    </xf>
    <xf numFmtId="0" fontId="18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8" fillId="0" borderId="0" xfId="0" applyFont="1" applyAlignment="1">
      <alignment vertical="top" wrapText="1"/>
    </xf>
    <xf numFmtId="164" fontId="18" fillId="0" borderId="0" xfId="0" applyNumberFormat="1" applyFont="1" applyBorder="1" applyAlignment="1">
      <alignment vertical="top"/>
    </xf>
    <xf numFmtId="0" fontId="18" fillId="0" borderId="4" xfId="0" applyFont="1" applyBorder="1" applyAlignment="1">
      <alignment vertical="top"/>
    </xf>
    <xf numFmtId="0" fontId="18" fillId="0" borderId="4" xfId="0" applyFont="1" applyBorder="1" applyAlignment="1">
      <alignment vertical="top" wrapText="1"/>
    </xf>
    <xf numFmtId="164" fontId="29" fillId="2" borderId="0" xfId="1" applyNumberFormat="1" applyFont="1" applyFill="1" applyAlignment="1">
      <alignment vertical="center"/>
    </xf>
    <xf numFmtId="164" fontId="27" fillId="8" borderId="0" xfId="1" applyNumberFormat="1" applyFont="1" applyFill="1" applyBorder="1" applyAlignment="1">
      <alignment vertical="top"/>
    </xf>
    <xf numFmtId="164" fontId="18" fillId="0" borderId="0" xfId="1" applyNumberFormat="1" applyFont="1" applyBorder="1" applyAlignment="1">
      <alignment vertical="top"/>
    </xf>
    <xf numFmtId="0" fontId="18" fillId="0" borderId="0" xfId="0" applyFont="1" applyFill="1" applyBorder="1" applyAlignment="1">
      <alignment horizontal="justify" vertical="top"/>
    </xf>
    <xf numFmtId="0" fontId="0" fillId="0" borderId="0" xfId="0" applyAlignment="1">
      <alignment horizontal="justify" vertical="top"/>
    </xf>
    <xf numFmtId="0" fontId="18" fillId="0" borderId="0" xfId="0" applyFont="1" applyBorder="1" applyAlignment="1">
      <alignment horizontal="left" vertical="top" wrapText="1"/>
    </xf>
    <xf numFmtId="0" fontId="18" fillId="2" borderId="0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left" vertical="center" wrapText="1"/>
    </xf>
    <xf numFmtId="0" fontId="18" fillId="2" borderId="0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top"/>
    </xf>
    <xf numFmtId="0" fontId="18" fillId="2" borderId="5" xfId="0" applyFont="1" applyFill="1" applyBorder="1" applyAlignment="1">
      <alignment horizontal="center" vertical="center" wrapText="1"/>
    </xf>
    <xf numFmtId="0" fontId="19" fillId="2" borderId="0" xfId="4" applyFont="1" applyFill="1" applyBorder="1" applyAlignment="1">
      <alignment horizontal="left" vertical="top" wrapText="1"/>
    </xf>
    <xf numFmtId="0" fontId="19" fillId="2" borderId="0" xfId="4" applyFont="1" applyFill="1" applyBorder="1" applyAlignment="1">
      <alignment horizontal="justify" vertical="top" wrapText="1"/>
    </xf>
    <xf numFmtId="0" fontId="4" fillId="6" borderId="0" xfId="0" applyFont="1" applyFill="1" applyAlignment="1">
      <alignment horizontal="left" vertical="top" wrapText="1"/>
    </xf>
    <xf numFmtId="0" fontId="18" fillId="2" borderId="0" xfId="4" applyFont="1" applyFill="1" applyBorder="1" applyAlignment="1">
      <alignment horizontal="left" vertical="top" wrapText="1"/>
    </xf>
    <xf numFmtId="0" fontId="19" fillId="2" borderId="0" xfId="7" applyFont="1" applyFill="1" applyBorder="1" applyAlignment="1">
      <alignment horizontal="left" vertical="top" wrapText="1"/>
    </xf>
    <xf numFmtId="0" fontId="19" fillId="2" borderId="0" xfId="11" applyFont="1" applyFill="1" applyBorder="1" applyAlignment="1" applyProtection="1">
      <alignment horizontal="center" vertical="center"/>
    </xf>
    <xf numFmtId="0" fontId="19" fillId="2" borderId="1" xfId="11" applyFont="1" applyFill="1" applyBorder="1" applyAlignment="1" applyProtection="1">
      <alignment horizontal="center" vertical="center"/>
    </xf>
    <xf numFmtId="0" fontId="18" fillId="0" borderId="0" xfId="0" applyFont="1" applyBorder="1" applyAlignment="1">
      <alignment horizontal="justify" vertical="center" wrapText="1"/>
    </xf>
    <xf numFmtId="0" fontId="18" fillId="0" borderId="0" xfId="0" applyFont="1" applyBorder="1" applyAlignment="1">
      <alignment horizontal="justify" vertical="center"/>
    </xf>
    <xf numFmtId="0" fontId="11" fillId="0" borderId="0" xfId="0" applyFont="1" applyAlignment="1">
      <alignment horizontal="left" vertical="center"/>
    </xf>
    <xf numFmtId="0" fontId="4" fillId="6" borderId="0" xfId="0" applyFont="1" applyFill="1" applyAlignment="1">
      <alignment horizontal="left" vertical="center" wrapText="1"/>
    </xf>
    <xf numFmtId="0" fontId="19" fillId="2" borderId="0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justify" vertical="top" wrapText="1"/>
    </xf>
    <xf numFmtId="0" fontId="18" fillId="0" borderId="0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9" fillId="7" borderId="0" xfId="0" applyFont="1" applyFill="1" applyBorder="1" applyAlignment="1">
      <alignment horizontal="justify" vertical="center" wrapText="1"/>
    </xf>
    <xf numFmtId="0" fontId="4" fillId="5" borderId="0" xfId="0" applyFont="1" applyFill="1" applyAlignment="1">
      <alignment vertical="center" wrapText="1"/>
    </xf>
    <xf numFmtId="0" fontId="18" fillId="0" borderId="0" xfId="0" applyFont="1" applyBorder="1" applyAlignment="1">
      <alignment horizontal="left" wrapText="1"/>
    </xf>
    <xf numFmtId="0" fontId="19" fillId="0" borderId="4" xfId="0" applyFont="1" applyFill="1" applyBorder="1" applyAlignment="1">
      <alignment horizontal="justify" vertical="top" wrapText="1"/>
    </xf>
    <xf numFmtId="0" fontId="19" fillId="0" borderId="4" xfId="0" applyFont="1" applyFill="1" applyBorder="1" applyAlignment="1">
      <alignment horizontal="justify" vertical="top"/>
    </xf>
    <xf numFmtId="0" fontId="19" fillId="0" borderId="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top"/>
    </xf>
    <xf numFmtId="0" fontId="19" fillId="0" borderId="0" xfId="0" applyFont="1" applyFill="1" applyBorder="1" applyAlignment="1">
      <alignment horizontal="justify" vertical="top" wrapText="1"/>
    </xf>
    <xf numFmtId="0" fontId="18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27" fillId="4" borderId="0" xfId="13" applyFont="1" applyFill="1" applyBorder="1" applyAlignment="1">
      <alignment horizontal="left" vertical="top" wrapText="1"/>
    </xf>
    <xf numFmtId="0" fontId="27" fillId="4" borderId="0" xfId="0" applyFont="1" applyFill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/>
    </xf>
    <xf numFmtId="0" fontId="28" fillId="0" borderId="0" xfId="0" applyFont="1" applyAlignment="1">
      <alignment horizontal="justify" vertical="center" wrapText="1"/>
    </xf>
    <xf numFmtId="0" fontId="18" fillId="0" borderId="0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28" fillId="0" borderId="0" xfId="0" applyFont="1" applyAlignment="1">
      <alignment horizontal="justify" vertical="top" wrapText="1"/>
    </xf>
    <xf numFmtId="0" fontId="18" fillId="0" borderId="0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29" fillId="2" borderId="5" xfId="2" applyFont="1" applyFill="1" applyBorder="1" applyAlignment="1">
      <alignment horizontal="left" vertical="center"/>
    </xf>
    <xf numFmtId="0" fontId="29" fillId="8" borderId="0" xfId="2" quotePrefix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18" fillId="0" borderId="0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left" vertical="top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36" fillId="10" borderId="0" xfId="0" applyFont="1" applyFill="1" applyBorder="1" applyAlignment="1">
      <alignment horizontal="center" vertical="center" wrapText="1"/>
    </xf>
    <xf numFmtId="166" fontId="37" fillId="0" borderId="0" xfId="1" applyNumberFormat="1" applyFont="1" applyFill="1" applyBorder="1" applyAlignment="1">
      <alignment horizontal="left" vertical="center"/>
    </xf>
    <xf numFmtId="164" fontId="4" fillId="0" borderId="0" xfId="0" applyNumberFormat="1" applyFont="1" applyAlignment="1">
      <alignment vertical="top"/>
    </xf>
    <xf numFmtId="0" fontId="38" fillId="0" borderId="0" xfId="0" applyFont="1" applyAlignment="1">
      <alignment vertical="top"/>
    </xf>
    <xf numFmtId="0" fontId="36" fillId="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/>
    </xf>
    <xf numFmtId="0" fontId="18" fillId="3" borderId="0" xfId="0" applyFont="1" applyFill="1" applyBorder="1" applyAlignment="1">
      <alignment horizontal="center" vertical="center" wrapText="1"/>
    </xf>
    <xf numFmtId="0" fontId="36" fillId="9" borderId="0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36" fillId="5" borderId="0" xfId="0" applyFont="1" applyFill="1" applyAlignment="1">
      <alignment horizontal="center" vertical="center" wrapText="1"/>
    </xf>
    <xf numFmtId="166" fontId="38" fillId="0" borderId="0" xfId="1" applyNumberFormat="1" applyFont="1" applyAlignment="1">
      <alignment horizontal="right" vertical="top"/>
    </xf>
    <xf numFmtId="43" fontId="38" fillId="0" borderId="0" xfId="1" applyFont="1" applyFill="1" applyAlignment="1">
      <alignment vertical="top"/>
    </xf>
    <xf numFmtId="0" fontId="36" fillId="5" borderId="0" xfId="0" applyFont="1" applyFill="1" applyAlignment="1">
      <alignment horizontal="center" vertical="top" wrapText="1"/>
    </xf>
    <xf numFmtId="164" fontId="38" fillId="0" borderId="0" xfId="0" applyNumberFormat="1" applyFont="1" applyAlignment="1">
      <alignment vertical="top"/>
    </xf>
    <xf numFmtId="0" fontId="38" fillId="0" borderId="0" xfId="0" applyFont="1" applyBorder="1" applyAlignment="1">
      <alignment vertical="top"/>
    </xf>
    <xf numFmtId="173" fontId="38" fillId="0" borderId="0" xfId="1" applyNumberFormat="1" applyFont="1" applyAlignment="1">
      <alignment vertical="top"/>
    </xf>
    <xf numFmtId="173" fontId="4" fillId="0" borderId="0" xfId="1" applyNumberFormat="1" applyFont="1" applyAlignment="1">
      <alignment vertical="top"/>
    </xf>
    <xf numFmtId="0" fontId="36" fillId="6" borderId="0" xfId="0" applyFont="1" applyFill="1" applyAlignment="1">
      <alignment horizontal="center" vertical="center" wrapText="1"/>
    </xf>
    <xf numFmtId="0" fontId="39" fillId="0" borderId="0" xfId="0" applyFont="1" applyAlignment="1">
      <alignment vertical="center"/>
    </xf>
    <xf numFmtId="172" fontId="4" fillId="0" borderId="0" xfId="0" applyNumberFormat="1" applyFont="1" applyAlignment="1">
      <alignment vertical="top"/>
    </xf>
    <xf numFmtId="0" fontId="38" fillId="0" borderId="0" xfId="0" applyFont="1"/>
    <xf numFmtId="0" fontId="38" fillId="0" borderId="0" xfId="0" applyFont="1" applyFill="1" applyBorder="1"/>
    <xf numFmtId="43" fontId="2" fillId="0" borderId="0" xfId="1" applyFont="1"/>
    <xf numFmtId="0" fontId="40" fillId="0" borderId="0" xfId="0" applyFont="1" applyFill="1" applyBorder="1" applyAlignment="1">
      <alignment vertical="center"/>
    </xf>
  </cellXfs>
  <cellStyles count="16">
    <cellStyle name="Hipervínculo 2 2" xfId="11"/>
    <cellStyle name="Millares" xfId="1" builtinId="3"/>
    <cellStyle name="Millares 2" xfId="8"/>
    <cellStyle name="Millares 2 2" xfId="12"/>
    <cellStyle name="Millares 2 3" xfId="9"/>
    <cellStyle name="Millares 2 3 2" xfId="14"/>
    <cellStyle name="Normal" xfId="0" builtinId="0"/>
    <cellStyle name="Normal 2" xfId="15"/>
    <cellStyle name="Normal 2 2" xfId="4"/>
    <cellStyle name="Normal 2 2 3" xfId="5"/>
    <cellStyle name="Normal 2 3" xfId="6"/>
    <cellStyle name="Normal 2 5" xfId="13"/>
    <cellStyle name="Normal 3 2 2" xfId="7"/>
    <cellStyle name="Normal 3 2 2 2" xfId="10"/>
    <cellStyle name="Normal 7 2" xfId="3"/>
    <cellStyle name="Normal_Hoja1" xfId="2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E0B4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%20c\drive%20D\UPCP-Informes%20Trimestrales\2015\1&#176;%20trimestre\Consultas\para%20Semarnat-G&#233;nero%20y%20pobrez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%20c\drive%20D\UPCP-Informes%20Trimestrales\2015\1&#176;%20trimestre\Consultas\para%20Semarnat-G&#233;nero%20y%20pobrez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nanzaspublicas.hacienda.gob.mx/ECONOMIA/ECO'99/ECOAG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Anexo 7"/>
      <sheetName val="Anexo 10"/>
      <sheetName val="Anexo 29"/>
      <sheetName val="Libro4"/>
      <sheetName val="Índice"/>
      <sheetName val="Anexo 25"/>
      <sheetName val="Anexo 30"/>
      <sheetName val="Índice (2)"/>
      <sheetName val="Hoja5"/>
      <sheetName val="INDÍGENAS"/>
      <sheetName val="GÉNERO"/>
      <sheetName val="Gráfico1"/>
      <sheetName val="Sheet1"/>
      <sheetName val="9"/>
      <sheetName val="9 (2)"/>
      <sheetName val="Anexo 9_Inversión Física"/>
      <sheetName val="Anexo 10_Detalle IF"/>
      <sheetName val="10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8"/>
  <sheetViews>
    <sheetView showGridLines="0" tabSelected="1" zoomScaleNormal="100" workbookViewId="0">
      <selection sqref="A1:C1"/>
    </sheetView>
  </sheetViews>
  <sheetFormatPr baseColWidth="10" defaultRowHeight="12"/>
  <cols>
    <col min="1" max="1" width="4.7109375" style="3" customWidth="1"/>
    <col min="2" max="2" width="60.7109375" style="3" customWidth="1"/>
    <col min="3" max="6" width="17.7109375" style="3" customWidth="1"/>
    <col min="7" max="7" width="1.5703125" style="4" customWidth="1"/>
    <col min="8" max="9" width="13.7109375" style="3" customWidth="1"/>
    <col min="10" max="16384" width="11.42578125" style="3"/>
  </cols>
  <sheetData>
    <row r="1" spans="1:14" s="1" customFormat="1" ht="41.25" customHeight="1">
      <c r="A1" s="445" t="s">
        <v>146</v>
      </c>
      <c r="B1" s="445"/>
      <c r="C1" s="445"/>
      <c r="D1" s="446" t="s">
        <v>132</v>
      </c>
      <c r="E1" s="446"/>
      <c r="F1" s="3"/>
      <c r="G1" s="4"/>
      <c r="H1" s="447"/>
      <c r="I1" s="3"/>
    </row>
    <row r="2" spans="1:14" ht="22.5" customHeight="1">
      <c r="A2" s="448" t="s">
        <v>657</v>
      </c>
      <c r="C2" s="40"/>
      <c r="D2" s="40"/>
      <c r="E2" s="40"/>
      <c r="F2" s="40"/>
    </row>
    <row r="3" spans="1:14" s="69" customFormat="1" ht="64.5" customHeight="1">
      <c r="A3" s="391" t="s">
        <v>360</v>
      </c>
      <c r="B3" s="391"/>
      <c r="C3" s="391"/>
      <c r="D3" s="391"/>
      <c r="E3" s="391"/>
      <c r="F3" s="391"/>
      <c r="G3" s="391"/>
      <c r="H3" s="391"/>
      <c r="I3" s="391"/>
    </row>
    <row r="4" spans="1:14" s="69" customFormat="1" ht="12" customHeight="1">
      <c r="A4" s="392" t="s">
        <v>0</v>
      </c>
      <c r="B4" s="392" t="s">
        <v>359</v>
      </c>
      <c r="C4" s="72"/>
      <c r="D4" s="73"/>
      <c r="E4" s="394" t="s">
        <v>2</v>
      </c>
      <c r="F4" s="394"/>
      <c r="G4" s="74"/>
      <c r="H4" s="392" t="s">
        <v>3</v>
      </c>
      <c r="I4" s="392"/>
    </row>
    <row r="5" spans="1:14" s="69" customFormat="1" ht="16.5" customHeight="1">
      <c r="A5" s="392"/>
      <c r="B5" s="392"/>
      <c r="C5" s="390" t="s">
        <v>4</v>
      </c>
      <c r="D5" s="390" t="s">
        <v>143</v>
      </c>
      <c r="E5" s="395" t="s">
        <v>358</v>
      </c>
      <c r="F5" s="75" t="s">
        <v>626</v>
      </c>
      <c r="G5" s="76"/>
      <c r="H5" s="393"/>
      <c r="I5" s="393"/>
    </row>
    <row r="6" spans="1:14" s="69" customFormat="1" ht="24.75" customHeight="1">
      <c r="A6" s="392"/>
      <c r="B6" s="392"/>
      <c r="C6" s="390"/>
      <c r="D6" s="390"/>
      <c r="E6" s="390"/>
      <c r="F6" s="77" t="s">
        <v>144</v>
      </c>
      <c r="G6" s="77"/>
      <c r="H6" s="76" t="s">
        <v>5</v>
      </c>
      <c r="I6" s="76" t="s">
        <v>7</v>
      </c>
    </row>
    <row r="7" spans="1:14" s="69" customFormat="1" ht="12" customHeight="1">
      <c r="A7" s="393"/>
      <c r="B7" s="393"/>
      <c r="C7" s="78" t="s">
        <v>8</v>
      </c>
      <c r="D7" s="78" t="s">
        <v>9</v>
      </c>
      <c r="E7" s="78" t="s">
        <v>10</v>
      </c>
      <c r="F7" s="79" t="s">
        <v>11</v>
      </c>
      <c r="G7" s="79"/>
      <c r="H7" s="79" t="s">
        <v>12</v>
      </c>
      <c r="I7" s="79" t="s">
        <v>13</v>
      </c>
    </row>
    <row r="8" spans="1:14" s="69" customFormat="1" ht="16.5" customHeight="1">
      <c r="A8" s="80" t="s">
        <v>196</v>
      </c>
      <c r="B8" s="81"/>
      <c r="C8" s="82">
        <f>C9+C11+C14+C19+C27+C34+C37+C47+C49+C61+C63+C65+C68+C70+C72+C80</f>
        <v>80844557229.821106</v>
      </c>
      <c r="D8" s="82">
        <f>D9+D11+D14+D19+D27+D34+D37+D47+D49+D61+D63+D65+D68+D70+D72+D80</f>
        <v>77526759789.106125</v>
      </c>
      <c r="E8" s="82">
        <f>E9+E11+E14+E19+E27+E34+E37+E47+E49+E61+E63+E65+E68+E70+E72+E80</f>
        <v>66765820755.049622</v>
      </c>
      <c r="F8" s="82">
        <f>F9+F11+F14+F19+F27+F34+F37+F47+F49+F61+F63+F65+F68+F70+F72+F80</f>
        <v>65048448309.542587</v>
      </c>
      <c r="G8" s="82"/>
      <c r="H8" s="83">
        <f t="shared" ref="H8:H39" si="0">IFERROR(+F8/D8*100,"n.a")</f>
        <v>83.904510502556874</v>
      </c>
      <c r="I8" s="83">
        <f t="shared" ref="I8:I39" si="1">IFERROR(+F8/E8*100,"n.a.")</f>
        <v>97.427767042948915</v>
      </c>
      <c r="K8" s="83"/>
      <c r="L8" s="83"/>
      <c r="M8" s="363"/>
      <c r="N8" s="363"/>
    </row>
    <row r="9" spans="1:14" s="69" customFormat="1" ht="16.5" customHeight="1">
      <c r="A9" s="84" t="s">
        <v>126</v>
      </c>
      <c r="B9" s="84"/>
      <c r="C9" s="85">
        <f>+C10</f>
        <v>27413917</v>
      </c>
      <c r="D9" s="85">
        <f>+D10</f>
        <v>30081479.599999994</v>
      </c>
      <c r="E9" s="85">
        <f>+E10</f>
        <v>14660118.749999998</v>
      </c>
      <c r="F9" s="85">
        <f>+F10</f>
        <v>14620032.749999998</v>
      </c>
      <c r="G9" s="85"/>
      <c r="H9" s="86">
        <f t="shared" si="0"/>
        <v>48.601441632545232</v>
      </c>
      <c r="I9" s="86">
        <f t="shared" si="1"/>
        <v>99.726564288573712</v>
      </c>
      <c r="K9" s="83"/>
      <c r="L9" s="83"/>
      <c r="M9" s="363"/>
      <c r="N9" s="363"/>
    </row>
    <row r="10" spans="1:14" s="69" customFormat="1" ht="16.5" customHeight="1">
      <c r="A10" s="87"/>
      <c r="B10" s="87" t="s">
        <v>329</v>
      </c>
      <c r="C10" s="88">
        <v>27413917</v>
      </c>
      <c r="D10" s="88">
        <v>30081479.599999994</v>
      </c>
      <c r="E10" s="88">
        <v>14660118.749999998</v>
      </c>
      <c r="F10" s="88">
        <v>14620032.749999998</v>
      </c>
      <c r="G10" s="89"/>
      <c r="H10" s="90">
        <f t="shared" si="0"/>
        <v>48.601441632545232</v>
      </c>
      <c r="I10" s="90">
        <f t="shared" si="1"/>
        <v>99.726564288573712</v>
      </c>
      <c r="K10" s="83"/>
      <c r="L10" s="83"/>
      <c r="M10" s="363"/>
      <c r="N10" s="363"/>
    </row>
    <row r="11" spans="1:14" s="69" customFormat="1" ht="16.5" customHeight="1">
      <c r="A11" s="84" t="s">
        <v>17</v>
      </c>
      <c r="B11" s="84"/>
      <c r="C11" s="91">
        <f>SUM(C12:C13)</f>
        <v>5240052492</v>
      </c>
      <c r="D11" s="91">
        <f>SUM(D12:D13)</f>
        <v>4620127676.6999998</v>
      </c>
      <c r="E11" s="91">
        <f>SUM(E12:E13)</f>
        <v>4577620809.0699997</v>
      </c>
      <c r="F11" s="91">
        <f>SUM(F12:F13)</f>
        <v>4511914219.6899996</v>
      </c>
      <c r="G11" s="91"/>
      <c r="H11" s="86">
        <f t="shared" si="0"/>
        <v>97.657782109448249</v>
      </c>
      <c r="I11" s="86">
        <f t="shared" si="1"/>
        <v>98.564612664076265</v>
      </c>
      <c r="K11" s="83"/>
      <c r="L11" s="83"/>
      <c r="M11" s="363"/>
      <c r="N11" s="363"/>
    </row>
    <row r="12" spans="1:14" s="69" customFormat="1" ht="16.5" customHeight="1">
      <c r="A12" s="87"/>
      <c r="B12" s="87" t="s">
        <v>357</v>
      </c>
      <c r="C12" s="88">
        <v>2425879220</v>
      </c>
      <c r="D12" s="88">
        <v>1990539250.73</v>
      </c>
      <c r="E12" s="88">
        <v>1990539230.7199998</v>
      </c>
      <c r="F12" s="88">
        <v>1970933297.24</v>
      </c>
      <c r="G12" s="89"/>
      <c r="H12" s="90">
        <f t="shared" si="0"/>
        <v>99.015043110412932</v>
      </c>
      <c r="I12" s="90">
        <f t="shared" si="1"/>
        <v>99.015044105766862</v>
      </c>
      <c r="K12" s="83"/>
      <c r="L12" s="83"/>
      <c r="M12" s="363"/>
      <c r="N12" s="363"/>
    </row>
    <row r="13" spans="1:14" s="69" customFormat="1" ht="16.5" customHeight="1">
      <c r="A13" s="87"/>
      <c r="B13" s="87" t="s">
        <v>245</v>
      </c>
      <c r="C13" s="88">
        <v>2814173272</v>
      </c>
      <c r="D13" s="88">
        <v>2629588425.9699998</v>
      </c>
      <c r="E13" s="88">
        <v>2587081578.3499994</v>
      </c>
      <c r="F13" s="88">
        <v>2540980922.4499993</v>
      </c>
      <c r="G13" s="89"/>
      <c r="H13" s="90">
        <f t="shared" si="0"/>
        <v>96.630366081440471</v>
      </c>
      <c r="I13" s="90">
        <f t="shared" si="1"/>
        <v>98.218043981071418</v>
      </c>
      <c r="K13" s="83"/>
      <c r="L13" s="83"/>
      <c r="M13" s="363"/>
      <c r="N13" s="363"/>
    </row>
    <row r="14" spans="1:14" s="69" customFormat="1" ht="16.5" customHeight="1">
      <c r="A14" s="84" t="s">
        <v>22</v>
      </c>
      <c r="B14" s="84"/>
      <c r="C14" s="91">
        <f>SUM(C15:C18)</f>
        <v>3838070357.7810602</v>
      </c>
      <c r="D14" s="91">
        <f>SUM(D15:D18)</f>
        <v>3589317671.2203355</v>
      </c>
      <c r="E14" s="91">
        <f>SUM(E15:E18)</f>
        <v>3044027115.3379574</v>
      </c>
      <c r="F14" s="91">
        <f>SUM(F15:F18)</f>
        <v>2703361394.8002248</v>
      </c>
      <c r="G14" s="91"/>
      <c r="H14" s="86">
        <f t="shared" si="0"/>
        <v>75.316860819429962</v>
      </c>
      <c r="I14" s="86">
        <f t="shared" si="1"/>
        <v>88.808715966384852</v>
      </c>
      <c r="K14" s="83"/>
      <c r="L14" s="83"/>
      <c r="M14" s="363"/>
      <c r="N14" s="363"/>
    </row>
    <row r="15" spans="1:14" s="69" customFormat="1" ht="16.5" customHeight="1">
      <c r="A15" s="87"/>
      <c r="B15" s="92" t="s">
        <v>356</v>
      </c>
      <c r="C15" s="88">
        <v>648754579.9000001</v>
      </c>
      <c r="D15" s="88">
        <v>393644917.41399992</v>
      </c>
      <c r="E15" s="88">
        <v>283812152.90049976</v>
      </c>
      <c r="F15" s="88">
        <v>229760247.40199998</v>
      </c>
      <c r="G15" s="89"/>
      <c r="H15" s="90">
        <f t="shared" si="0"/>
        <v>58.367385742303149</v>
      </c>
      <c r="I15" s="90">
        <f t="shared" si="1"/>
        <v>80.955041936682122</v>
      </c>
      <c r="K15" s="83"/>
      <c r="L15" s="83"/>
      <c r="M15" s="363"/>
      <c r="N15" s="363"/>
    </row>
    <row r="16" spans="1:14" s="69" customFormat="1" ht="16.5" customHeight="1">
      <c r="A16" s="87"/>
      <c r="B16" s="92" t="s">
        <v>355</v>
      </c>
      <c r="C16" s="88">
        <v>2788631714.8710599</v>
      </c>
      <c r="D16" s="88">
        <v>2795067216.1274352</v>
      </c>
      <c r="E16" s="88">
        <v>2380558424.3131576</v>
      </c>
      <c r="F16" s="88">
        <v>2113252410.4245248</v>
      </c>
      <c r="G16" s="89"/>
      <c r="H16" s="90">
        <f t="shared" si="0"/>
        <v>75.606496982653439</v>
      </c>
      <c r="I16" s="90">
        <f t="shared" si="1"/>
        <v>88.771289494154871</v>
      </c>
      <c r="K16" s="83"/>
      <c r="L16" s="83"/>
      <c r="M16" s="363"/>
      <c r="N16" s="363"/>
    </row>
    <row r="17" spans="1:14" s="69" customFormat="1" ht="23.25" customHeight="1">
      <c r="A17" s="87"/>
      <c r="B17" s="92" t="s">
        <v>354</v>
      </c>
      <c r="C17" s="88">
        <v>48894499.360000007</v>
      </c>
      <c r="D17" s="88">
        <v>47522286.406400003</v>
      </c>
      <c r="E17" s="88">
        <v>31447110.820800006</v>
      </c>
      <c r="F17" s="88">
        <v>24418816.091199998</v>
      </c>
      <c r="G17" s="89"/>
      <c r="H17" s="90">
        <f t="shared" si="0"/>
        <v>51.383925180652554</v>
      </c>
      <c r="I17" s="90">
        <f t="shared" si="1"/>
        <v>77.650427825785201</v>
      </c>
      <c r="K17" s="83"/>
      <c r="L17" s="83"/>
      <c r="M17" s="363"/>
      <c r="N17" s="363"/>
    </row>
    <row r="18" spans="1:14" s="69" customFormat="1" ht="16.5" customHeight="1">
      <c r="A18" s="87"/>
      <c r="B18" s="87" t="s">
        <v>305</v>
      </c>
      <c r="C18" s="88">
        <v>351789563.65000004</v>
      </c>
      <c r="D18" s="88">
        <v>353083251.27249998</v>
      </c>
      <c r="E18" s="88">
        <v>348209427.30349994</v>
      </c>
      <c r="F18" s="88">
        <v>335929920.88250005</v>
      </c>
      <c r="G18" s="89"/>
      <c r="H18" s="90">
        <f t="shared" si="0"/>
        <v>95.141845350018755</v>
      </c>
      <c r="I18" s="90">
        <f t="shared" si="1"/>
        <v>96.473528440602195</v>
      </c>
      <c r="K18" s="83"/>
      <c r="L18" s="83"/>
      <c r="M18" s="363"/>
      <c r="N18" s="363"/>
    </row>
    <row r="19" spans="1:14" s="69" customFormat="1" ht="16.5" customHeight="1">
      <c r="A19" s="84" t="s">
        <v>32</v>
      </c>
      <c r="B19" s="84"/>
      <c r="C19" s="91">
        <f>SUM(C20:C26)</f>
        <v>10128113235.910845</v>
      </c>
      <c r="D19" s="91">
        <f>SUM(D20:D26)</f>
        <v>10309746961.412771</v>
      </c>
      <c r="E19" s="91">
        <f>SUM(E20:E26)</f>
        <v>9837434573.5992298</v>
      </c>
      <c r="F19" s="91">
        <f>SUM(F20:F26)</f>
        <v>9761601048.1044006</v>
      </c>
      <c r="G19" s="91"/>
      <c r="H19" s="86">
        <f t="shared" si="0"/>
        <v>94.683226316223227</v>
      </c>
      <c r="I19" s="86">
        <f t="shared" si="1"/>
        <v>99.229133114660357</v>
      </c>
      <c r="K19" s="83"/>
      <c r="L19" s="83"/>
      <c r="M19" s="363"/>
      <c r="N19" s="363"/>
    </row>
    <row r="20" spans="1:14" s="69" customFormat="1" ht="16.5" customHeight="1">
      <c r="A20" s="87"/>
      <c r="B20" s="87" t="s">
        <v>292</v>
      </c>
      <c r="C20" s="88">
        <v>84337673.594999999</v>
      </c>
      <c r="D20" s="88">
        <v>102792771.08029997</v>
      </c>
      <c r="E20" s="88">
        <v>68382122.857300028</v>
      </c>
      <c r="F20" s="88">
        <v>68304926.421200037</v>
      </c>
      <c r="G20" s="89"/>
      <c r="H20" s="90">
        <f t="shared" si="0"/>
        <v>66.449153674280637</v>
      </c>
      <c r="I20" s="90">
        <f t="shared" si="1"/>
        <v>99.887110208232215</v>
      </c>
      <c r="K20" s="83"/>
      <c r="L20" s="83"/>
      <c r="M20" s="363"/>
      <c r="N20" s="363"/>
    </row>
    <row r="21" spans="1:14" s="69" customFormat="1" ht="16.5" customHeight="1">
      <c r="A21" s="87"/>
      <c r="B21" s="87" t="s">
        <v>293</v>
      </c>
      <c r="C21" s="88">
        <v>518394915.26899993</v>
      </c>
      <c r="D21" s="88">
        <v>518940018.25680393</v>
      </c>
      <c r="E21" s="88">
        <v>425706635.11709982</v>
      </c>
      <c r="F21" s="88">
        <v>425569221.8091228</v>
      </c>
      <c r="G21" s="89"/>
      <c r="H21" s="90">
        <f t="shared" si="0"/>
        <v>82.00740101691764</v>
      </c>
      <c r="I21" s="90">
        <f t="shared" si="1"/>
        <v>99.967721126089742</v>
      </c>
      <c r="K21" s="83"/>
      <c r="L21" s="83"/>
      <c r="M21" s="363"/>
      <c r="N21" s="363"/>
    </row>
    <row r="22" spans="1:14" s="69" customFormat="1" ht="16.5" customHeight="1">
      <c r="A22" s="87"/>
      <c r="B22" s="87" t="s">
        <v>289</v>
      </c>
      <c r="C22" s="88">
        <v>105382819</v>
      </c>
      <c r="D22" s="88">
        <v>207690894.70999998</v>
      </c>
      <c r="E22" s="88">
        <v>125027492.63</v>
      </c>
      <c r="F22" s="88">
        <v>51129256.420000002</v>
      </c>
      <c r="G22" s="89"/>
      <c r="H22" s="90">
        <f t="shared" si="0"/>
        <v>24.617957610222675</v>
      </c>
      <c r="I22" s="90">
        <f t="shared" si="1"/>
        <v>40.894410776763571</v>
      </c>
      <c r="K22" s="83"/>
      <c r="L22" s="83"/>
      <c r="M22" s="363"/>
      <c r="N22" s="363"/>
    </row>
    <row r="23" spans="1:14" s="69" customFormat="1" ht="16.5" customHeight="1">
      <c r="A23" s="87"/>
      <c r="B23" s="87" t="s">
        <v>221</v>
      </c>
      <c r="C23" s="88">
        <v>8444284085.3943214</v>
      </c>
      <c r="D23" s="88">
        <v>8797275117.1033993</v>
      </c>
      <c r="E23" s="88">
        <v>8752789721.1328793</v>
      </c>
      <c r="F23" s="88">
        <v>8752360589.6943226</v>
      </c>
      <c r="G23" s="89"/>
      <c r="H23" s="90">
        <f t="shared" si="0"/>
        <v>99.489449553285482</v>
      </c>
      <c r="I23" s="90">
        <f t="shared" si="1"/>
        <v>99.995097203837531</v>
      </c>
      <c r="K23" s="83"/>
      <c r="L23" s="83"/>
      <c r="M23" s="363"/>
      <c r="N23" s="363"/>
    </row>
    <row r="24" spans="1:14" s="69" customFormat="1" ht="16.5" customHeight="1">
      <c r="A24" s="87"/>
      <c r="B24" s="87" t="s">
        <v>206</v>
      </c>
      <c r="C24" s="88">
        <v>611438099.83963048</v>
      </c>
      <c r="D24" s="88">
        <v>320514446.76887244</v>
      </c>
      <c r="E24" s="88">
        <v>206808961.38292235</v>
      </c>
      <c r="F24" s="88">
        <v>205550679.41469872</v>
      </c>
      <c r="G24" s="89"/>
      <c r="H24" s="90">
        <f t="shared" si="0"/>
        <v>64.131486579425314</v>
      </c>
      <c r="I24" s="90">
        <f t="shared" si="1"/>
        <v>99.39157280235365</v>
      </c>
      <c r="K24" s="83"/>
      <c r="L24" s="83"/>
      <c r="M24" s="363"/>
      <c r="N24" s="363"/>
    </row>
    <row r="25" spans="1:14" s="69" customFormat="1" ht="16.5" customHeight="1">
      <c r="A25" s="87"/>
      <c r="B25" s="87" t="s">
        <v>188</v>
      </c>
      <c r="C25" s="88">
        <v>238362312</v>
      </c>
      <c r="D25" s="88">
        <v>240450531.85000002</v>
      </c>
      <c r="E25" s="88">
        <v>138923313.20999998</v>
      </c>
      <c r="F25" s="88">
        <v>138923313.20999998</v>
      </c>
      <c r="G25" s="89"/>
      <c r="H25" s="90">
        <f t="shared" si="0"/>
        <v>57.776255324178003</v>
      </c>
      <c r="I25" s="90">
        <f t="shared" si="1"/>
        <v>100</v>
      </c>
      <c r="K25" s="83"/>
      <c r="L25" s="83"/>
      <c r="M25" s="363"/>
      <c r="N25" s="363"/>
    </row>
    <row r="26" spans="1:14" s="94" customFormat="1" ht="16.5" customHeight="1">
      <c r="A26" s="87"/>
      <c r="B26" s="87" t="s">
        <v>234</v>
      </c>
      <c r="C26" s="88">
        <v>125913330.81289333</v>
      </c>
      <c r="D26" s="88">
        <v>122083181.64339417</v>
      </c>
      <c r="E26" s="88">
        <v>119796327.26902731</v>
      </c>
      <c r="F26" s="88">
        <v>119763061.13505711</v>
      </c>
      <c r="G26" s="93"/>
      <c r="H26" s="90">
        <f t="shared" si="0"/>
        <v>98.099557631849606</v>
      </c>
      <c r="I26" s="90">
        <f t="shared" si="1"/>
        <v>99.972231090277504</v>
      </c>
      <c r="K26" s="83"/>
      <c r="L26" s="83"/>
      <c r="M26" s="363"/>
      <c r="N26" s="363"/>
    </row>
    <row r="27" spans="1:14" s="69" customFormat="1" ht="16.5" customHeight="1">
      <c r="A27" s="84" t="s">
        <v>45</v>
      </c>
      <c r="B27" s="84"/>
      <c r="C27" s="91">
        <f>SUM(C28:C33)</f>
        <v>5414617327.7803965</v>
      </c>
      <c r="D27" s="91">
        <f>SUM(D28:D33)</f>
        <v>5464610067.6353645</v>
      </c>
      <c r="E27" s="91">
        <f>SUM(E28:E33)</f>
        <v>5335238181.8713999</v>
      </c>
      <c r="F27" s="91">
        <f>SUM(F28:F33)</f>
        <v>4832804042.1284924</v>
      </c>
      <c r="G27" s="91"/>
      <c r="H27" s="86">
        <f t="shared" si="0"/>
        <v>88.438223081116092</v>
      </c>
      <c r="I27" s="86">
        <f t="shared" si="1"/>
        <v>90.582723345883082</v>
      </c>
      <c r="K27" s="83"/>
      <c r="L27" s="83"/>
      <c r="M27" s="363"/>
      <c r="N27" s="363"/>
    </row>
    <row r="28" spans="1:14" s="69" customFormat="1" ht="16.5" customHeight="1">
      <c r="A28" s="87"/>
      <c r="B28" s="87" t="s">
        <v>353</v>
      </c>
      <c r="C28" s="88">
        <v>9800000</v>
      </c>
      <c r="D28" s="88">
        <v>9800000</v>
      </c>
      <c r="E28" s="88">
        <v>9800000</v>
      </c>
      <c r="F28" s="88">
        <v>9800000</v>
      </c>
      <c r="G28" s="89"/>
      <c r="H28" s="90">
        <f t="shared" si="0"/>
        <v>100</v>
      </c>
      <c r="I28" s="90">
        <f t="shared" si="1"/>
        <v>100</v>
      </c>
      <c r="K28" s="83"/>
      <c r="L28" s="83"/>
      <c r="M28" s="363"/>
      <c r="N28" s="363"/>
    </row>
    <row r="29" spans="1:14" s="69" customFormat="1" ht="16.5" customHeight="1">
      <c r="A29" s="87"/>
      <c r="B29" s="87" t="s">
        <v>204</v>
      </c>
      <c r="C29" s="88">
        <v>29184643.000039715</v>
      </c>
      <c r="D29" s="88">
        <v>29184643</v>
      </c>
      <c r="E29" s="88">
        <v>29184643</v>
      </c>
      <c r="F29" s="88">
        <v>29184643</v>
      </c>
      <c r="G29" s="89"/>
      <c r="H29" s="90">
        <f t="shared" si="0"/>
        <v>100</v>
      </c>
      <c r="I29" s="90">
        <f t="shared" si="1"/>
        <v>100</v>
      </c>
      <c r="K29" s="83"/>
      <c r="L29" s="83"/>
      <c r="M29" s="363"/>
      <c r="N29" s="363"/>
    </row>
    <row r="30" spans="1:14" s="69" customFormat="1" ht="16.5" customHeight="1">
      <c r="A30" s="87"/>
      <c r="B30" s="87" t="s">
        <v>179</v>
      </c>
      <c r="C30" s="88">
        <v>18752596.371410787</v>
      </c>
      <c r="D30" s="88">
        <v>18752596.375580359</v>
      </c>
      <c r="E30" s="88">
        <v>18752596.375580359</v>
      </c>
      <c r="F30" s="88">
        <v>18752596.375580359</v>
      </c>
      <c r="G30" s="89"/>
      <c r="H30" s="90">
        <f t="shared" si="0"/>
        <v>100</v>
      </c>
      <c r="I30" s="90">
        <f t="shared" si="1"/>
        <v>100</v>
      </c>
      <c r="K30" s="83"/>
      <c r="L30" s="83"/>
      <c r="M30" s="363"/>
      <c r="N30" s="363"/>
    </row>
    <row r="31" spans="1:14" s="69" customFormat="1" ht="16.5" customHeight="1">
      <c r="A31" s="87"/>
      <c r="B31" s="87" t="s">
        <v>221</v>
      </c>
      <c r="C31" s="88">
        <v>1010588550.3499998</v>
      </c>
      <c r="D31" s="88">
        <v>1010588550.3599999</v>
      </c>
      <c r="E31" s="88">
        <v>1010588550.3599999</v>
      </c>
      <c r="F31" s="88">
        <v>1010588550.3599999</v>
      </c>
      <c r="G31" s="89"/>
      <c r="H31" s="90">
        <f t="shared" si="0"/>
        <v>100</v>
      </c>
      <c r="I31" s="90">
        <f t="shared" si="1"/>
        <v>100</v>
      </c>
      <c r="K31" s="83"/>
      <c r="L31" s="83"/>
      <c r="M31" s="363"/>
      <c r="N31" s="363"/>
    </row>
    <row r="32" spans="1:14" s="69" customFormat="1" ht="16.5" customHeight="1">
      <c r="A32" s="87"/>
      <c r="B32" s="87" t="s">
        <v>352</v>
      </c>
      <c r="C32" s="88">
        <v>285697954.05894631</v>
      </c>
      <c r="D32" s="88">
        <v>335690693.89978415</v>
      </c>
      <c r="E32" s="88">
        <v>206318808.13581941</v>
      </c>
      <c r="F32" s="88">
        <v>175502192.25291163</v>
      </c>
      <c r="G32" s="89"/>
      <c r="H32" s="90">
        <f t="shared" si="0"/>
        <v>52.280922719086576</v>
      </c>
      <c r="I32" s="90">
        <f t="shared" si="1"/>
        <v>85.063593493317754</v>
      </c>
      <c r="K32" s="83"/>
      <c r="L32" s="83"/>
      <c r="M32" s="363"/>
      <c r="N32" s="363"/>
    </row>
    <row r="33" spans="1:14" s="69" customFormat="1" ht="16.5" customHeight="1">
      <c r="A33" s="87"/>
      <c r="B33" s="87" t="s">
        <v>278</v>
      </c>
      <c r="C33" s="88">
        <v>4060593584</v>
      </c>
      <c r="D33" s="88">
        <v>4060593584.0000005</v>
      </c>
      <c r="E33" s="88">
        <v>4060593584.0000005</v>
      </c>
      <c r="F33" s="88">
        <v>3588976060.1400003</v>
      </c>
      <c r="G33" s="89"/>
      <c r="H33" s="90">
        <f t="shared" si="0"/>
        <v>88.385502904838347</v>
      </c>
      <c r="I33" s="90">
        <f t="shared" si="1"/>
        <v>88.385502904838347</v>
      </c>
      <c r="K33" s="83"/>
      <c r="L33" s="83"/>
      <c r="M33" s="363"/>
      <c r="N33" s="363"/>
    </row>
    <row r="34" spans="1:14" s="69" customFormat="1" ht="16.5" customHeight="1">
      <c r="A34" s="84" t="s">
        <v>226</v>
      </c>
      <c r="B34" s="84"/>
      <c r="C34" s="91">
        <f>SUM(C35:C36)</f>
        <v>1622813685.7831261</v>
      </c>
      <c r="D34" s="91">
        <f>SUM(D35:D36)</f>
        <v>1958398258.3118644</v>
      </c>
      <c r="E34" s="91">
        <f>SUM(E35:E36)</f>
        <v>1934754250.3104815</v>
      </c>
      <c r="F34" s="91">
        <f>SUM(F35:F36)</f>
        <v>1932050675.0711713</v>
      </c>
      <c r="G34" s="91"/>
      <c r="H34" s="86">
        <f t="shared" si="0"/>
        <v>98.654636097184607</v>
      </c>
      <c r="I34" s="86">
        <f t="shared" si="1"/>
        <v>99.860262602401491</v>
      </c>
      <c r="K34" s="83"/>
      <c r="L34" s="83"/>
      <c r="M34" s="363"/>
      <c r="N34" s="363"/>
    </row>
    <row r="35" spans="1:14" s="69" customFormat="1" ht="16.5" customHeight="1">
      <c r="A35" s="87"/>
      <c r="B35" s="87" t="s">
        <v>309</v>
      </c>
      <c r="C35" s="88">
        <v>313471902.28075069</v>
      </c>
      <c r="D35" s="88">
        <v>224908180.62164074</v>
      </c>
      <c r="E35" s="88">
        <v>220273559.46779239</v>
      </c>
      <c r="F35" s="88">
        <v>217630434.64690888</v>
      </c>
      <c r="G35" s="89"/>
      <c r="H35" s="90">
        <f t="shared" si="0"/>
        <v>96.764125718052426</v>
      </c>
      <c r="I35" s="90">
        <f t="shared" si="1"/>
        <v>98.800071680291708</v>
      </c>
      <c r="K35" s="83"/>
      <c r="L35" s="83"/>
      <c r="M35" s="363"/>
      <c r="N35" s="363"/>
    </row>
    <row r="36" spans="1:14" s="69" customFormat="1" ht="16.5" customHeight="1">
      <c r="A36" s="87"/>
      <c r="B36" s="87" t="s">
        <v>173</v>
      </c>
      <c r="C36" s="88">
        <v>1309341783.5023754</v>
      </c>
      <c r="D36" s="88">
        <v>1733490077.6902237</v>
      </c>
      <c r="E36" s="88">
        <v>1714480690.8426893</v>
      </c>
      <c r="F36" s="88">
        <v>1714420240.4242625</v>
      </c>
      <c r="G36" s="89"/>
      <c r="H36" s="90">
        <f t="shared" si="0"/>
        <v>98.899916560735633</v>
      </c>
      <c r="I36" s="90">
        <f t="shared" si="1"/>
        <v>99.996474126611659</v>
      </c>
      <c r="K36" s="83"/>
      <c r="L36" s="83"/>
      <c r="M36" s="363"/>
      <c r="N36" s="363"/>
    </row>
    <row r="37" spans="1:14" s="69" customFormat="1" ht="16.5" customHeight="1">
      <c r="A37" s="84" t="s">
        <v>73</v>
      </c>
      <c r="B37" s="84"/>
      <c r="C37" s="91">
        <f>SUM(C38:C46)</f>
        <v>1407918824.6048229</v>
      </c>
      <c r="D37" s="91">
        <f>SUM(D38:D46)</f>
        <v>1575671591.3808649</v>
      </c>
      <c r="E37" s="91">
        <f>SUM(E38:E46)</f>
        <v>1475750510.1242328</v>
      </c>
      <c r="F37" s="91">
        <f>SUM(F38:F46)</f>
        <v>1240417651.0499392</v>
      </c>
      <c r="G37" s="91"/>
      <c r="H37" s="86">
        <f t="shared" si="0"/>
        <v>78.723108154972792</v>
      </c>
      <c r="I37" s="86">
        <f t="shared" si="1"/>
        <v>84.053343877585192</v>
      </c>
      <c r="K37" s="83"/>
      <c r="L37" s="83"/>
      <c r="M37" s="363"/>
      <c r="N37" s="363"/>
    </row>
    <row r="38" spans="1:14" s="69" customFormat="1" ht="16.5" customHeight="1">
      <c r="A38" s="95"/>
      <c r="B38" s="87" t="s">
        <v>351</v>
      </c>
      <c r="C38" s="88">
        <v>29053350.169999998</v>
      </c>
      <c r="D38" s="88">
        <v>15587699.8147</v>
      </c>
      <c r="E38" s="88">
        <v>12876854.549000002</v>
      </c>
      <c r="F38" s="88">
        <v>10330480.387499999</v>
      </c>
      <c r="G38" s="89"/>
      <c r="H38" s="90">
        <f t="shared" si="0"/>
        <v>66.273282846759898</v>
      </c>
      <c r="I38" s="90">
        <f t="shared" si="1"/>
        <v>80.225185026278396</v>
      </c>
      <c r="K38" s="83"/>
      <c r="L38" s="83"/>
      <c r="M38" s="363"/>
      <c r="N38" s="363"/>
    </row>
    <row r="39" spans="1:14" s="69" customFormat="1" ht="16.5" customHeight="1">
      <c r="A39" s="95"/>
      <c r="B39" s="87" t="s">
        <v>350</v>
      </c>
      <c r="C39" s="88">
        <v>203633113.54499999</v>
      </c>
      <c r="D39" s="88">
        <v>155221208.64574999</v>
      </c>
      <c r="E39" s="88">
        <v>137496162.79411</v>
      </c>
      <c r="F39" s="88">
        <v>58510222.355900005</v>
      </c>
      <c r="G39" s="89"/>
      <c r="H39" s="90">
        <f t="shared" si="0"/>
        <v>37.694734415728981</v>
      </c>
      <c r="I39" s="90">
        <f t="shared" si="1"/>
        <v>42.554076540677428</v>
      </c>
      <c r="K39" s="83"/>
      <c r="L39" s="83"/>
      <c r="M39" s="363"/>
      <c r="N39" s="363"/>
    </row>
    <row r="40" spans="1:14" s="69" customFormat="1" ht="16.5" customHeight="1">
      <c r="A40" s="95"/>
      <c r="B40" s="87" t="s">
        <v>349</v>
      </c>
      <c r="C40" s="88">
        <v>101912470.63133338</v>
      </c>
      <c r="D40" s="88">
        <v>226204810.36857268</v>
      </c>
      <c r="E40" s="88">
        <v>190485530.44509581</v>
      </c>
      <c r="F40" s="88">
        <v>63417389.473522909</v>
      </c>
      <c r="G40" s="89"/>
      <c r="H40" s="90">
        <f t="shared" ref="H40:H71" si="2">IFERROR(+F40/D40*100,"n.a")</f>
        <v>28.035384999192608</v>
      </c>
      <c r="I40" s="90">
        <f t="shared" ref="I40:I71" si="3">IFERROR(+F40/E40*100,"n.a.")</f>
        <v>33.292496981444941</v>
      </c>
      <c r="K40" s="83"/>
      <c r="L40" s="83"/>
      <c r="M40" s="363"/>
      <c r="N40" s="363"/>
    </row>
    <row r="41" spans="1:14" s="69" customFormat="1" ht="16.5" customHeight="1">
      <c r="A41" s="87"/>
      <c r="B41" s="87" t="s">
        <v>225</v>
      </c>
      <c r="C41" s="88">
        <v>554582.78</v>
      </c>
      <c r="D41" s="88">
        <v>1142278.7971000001</v>
      </c>
      <c r="E41" s="88">
        <v>1140158.7971000001</v>
      </c>
      <c r="F41" s="88">
        <v>900814.44069999992</v>
      </c>
      <c r="G41" s="89"/>
      <c r="H41" s="90">
        <f t="shared" si="2"/>
        <v>78.861171457176113</v>
      </c>
      <c r="I41" s="90">
        <f t="shared" si="3"/>
        <v>79.007805140058224</v>
      </c>
      <c r="K41" s="83"/>
      <c r="L41" s="83"/>
      <c r="M41" s="363"/>
      <c r="N41" s="363"/>
    </row>
    <row r="42" spans="1:14" s="69" customFormat="1" ht="16.5" customHeight="1">
      <c r="A42" s="87"/>
      <c r="B42" s="87" t="s">
        <v>348</v>
      </c>
      <c r="C42" s="88">
        <v>51690139.200000003</v>
      </c>
      <c r="D42" s="88">
        <v>51690139.200000003</v>
      </c>
      <c r="E42" s="88">
        <v>44655139.200000003</v>
      </c>
      <c r="F42" s="88">
        <v>44655139.200000003</v>
      </c>
      <c r="G42" s="89"/>
      <c r="H42" s="90">
        <f t="shared" si="2"/>
        <v>86.390054062767931</v>
      </c>
      <c r="I42" s="90">
        <f t="shared" si="3"/>
        <v>100</v>
      </c>
      <c r="K42" s="83"/>
      <c r="L42" s="83"/>
      <c r="M42" s="363"/>
      <c r="N42" s="363"/>
    </row>
    <row r="43" spans="1:14" s="69" customFormat="1" ht="16.5" customHeight="1">
      <c r="A43" s="87"/>
      <c r="B43" s="87" t="s">
        <v>305</v>
      </c>
      <c r="C43" s="88">
        <v>46439337.280000001</v>
      </c>
      <c r="D43" s="88">
        <v>49420674.378600009</v>
      </c>
      <c r="E43" s="88">
        <v>48513316.712000012</v>
      </c>
      <c r="F43" s="88">
        <v>48455546.97200001</v>
      </c>
      <c r="G43" s="89"/>
      <c r="H43" s="90">
        <f t="shared" si="2"/>
        <v>98.047118096352975</v>
      </c>
      <c r="I43" s="90">
        <f t="shared" si="3"/>
        <v>99.880919830027381</v>
      </c>
      <c r="K43" s="83"/>
      <c r="L43" s="83"/>
      <c r="M43" s="363"/>
      <c r="N43" s="363"/>
    </row>
    <row r="44" spans="1:14" s="69" customFormat="1" ht="16.5" customHeight="1">
      <c r="A44" s="87"/>
      <c r="B44" s="87" t="s">
        <v>347</v>
      </c>
      <c r="C44" s="88">
        <v>124194985.2</v>
      </c>
      <c r="D44" s="88">
        <v>141998194.31159997</v>
      </c>
      <c r="E44" s="88">
        <v>139857770.13119999</v>
      </c>
      <c r="F44" s="88">
        <v>127879994.57560003</v>
      </c>
      <c r="G44" s="96"/>
      <c r="H44" s="90">
        <f t="shared" si="2"/>
        <v>90.057479389477976</v>
      </c>
      <c r="I44" s="90">
        <f t="shared" si="3"/>
        <v>91.435745368767385</v>
      </c>
      <c r="K44" s="83"/>
      <c r="L44" s="83"/>
      <c r="M44" s="363"/>
      <c r="N44" s="363"/>
    </row>
    <row r="45" spans="1:14" s="69" customFormat="1" ht="16.5" customHeight="1">
      <c r="A45" s="87"/>
      <c r="B45" s="87" t="s">
        <v>346</v>
      </c>
      <c r="C45" s="88">
        <v>241677667.56728947</v>
      </c>
      <c r="D45" s="88">
        <v>260946549.1589705</v>
      </c>
      <c r="E45" s="88">
        <v>245247240.20902291</v>
      </c>
      <c r="F45" s="88">
        <v>231410102.03013638</v>
      </c>
      <c r="G45" s="96"/>
      <c r="H45" s="90">
        <f t="shared" si="2"/>
        <v>88.681035551521973</v>
      </c>
      <c r="I45" s="90">
        <f t="shared" si="3"/>
        <v>94.357882206098125</v>
      </c>
      <c r="K45" s="83"/>
      <c r="L45" s="83"/>
      <c r="M45" s="363"/>
      <c r="N45" s="363"/>
    </row>
    <row r="46" spans="1:14" s="69" customFormat="1" ht="16.5" customHeight="1">
      <c r="A46" s="87"/>
      <c r="B46" s="92" t="s">
        <v>345</v>
      </c>
      <c r="C46" s="88">
        <v>608763178.23119998</v>
      </c>
      <c r="D46" s="88">
        <v>673460036.70557177</v>
      </c>
      <c r="E46" s="88">
        <v>655478337.28670394</v>
      </c>
      <c r="F46" s="88">
        <v>654857961.61457992</v>
      </c>
      <c r="G46" s="96"/>
      <c r="H46" s="90">
        <f t="shared" si="2"/>
        <v>97.237835346253149</v>
      </c>
      <c r="I46" s="90">
        <f t="shared" si="3"/>
        <v>99.905355274639277</v>
      </c>
      <c r="K46" s="83"/>
      <c r="L46" s="83"/>
      <c r="M46" s="363"/>
      <c r="N46" s="363"/>
    </row>
    <row r="47" spans="1:14" s="69" customFormat="1" ht="16.5" customHeight="1">
      <c r="A47" s="84" t="s">
        <v>172</v>
      </c>
      <c r="B47" s="84"/>
      <c r="C47" s="91">
        <f>C48</f>
        <v>3956976358.3751998</v>
      </c>
      <c r="D47" s="91">
        <f>D48</f>
        <v>3956976358.3751998</v>
      </c>
      <c r="E47" s="91">
        <f>E48</f>
        <v>3267945750</v>
      </c>
      <c r="F47" s="91">
        <f>F48</f>
        <v>3267945750</v>
      </c>
      <c r="G47" s="91"/>
      <c r="H47" s="86">
        <f t="shared" si="2"/>
        <v>82.586941493425371</v>
      </c>
      <c r="I47" s="86">
        <f t="shared" si="3"/>
        <v>100</v>
      </c>
      <c r="K47" s="83"/>
      <c r="L47" s="83"/>
      <c r="M47" s="363"/>
      <c r="N47" s="363"/>
    </row>
    <row r="48" spans="1:14" s="69" customFormat="1" ht="16.5" customHeight="1">
      <c r="A48" s="87"/>
      <c r="B48" s="87" t="s">
        <v>171</v>
      </c>
      <c r="C48" s="88">
        <v>3956976358.3751998</v>
      </c>
      <c r="D48" s="88">
        <v>3956976358.3751998</v>
      </c>
      <c r="E48" s="88">
        <v>3267945750</v>
      </c>
      <c r="F48" s="88">
        <v>3267945750</v>
      </c>
      <c r="G48" s="89"/>
      <c r="H48" s="90">
        <f t="shared" si="2"/>
        <v>82.586941493425371</v>
      </c>
      <c r="I48" s="90">
        <f t="shared" si="3"/>
        <v>100</v>
      </c>
      <c r="K48" s="83"/>
      <c r="L48" s="83"/>
      <c r="M48" s="363"/>
      <c r="N48" s="363"/>
    </row>
    <row r="49" spans="1:14" s="69" customFormat="1" ht="16.5" customHeight="1">
      <c r="A49" s="84" t="s">
        <v>170</v>
      </c>
      <c r="B49" s="84"/>
      <c r="C49" s="91">
        <f>SUM(C50:C60)</f>
        <v>31044320326.487988</v>
      </c>
      <c r="D49" s="91">
        <f>SUM(D50:D60)</f>
        <v>28355307713.332069</v>
      </c>
      <c r="E49" s="91">
        <f>SUM(E50:E60)</f>
        <v>21979014577.601456</v>
      </c>
      <c r="F49" s="91">
        <f>SUM(F50:F60)</f>
        <v>21697096172.523495</v>
      </c>
      <c r="G49" s="91"/>
      <c r="H49" s="86">
        <f t="shared" si="2"/>
        <v>76.518641207769278</v>
      </c>
      <c r="I49" s="86">
        <f t="shared" si="3"/>
        <v>98.717329186517489</v>
      </c>
      <c r="K49" s="83"/>
      <c r="L49" s="83"/>
      <c r="M49" s="363"/>
      <c r="N49" s="363"/>
    </row>
    <row r="50" spans="1:14" s="69" customFormat="1" ht="16.5" customHeight="1">
      <c r="A50" s="87"/>
      <c r="B50" s="87" t="s">
        <v>222</v>
      </c>
      <c r="C50" s="88">
        <v>243894497.12699997</v>
      </c>
      <c r="D50" s="88">
        <v>272433640.50245005</v>
      </c>
      <c r="E50" s="88">
        <v>270467760.08490002</v>
      </c>
      <c r="F50" s="88">
        <v>248995418.53179005</v>
      </c>
      <c r="G50" s="89"/>
      <c r="H50" s="90">
        <f t="shared" si="2"/>
        <v>91.39672254592611</v>
      </c>
      <c r="I50" s="90">
        <f t="shared" si="3"/>
        <v>92.061034725037175</v>
      </c>
      <c r="K50" s="83"/>
      <c r="L50" s="83"/>
      <c r="M50" s="363"/>
      <c r="N50" s="363"/>
    </row>
    <row r="51" spans="1:14" s="69" customFormat="1" ht="16.5" customHeight="1">
      <c r="A51" s="87"/>
      <c r="B51" s="87" t="s">
        <v>270</v>
      </c>
      <c r="C51" s="88">
        <v>33645692.671871297</v>
      </c>
      <c r="D51" s="88">
        <v>33645692.671871297</v>
      </c>
      <c r="E51" s="88">
        <v>32955086.697767396</v>
      </c>
      <c r="F51" s="88">
        <v>32955086.697767396</v>
      </c>
      <c r="G51" s="89"/>
      <c r="H51" s="90">
        <f t="shared" si="2"/>
        <v>97.947416387473368</v>
      </c>
      <c r="I51" s="90">
        <f t="shared" si="3"/>
        <v>100</v>
      </c>
      <c r="K51" s="83"/>
      <c r="L51" s="83"/>
      <c r="M51" s="363"/>
      <c r="N51" s="363"/>
    </row>
    <row r="52" spans="1:14" s="69" customFormat="1" ht="16.5" customHeight="1">
      <c r="A52" s="87"/>
      <c r="B52" s="87" t="s">
        <v>344</v>
      </c>
      <c r="C52" s="88">
        <v>1096528647.6900001</v>
      </c>
      <c r="D52" s="88">
        <v>1101828647.6900001</v>
      </c>
      <c r="E52" s="88">
        <v>1082016258.3741</v>
      </c>
      <c r="F52" s="88">
        <v>1081326627.6900001</v>
      </c>
      <c r="G52" s="89"/>
      <c r="H52" s="90">
        <f t="shared" si="2"/>
        <v>98.139273285099023</v>
      </c>
      <c r="I52" s="90">
        <f t="shared" si="3"/>
        <v>99.936264295590519</v>
      </c>
      <c r="K52" s="83"/>
      <c r="L52" s="83"/>
      <c r="M52" s="363"/>
      <c r="N52" s="363"/>
    </row>
    <row r="53" spans="1:14" s="69" customFormat="1" ht="16.5" customHeight="1">
      <c r="A53" s="87"/>
      <c r="B53" s="87" t="s">
        <v>307</v>
      </c>
      <c r="C53" s="88">
        <v>182117730</v>
      </c>
      <c r="D53" s="88">
        <v>195135755.75000003</v>
      </c>
      <c r="E53" s="88">
        <v>162173887.67999998</v>
      </c>
      <c r="F53" s="88">
        <v>160461292.83999994</v>
      </c>
      <c r="G53" s="89"/>
      <c r="H53" s="90">
        <f t="shared" si="2"/>
        <v>82.230594912383154</v>
      </c>
      <c r="I53" s="90">
        <f t="shared" si="3"/>
        <v>98.943976206959221</v>
      </c>
      <c r="K53" s="83"/>
      <c r="L53" s="83"/>
      <c r="M53" s="363"/>
      <c r="N53" s="363"/>
    </row>
    <row r="54" spans="1:14" s="69" customFormat="1" ht="16.5" customHeight="1">
      <c r="A54" s="87"/>
      <c r="B54" s="87" t="s">
        <v>306</v>
      </c>
      <c r="C54" s="88">
        <v>39363644.207999982</v>
      </c>
      <c r="D54" s="88">
        <v>29982361.266480003</v>
      </c>
      <c r="E54" s="88">
        <v>9193296.8904000018</v>
      </c>
      <c r="F54" s="88">
        <v>7674385.2805199996</v>
      </c>
      <c r="G54" s="89"/>
      <c r="H54" s="90">
        <f t="shared" si="2"/>
        <v>25.59633383211845</v>
      </c>
      <c r="I54" s="90">
        <f t="shared" si="3"/>
        <v>83.478053325286282</v>
      </c>
      <c r="K54" s="83"/>
      <c r="L54" s="83"/>
      <c r="M54" s="363"/>
      <c r="N54" s="363"/>
    </row>
    <row r="55" spans="1:14" s="69" customFormat="1" ht="16.5" customHeight="1">
      <c r="A55" s="87"/>
      <c r="B55" s="87" t="s">
        <v>165</v>
      </c>
      <c r="C55" s="88">
        <v>175501275.16</v>
      </c>
      <c r="D55" s="88">
        <v>247164520.16000003</v>
      </c>
      <c r="E55" s="88">
        <v>193953261.79249996</v>
      </c>
      <c r="F55" s="88">
        <v>178657414.19069999</v>
      </c>
      <c r="G55" s="89"/>
      <c r="H55" s="90">
        <f t="shared" si="2"/>
        <v>72.282791265933923</v>
      </c>
      <c r="I55" s="90">
        <f t="shared" si="3"/>
        <v>92.113642503128318</v>
      </c>
      <c r="K55" s="83"/>
      <c r="L55" s="83"/>
      <c r="M55" s="363"/>
      <c r="N55" s="363"/>
    </row>
    <row r="56" spans="1:14" s="69" customFormat="1" ht="16.5" customHeight="1">
      <c r="A56" s="87"/>
      <c r="B56" s="87" t="s">
        <v>305</v>
      </c>
      <c r="C56" s="88">
        <v>125668953.72500001</v>
      </c>
      <c r="D56" s="88">
        <v>412007234.97850007</v>
      </c>
      <c r="E56" s="88">
        <v>323140928.46350002</v>
      </c>
      <c r="F56" s="88">
        <v>298277669.96475005</v>
      </c>
      <c r="G56" s="89"/>
      <c r="H56" s="90">
        <f t="shared" si="2"/>
        <v>72.396221386819875</v>
      </c>
      <c r="I56" s="90">
        <f t="shared" si="3"/>
        <v>92.305753834102021</v>
      </c>
      <c r="K56" s="83"/>
      <c r="L56" s="83"/>
      <c r="M56" s="363"/>
      <c r="N56" s="363"/>
    </row>
    <row r="57" spans="1:14" s="69" customFormat="1" ht="16.5" customHeight="1">
      <c r="A57" s="87"/>
      <c r="B57" s="87" t="s">
        <v>221</v>
      </c>
      <c r="C57" s="88">
        <v>14251248702.236471</v>
      </c>
      <c r="D57" s="88">
        <v>12381100405.697018</v>
      </c>
      <c r="E57" s="88">
        <v>9942836404.5952873</v>
      </c>
      <c r="F57" s="88">
        <v>9933598366.1104527</v>
      </c>
      <c r="G57" s="89"/>
      <c r="H57" s="90">
        <f t="shared" si="2"/>
        <v>80.231950639376322</v>
      </c>
      <c r="I57" s="90">
        <f t="shared" si="3"/>
        <v>99.907088499609969</v>
      </c>
      <c r="K57" s="83"/>
      <c r="L57" s="83"/>
      <c r="M57" s="363"/>
      <c r="N57" s="363"/>
    </row>
    <row r="58" spans="1:14" s="69" customFormat="1" ht="16.5" customHeight="1">
      <c r="A58" s="87"/>
      <c r="B58" s="87" t="s">
        <v>164</v>
      </c>
      <c r="C58" s="88">
        <v>276561174.66600001</v>
      </c>
      <c r="D58" s="88">
        <v>255006034.74856004</v>
      </c>
      <c r="E58" s="88">
        <v>179178219.35003996</v>
      </c>
      <c r="F58" s="88">
        <v>172898558.95116997</v>
      </c>
      <c r="G58" s="89"/>
      <c r="H58" s="90">
        <f t="shared" si="2"/>
        <v>67.801751876833293</v>
      </c>
      <c r="I58" s="90">
        <f t="shared" si="3"/>
        <v>96.495299249178188</v>
      </c>
      <c r="K58" s="83"/>
      <c r="L58" s="83"/>
      <c r="M58" s="363"/>
      <c r="N58" s="363"/>
    </row>
    <row r="59" spans="1:14" s="69" customFormat="1" ht="16.5" customHeight="1">
      <c r="A59" s="87"/>
      <c r="B59" s="87" t="s">
        <v>343</v>
      </c>
      <c r="C59" s="88">
        <v>13177199136.703644</v>
      </c>
      <c r="D59" s="88">
        <v>12151098408.628191</v>
      </c>
      <c r="E59" s="88">
        <v>8987322190.1294613</v>
      </c>
      <c r="F59" s="88">
        <v>8797483348.3058472</v>
      </c>
      <c r="G59" s="89"/>
      <c r="H59" s="90">
        <f t="shared" si="2"/>
        <v>72.400725041112125</v>
      </c>
      <c r="I59" s="90">
        <f t="shared" si="3"/>
        <v>97.887704059034292</v>
      </c>
      <c r="K59" s="83"/>
      <c r="L59" s="83"/>
      <c r="M59" s="363"/>
      <c r="N59" s="363"/>
    </row>
    <row r="60" spans="1:14" s="69" customFormat="1" ht="16.5" customHeight="1">
      <c r="A60" s="87"/>
      <c r="B60" s="87" t="s">
        <v>342</v>
      </c>
      <c r="C60" s="88">
        <v>1442590872.3</v>
      </c>
      <c r="D60" s="88">
        <v>1275905011.2390001</v>
      </c>
      <c r="E60" s="88">
        <v>795777283.54349995</v>
      </c>
      <c r="F60" s="88">
        <v>784768003.9605</v>
      </c>
      <c r="G60" s="89"/>
      <c r="H60" s="90">
        <f t="shared" si="2"/>
        <v>61.506773392043577</v>
      </c>
      <c r="I60" s="90">
        <f t="shared" si="3"/>
        <v>98.61653759026936</v>
      </c>
      <c r="K60" s="83"/>
      <c r="L60" s="83"/>
      <c r="M60" s="363"/>
      <c r="N60" s="363"/>
    </row>
    <row r="61" spans="1:14" s="69" customFormat="1" ht="16.5" customHeight="1">
      <c r="A61" s="84" t="s">
        <v>81</v>
      </c>
      <c r="B61" s="84"/>
      <c r="C61" s="91">
        <f>+C62</f>
        <v>56038510</v>
      </c>
      <c r="D61" s="91">
        <f>+D62</f>
        <v>56038510</v>
      </c>
      <c r="E61" s="91">
        <f>+E62</f>
        <v>44384992</v>
      </c>
      <c r="F61" s="91">
        <f>+F62</f>
        <v>44384992</v>
      </c>
      <c r="G61" s="91"/>
      <c r="H61" s="86">
        <f t="shared" si="2"/>
        <v>79.204447084692305</v>
      </c>
      <c r="I61" s="86">
        <f t="shared" si="3"/>
        <v>100</v>
      </c>
      <c r="K61" s="83"/>
      <c r="L61" s="83"/>
      <c r="M61" s="363"/>
      <c r="N61" s="363"/>
    </row>
    <row r="62" spans="1:14" s="69" customFormat="1" ht="16.5" customHeight="1">
      <c r="A62" s="87"/>
      <c r="B62" s="87" t="s">
        <v>341</v>
      </c>
      <c r="C62" s="88">
        <v>56038510</v>
      </c>
      <c r="D62" s="88">
        <v>56038510</v>
      </c>
      <c r="E62" s="88">
        <v>44384992</v>
      </c>
      <c r="F62" s="88">
        <v>44384992</v>
      </c>
      <c r="G62" s="89"/>
      <c r="H62" s="90">
        <f t="shared" si="2"/>
        <v>79.204447084692305</v>
      </c>
      <c r="I62" s="90">
        <f t="shared" si="3"/>
        <v>100</v>
      </c>
      <c r="K62" s="83"/>
      <c r="L62" s="83"/>
      <c r="M62" s="363"/>
      <c r="N62" s="363"/>
    </row>
    <row r="63" spans="1:14" s="69" customFormat="1" ht="16.5" customHeight="1">
      <c r="A63" s="84" t="s">
        <v>340</v>
      </c>
      <c r="B63" s="84"/>
      <c r="C63" s="91">
        <f>SUM(C64:C64)</f>
        <v>583996315.25</v>
      </c>
      <c r="D63" s="91">
        <f>SUM(D64:D64)</f>
        <v>581267194</v>
      </c>
      <c r="E63" s="91">
        <f>SUM(E64:E64)</f>
        <v>577572355.78250003</v>
      </c>
      <c r="F63" s="91">
        <f>SUM(F64:F64)</f>
        <v>577572355.78250003</v>
      </c>
      <c r="G63" s="91"/>
      <c r="H63" s="86">
        <f t="shared" si="2"/>
        <v>99.36434771209538</v>
      </c>
      <c r="I63" s="86">
        <f t="shared" si="3"/>
        <v>100</v>
      </c>
      <c r="K63" s="83"/>
      <c r="L63" s="83"/>
      <c r="M63" s="363"/>
      <c r="N63" s="363"/>
    </row>
    <row r="64" spans="1:14" s="69" customFormat="1" ht="16.5" customHeight="1">
      <c r="A64" s="87"/>
      <c r="B64" s="87" t="s">
        <v>339</v>
      </c>
      <c r="C64" s="88">
        <v>583996315.25</v>
      </c>
      <c r="D64" s="88">
        <v>581267194</v>
      </c>
      <c r="E64" s="88">
        <v>577572355.78250003</v>
      </c>
      <c r="F64" s="88">
        <v>577572355.78250003</v>
      </c>
      <c r="G64" s="89"/>
      <c r="H64" s="90">
        <f t="shared" si="2"/>
        <v>99.36434771209538</v>
      </c>
      <c r="I64" s="90">
        <f t="shared" si="3"/>
        <v>100</v>
      </c>
      <c r="K64" s="83"/>
      <c r="L64" s="83"/>
      <c r="M64" s="363"/>
      <c r="N64" s="363"/>
    </row>
    <row r="65" spans="1:14" s="69" customFormat="1" ht="16.5" customHeight="1">
      <c r="A65" s="84" t="s">
        <v>218</v>
      </c>
      <c r="B65" s="84"/>
      <c r="C65" s="85">
        <f>SUM(C66:C67)</f>
        <v>11305326344.847664</v>
      </c>
      <c r="D65" s="85">
        <f>SUM(D66:D67)</f>
        <v>11305326344.847664</v>
      </c>
      <c r="E65" s="85">
        <f>SUM(E66:E67)</f>
        <v>9834215110.0723591</v>
      </c>
      <c r="F65" s="85">
        <f>SUM(F66:F67)</f>
        <v>9834215110.0723591</v>
      </c>
      <c r="G65" s="85"/>
      <c r="H65" s="86">
        <f t="shared" si="2"/>
        <v>86.987450075284599</v>
      </c>
      <c r="I65" s="86">
        <f t="shared" si="3"/>
        <v>100</v>
      </c>
      <c r="K65" s="83"/>
      <c r="L65" s="83"/>
      <c r="M65" s="363"/>
      <c r="N65" s="363"/>
    </row>
    <row r="66" spans="1:14" s="69" customFormat="1" ht="16.5" customHeight="1">
      <c r="A66" s="87"/>
      <c r="B66" s="87" t="s">
        <v>338</v>
      </c>
      <c r="C66" s="88">
        <v>9034802298.1932106</v>
      </c>
      <c r="D66" s="88">
        <v>9034802298.1932106</v>
      </c>
      <c r="E66" s="88">
        <v>8131322071.4431486</v>
      </c>
      <c r="F66" s="88">
        <v>8131322071.4431486</v>
      </c>
      <c r="G66" s="89"/>
      <c r="H66" s="90">
        <f t="shared" si="2"/>
        <v>90.000000033971517</v>
      </c>
      <c r="I66" s="90">
        <f t="shared" si="3"/>
        <v>100</v>
      </c>
      <c r="K66" s="83"/>
      <c r="L66" s="83"/>
      <c r="M66" s="363"/>
      <c r="N66" s="363"/>
    </row>
    <row r="67" spans="1:14" s="69" customFormat="1" ht="16.5" customHeight="1">
      <c r="A67" s="87"/>
      <c r="B67" s="87" t="s">
        <v>259</v>
      </c>
      <c r="C67" s="88">
        <v>2270524046.6544528</v>
      </c>
      <c r="D67" s="88">
        <v>2270524046.6544528</v>
      </c>
      <c r="E67" s="88">
        <v>1702893038.6292098</v>
      </c>
      <c r="F67" s="88">
        <v>1702893038.6292098</v>
      </c>
      <c r="G67" s="89"/>
      <c r="H67" s="90">
        <f t="shared" si="2"/>
        <v>75.00000016024363</v>
      </c>
      <c r="I67" s="90">
        <f t="shared" si="3"/>
        <v>100</v>
      </c>
      <c r="K67" s="83"/>
      <c r="L67" s="83"/>
      <c r="M67" s="363"/>
      <c r="N67" s="363"/>
    </row>
    <row r="68" spans="1:14" s="69" customFormat="1" ht="16.5" customHeight="1">
      <c r="A68" s="84" t="s">
        <v>337</v>
      </c>
      <c r="B68" s="84"/>
      <c r="C68" s="91">
        <f>SUM(C69:C69)</f>
        <v>25058712</v>
      </c>
      <c r="D68" s="91">
        <f>SUM(D69:D69)</f>
        <v>26452660.759999998</v>
      </c>
      <c r="E68" s="91">
        <f>SUM(E69:E69)</f>
        <v>21291172.759999998</v>
      </c>
      <c r="F68" s="91">
        <f>SUM(F69:F69)</f>
        <v>12193449.300000003</v>
      </c>
      <c r="G68" s="91"/>
      <c r="H68" s="86">
        <f t="shared" si="2"/>
        <v>46.095360351946702</v>
      </c>
      <c r="I68" s="86">
        <f t="shared" si="3"/>
        <v>57.269974920817859</v>
      </c>
      <c r="K68" s="83"/>
      <c r="L68" s="83"/>
      <c r="M68" s="363"/>
      <c r="N68" s="363"/>
    </row>
    <row r="69" spans="1:14" s="69" customFormat="1" ht="23.25" customHeight="1">
      <c r="A69" s="87"/>
      <c r="B69" s="92" t="s">
        <v>336</v>
      </c>
      <c r="C69" s="88">
        <v>25058712</v>
      </c>
      <c r="D69" s="88">
        <v>26452660.759999998</v>
      </c>
      <c r="E69" s="88">
        <v>21291172.759999998</v>
      </c>
      <c r="F69" s="88">
        <v>12193449.300000003</v>
      </c>
      <c r="G69" s="89"/>
      <c r="H69" s="90">
        <f t="shared" si="2"/>
        <v>46.095360351946702</v>
      </c>
      <c r="I69" s="90">
        <f t="shared" si="3"/>
        <v>57.269974920817859</v>
      </c>
      <c r="K69" s="83"/>
      <c r="L69" s="83"/>
      <c r="M69" s="363"/>
      <c r="N69" s="363"/>
    </row>
    <row r="70" spans="1:14" s="69" customFormat="1" ht="16.5" customHeight="1">
      <c r="A70" s="84" t="s">
        <v>84</v>
      </c>
      <c r="B70" s="97"/>
      <c r="C70" s="91">
        <f>+C71</f>
        <v>30000000</v>
      </c>
      <c r="D70" s="91">
        <f>+D71</f>
        <v>30000000</v>
      </c>
      <c r="E70" s="91">
        <f>+E71</f>
        <v>30000000</v>
      </c>
      <c r="F70" s="91">
        <f>+F71</f>
        <v>30000000</v>
      </c>
      <c r="G70" s="91"/>
      <c r="H70" s="86">
        <f t="shared" si="2"/>
        <v>100</v>
      </c>
      <c r="I70" s="86">
        <f t="shared" si="3"/>
        <v>100</v>
      </c>
      <c r="K70" s="83"/>
      <c r="L70" s="83"/>
      <c r="M70" s="363"/>
      <c r="N70" s="363"/>
    </row>
    <row r="71" spans="1:14" s="71" customFormat="1" ht="16.5" customHeight="1">
      <c r="A71" s="98"/>
      <c r="B71" s="92" t="s">
        <v>335</v>
      </c>
      <c r="C71" s="88">
        <v>30000000</v>
      </c>
      <c r="D71" s="88">
        <v>30000000</v>
      </c>
      <c r="E71" s="88">
        <v>30000000</v>
      </c>
      <c r="F71" s="88">
        <v>30000000</v>
      </c>
      <c r="G71" s="89"/>
      <c r="H71" s="90">
        <f t="shared" si="2"/>
        <v>100</v>
      </c>
      <c r="I71" s="90">
        <f t="shared" si="3"/>
        <v>100</v>
      </c>
      <c r="K71" s="83"/>
      <c r="L71" s="83"/>
      <c r="M71" s="363"/>
      <c r="N71" s="363"/>
    </row>
    <row r="72" spans="1:14" s="69" customFormat="1" ht="16.5" customHeight="1">
      <c r="A72" s="84" t="s">
        <v>158</v>
      </c>
      <c r="B72" s="97"/>
      <c r="C72" s="91">
        <f>SUM(C73:C79)</f>
        <v>6088935816</v>
      </c>
      <c r="D72" s="91">
        <f>SUM(D73:D79)</f>
        <v>5594870495.3800011</v>
      </c>
      <c r="E72" s="91">
        <f>SUM(E73:E79)</f>
        <v>4739911762.2900009</v>
      </c>
      <c r="F72" s="91">
        <f>SUM(F73:F79)</f>
        <v>4538826296.6199999</v>
      </c>
      <c r="G72" s="91"/>
      <c r="H72" s="86">
        <f t="shared" ref="H72:H81" si="4">IFERROR(+F72/D72*100,"n.a")</f>
        <v>81.124778497875212</v>
      </c>
      <c r="I72" s="86">
        <f t="shared" ref="I72:I81" si="5">IFERROR(+F72/E72*100,"n.a.")</f>
        <v>95.75761162328368</v>
      </c>
      <c r="K72" s="83"/>
      <c r="L72" s="83"/>
      <c r="M72" s="363"/>
      <c r="N72" s="363"/>
    </row>
    <row r="73" spans="1:14" s="71" customFormat="1" ht="16.5" customHeight="1">
      <c r="A73" s="98"/>
      <c r="B73" s="92" t="s">
        <v>334</v>
      </c>
      <c r="C73" s="88">
        <v>202727458</v>
      </c>
      <c r="D73" s="88">
        <v>205612346.69</v>
      </c>
      <c r="E73" s="88">
        <v>87647844.769999981</v>
      </c>
      <c r="F73" s="88">
        <v>81081127.469999999</v>
      </c>
      <c r="G73" s="89"/>
      <c r="H73" s="90">
        <f t="shared" si="4"/>
        <v>39.433977956705746</v>
      </c>
      <c r="I73" s="90">
        <f t="shared" si="5"/>
        <v>92.507839391565241</v>
      </c>
      <c r="K73" s="83"/>
      <c r="L73" s="83"/>
      <c r="M73" s="363"/>
      <c r="N73" s="363"/>
    </row>
    <row r="74" spans="1:14" s="71" customFormat="1" ht="16.5" customHeight="1">
      <c r="A74" s="98"/>
      <c r="B74" s="92" t="s">
        <v>157</v>
      </c>
      <c r="C74" s="88">
        <v>12011541</v>
      </c>
      <c r="D74" s="88">
        <v>17901668.280000001</v>
      </c>
      <c r="E74" s="88">
        <v>13536000.129999999</v>
      </c>
      <c r="F74" s="88">
        <v>11968813.869999999</v>
      </c>
      <c r="G74" s="89"/>
      <c r="H74" s="90">
        <f t="shared" si="4"/>
        <v>66.858650729059306</v>
      </c>
      <c r="I74" s="90">
        <f t="shared" si="5"/>
        <v>88.42208743388953</v>
      </c>
      <c r="K74" s="83"/>
      <c r="L74" s="83"/>
      <c r="M74" s="363"/>
      <c r="N74" s="363"/>
    </row>
    <row r="75" spans="1:14" s="71" customFormat="1" ht="16.5" customHeight="1">
      <c r="A75" s="98"/>
      <c r="B75" s="92" t="s">
        <v>155</v>
      </c>
      <c r="C75" s="88">
        <v>1066589096</v>
      </c>
      <c r="D75" s="88">
        <v>1137494162.7700009</v>
      </c>
      <c r="E75" s="88">
        <v>817267935.24000013</v>
      </c>
      <c r="F75" s="88">
        <v>763989053.40000021</v>
      </c>
      <c r="G75" s="89"/>
      <c r="H75" s="90">
        <f t="shared" si="4"/>
        <v>67.164217488338636</v>
      </c>
      <c r="I75" s="90">
        <f t="shared" si="5"/>
        <v>93.48085498737278</v>
      </c>
      <c r="K75" s="83"/>
      <c r="L75" s="83"/>
      <c r="M75" s="363"/>
      <c r="N75" s="363"/>
    </row>
    <row r="76" spans="1:14" s="71" customFormat="1" ht="16.5" customHeight="1">
      <c r="A76" s="98"/>
      <c r="B76" s="92" t="s">
        <v>151</v>
      </c>
      <c r="C76" s="88">
        <v>1322019760</v>
      </c>
      <c r="D76" s="88">
        <v>1221604921</v>
      </c>
      <c r="E76" s="88">
        <v>1114628754.0899999</v>
      </c>
      <c r="F76" s="88">
        <v>1079467476.1200004</v>
      </c>
      <c r="G76" s="89"/>
      <c r="H76" s="90">
        <f t="shared" si="4"/>
        <v>88.364696111108771</v>
      </c>
      <c r="I76" s="90">
        <f t="shared" si="5"/>
        <v>96.845471836162545</v>
      </c>
      <c r="K76" s="83"/>
      <c r="L76" s="83"/>
      <c r="M76" s="363"/>
      <c r="N76" s="363"/>
    </row>
    <row r="77" spans="1:14" s="71" customFormat="1" ht="16.5" customHeight="1">
      <c r="A77" s="98"/>
      <c r="B77" s="92" t="s">
        <v>153</v>
      </c>
      <c r="C77" s="88">
        <v>2372551494</v>
      </c>
      <c r="D77" s="88">
        <v>1986253215.0700002</v>
      </c>
      <c r="E77" s="88">
        <v>1757422914.1200001</v>
      </c>
      <c r="F77" s="88">
        <v>1668265494.3999999</v>
      </c>
      <c r="G77" s="89"/>
      <c r="H77" s="90">
        <f t="shared" si="4"/>
        <v>83.990574904680841</v>
      </c>
      <c r="I77" s="90">
        <f t="shared" si="5"/>
        <v>94.926809079154168</v>
      </c>
      <c r="K77" s="83"/>
      <c r="L77" s="83"/>
      <c r="M77" s="363"/>
      <c r="N77" s="363"/>
    </row>
    <row r="78" spans="1:14" s="71" customFormat="1" ht="16.5" customHeight="1">
      <c r="A78" s="98"/>
      <c r="B78" s="92" t="s">
        <v>152</v>
      </c>
      <c r="C78" s="88">
        <v>809188589</v>
      </c>
      <c r="D78" s="88">
        <v>808922065.27999985</v>
      </c>
      <c r="E78" s="88">
        <v>758775082.38999999</v>
      </c>
      <c r="F78" s="88">
        <v>748849245.86999977</v>
      </c>
      <c r="G78" s="89"/>
      <c r="H78" s="90">
        <f t="shared" si="4"/>
        <v>92.573719769999528</v>
      </c>
      <c r="I78" s="90">
        <f t="shared" si="5"/>
        <v>98.691860506444712</v>
      </c>
      <c r="K78" s="83"/>
      <c r="L78" s="83"/>
      <c r="M78" s="363"/>
      <c r="N78" s="363"/>
    </row>
    <row r="79" spans="1:14" s="71" customFormat="1" ht="16.5" customHeight="1">
      <c r="A79" s="98"/>
      <c r="B79" s="92" t="s">
        <v>154</v>
      </c>
      <c r="C79" s="88">
        <v>303847878</v>
      </c>
      <c r="D79" s="88">
        <v>217082116.29000002</v>
      </c>
      <c r="E79" s="88">
        <v>190633231.55000001</v>
      </c>
      <c r="F79" s="88">
        <v>185205085.49000001</v>
      </c>
      <c r="G79" s="89"/>
      <c r="H79" s="90">
        <f t="shared" si="4"/>
        <v>85.315680837837661</v>
      </c>
      <c r="I79" s="90">
        <f t="shared" si="5"/>
        <v>97.152570925926796</v>
      </c>
      <c r="K79" s="83"/>
      <c r="L79" s="83"/>
      <c r="M79" s="363"/>
      <c r="N79" s="363"/>
    </row>
    <row r="80" spans="1:14" s="69" customFormat="1" ht="16.5" customHeight="1">
      <c r="A80" s="84" t="s">
        <v>121</v>
      </c>
      <c r="B80" s="97"/>
      <c r="C80" s="91">
        <f>+C81</f>
        <v>74905006</v>
      </c>
      <c r="D80" s="91">
        <f>+D81</f>
        <v>72566806.150000006</v>
      </c>
      <c r="E80" s="91">
        <f>+E81</f>
        <v>51999475.480000004</v>
      </c>
      <c r="F80" s="91">
        <f>+F81</f>
        <v>49445119.650000006</v>
      </c>
      <c r="G80" s="91"/>
      <c r="H80" s="86">
        <f t="shared" si="4"/>
        <v>68.137378883389104</v>
      </c>
      <c r="I80" s="86">
        <f t="shared" si="5"/>
        <v>95.087727700287189</v>
      </c>
      <c r="K80" s="83"/>
      <c r="L80" s="83"/>
      <c r="M80" s="363"/>
      <c r="N80" s="363"/>
    </row>
    <row r="81" spans="1:14" s="71" customFormat="1" ht="16.5" customHeight="1">
      <c r="A81" s="355"/>
      <c r="B81" s="356" t="s">
        <v>150</v>
      </c>
      <c r="C81" s="357">
        <v>74905006</v>
      </c>
      <c r="D81" s="357">
        <v>72566806.150000006</v>
      </c>
      <c r="E81" s="357">
        <v>51999475.480000004</v>
      </c>
      <c r="F81" s="357">
        <v>49445119.650000006</v>
      </c>
      <c r="G81" s="358"/>
      <c r="H81" s="359">
        <f t="shared" si="4"/>
        <v>68.137378883389104</v>
      </c>
      <c r="I81" s="359">
        <f t="shared" si="5"/>
        <v>95.087727700287189</v>
      </c>
      <c r="K81" s="83"/>
      <c r="L81" s="83"/>
      <c r="M81" s="363"/>
      <c r="N81" s="363"/>
    </row>
    <row r="82" spans="1:14" s="69" customFormat="1" ht="12" customHeight="1">
      <c r="A82" s="389" t="s">
        <v>200</v>
      </c>
      <c r="B82" s="389"/>
      <c r="C82" s="389"/>
      <c r="D82" s="389"/>
      <c r="E82" s="389"/>
      <c r="F82" s="389"/>
      <c r="G82" s="389"/>
      <c r="H82" s="90"/>
      <c r="I82" s="90"/>
    </row>
    <row r="83" spans="1:14" s="69" customFormat="1" ht="24" customHeight="1">
      <c r="A83" s="387" t="s">
        <v>333</v>
      </c>
      <c r="B83" s="388"/>
      <c r="C83" s="388"/>
      <c r="D83" s="388"/>
      <c r="E83" s="388"/>
      <c r="F83" s="388"/>
      <c r="G83" s="388"/>
      <c r="H83" s="388"/>
      <c r="I83" s="388"/>
    </row>
    <row r="84" spans="1:14" s="69" customFormat="1" ht="11.25">
      <c r="A84" s="71" t="s">
        <v>147</v>
      </c>
      <c r="B84" s="71"/>
      <c r="C84" s="71"/>
      <c r="D84" s="381"/>
      <c r="E84" s="381"/>
      <c r="F84" s="381"/>
      <c r="G84" s="381"/>
      <c r="H84" s="71"/>
      <c r="I84" s="71"/>
    </row>
    <row r="85" spans="1:14" s="69" customFormat="1" ht="11.25">
      <c r="C85" s="70"/>
      <c r="D85" s="70"/>
      <c r="E85" s="70"/>
      <c r="F85" s="70"/>
      <c r="G85" s="71"/>
    </row>
    <row r="86" spans="1:14" s="69" customFormat="1" ht="11.25">
      <c r="D86" s="70"/>
      <c r="E86" s="70"/>
      <c r="F86" s="70"/>
      <c r="G86" s="71"/>
    </row>
    <row r="87" spans="1:14" s="69" customFormat="1" ht="11.25"/>
    <row r="88" spans="1:14" s="69" customFormat="1" ht="11.25"/>
    <row r="89" spans="1:14" s="69" customFormat="1" ht="11.25"/>
    <row r="90" spans="1:14" s="69" customFormat="1" ht="11.25"/>
    <row r="91" spans="1:14" s="69" customFormat="1" ht="11.25"/>
    <row r="92" spans="1:14" s="69" customFormat="1" ht="11.25"/>
    <row r="93" spans="1:14" s="69" customFormat="1" ht="11.25"/>
    <row r="94" spans="1:14" s="69" customFormat="1" ht="11.25"/>
    <row r="95" spans="1:14" s="69" customFormat="1" ht="11.25"/>
    <row r="96" spans="1:14" s="69" customFormat="1" ht="11.25"/>
    <row r="97" spans="7:7" s="69" customFormat="1" ht="11.25"/>
    <row r="98" spans="7:7" s="69" customFormat="1" ht="11.25"/>
    <row r="99" spans="7:7" s="69" customFormat="1" ht="11.25"/>
    <row r="100" spans="7:7" s="69" customFormat="1" ht="11.25"/>
    <row r="101" spans="7:7">
      <c r="G101" s="3"/>
    </row>
    <row r="102" spans="7:7">
      <c r="G102" s="3"/>
    </row>
    <row r="103" spans="7:7">
      <c r="G103" s="3"/>
    </row>
    <row r="104" spans="7:7">
      <c r="G104" s="3"/>
    </row>
    <row r="105" spans="7:7">
      <c r="G105" s="3"/>
    </row>
    <row r="106" spans="7:7">
      <c r="G106" s="3"/>
    </row>
    <row r="107" spans="7:7">
      <c r="G107" s="3"/>
    </row>
    <row r="108" spans="7:7">
      <c r="G108" s="3"/>
    </row>
  </sheetData>
  <mergeCells count="11">
    <mergeCell ref="A83:I83"/>
    <mergeCell ref="A82:G82"/>
    <mergeCell ref="C5:C6"/>
    <mergeCell ref="A3:I3"/>
    <mergeCell ref="A4:A7"/>
    <mergeCell ref="B4:B7"/>
    <mergeCell ref="E4:F4"/>
    <mergeCell ref="H4:I5"/>
    <mergeCell ref="D5:D6"/>
    <mergeCell ref="E5:E6"/>
    <mergeCell ref="A1:C1"/>
  </mergeCells>
  <pageMargins left="0" right="0" top="0" bottom="0.39370078740157483" header="0.31496062992125984" footer="0.31496062992125984"/>
  <pageSetup scale="82" fitToHeight="0" orientation="landscape" r:id="rId1"/>
  <headerFooter>
    <oddFooter>&amp;R&amp;P/&amp;N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1"/>
  <sheetViews>
    <sheetView showGridLines="0" zoomScaleNormal="100" zoomScaleSheetLayoutView="55" workbookViewId="0">
      <selection sqref="A1:C1"/>
    </sheetView>
  </sheetViews>
  <sheetFormatPr baseColWidth="10" defaultRowHeight="12.75"/>
  <cols>
    <col min="1" max="1" width="4.7109375" style="32" customWidth="1"/>
    <col min="2" max="2" width="60.7109375" style="313" customWidth="1"/>
    <col min="3" max="3" width="17.7109375" style="31" customWidth="1"/>
    <col min="4" max="6" width="17.7109375" style="1" customWidth="1"/>
    <col min="7" max="7" width="1.140625" style="29" customWidth="1"/>
    <col min="8" max="9" width="13.7109375" style="29" customWidth="1"/>
    <col min="10" max="10" width="13.5703125" style="30" customWidth="1"/>
    <col min="11" max="11" width="16" style="29" bestFit="1" customWidth="1"/>
    <col min="12" max="16384" width="11.42578125" style="29"/>
  </cols>
  <sheetData>
    <row r="1" spans="1:14" ht="41.25" customHeight="1">
      <c r="A1" s="456" t="s">
        <v>146</v>
      </c>
      <c r="B1" s="456"/>
      <c r="C1" s="456"/>
      <c r="D1" s="446" t="s">
        <v>132</v>
      </c>
      <c r="E1" s="453"/>
      <c r="F1" s="453"/>
      <c r="G1" s="453"/>
      <c r="H1" s="470"/>
      <c r="I1" s="470"/>
      <c r="J1" s="470"/>
    </row>
    <row r="2" spans="1:14" ht="22.5" customHeight="1">
      <c r="A2" s="448" t="s">
        <v>657</v>
      </c>
      <c r="B2" s="32"/>
      <c r="C2" s="1"/>
      <c r="D2" s="31"/>
      <c r="G2" s="1"/>
      <c r="J2" s="29"/>
    </row>
    <row r="3" spans="1:14" s="103" customFormat="1" ht="64.5" customHeight="1">
      <c r="A3" s="391" t="s">
        <v>622</v>
      </c>
      <c r="B3" s="391"/>
      <c r="C3" s="391"/>
      <c r="D3" s="391"/>
      <c r="E3" s="391"/>
      <c r="F3" s="391"/>
      <c r="G3" s="391"/>
      <c r="H3" s="391"/>
      <c r="I3" s="391"/>
      <c r="J3" s="34"/>
    </row>
    <row r="4" spans="1:14" s="103" customFormat="1" ht="12" customHeight="1">
      <c r="A4" s="433" t="s">
        <v>0</v>
      </c>
      <c r="B4" s="443" t="s">
        <v>198</v>
      </c>
      <c r="C4" s="106"/>
      <c r="D4" s="106"/>
      <c r="E4" s="393" t="s">
        <v>2</v>
      </c>
      <c r="F4" s="393"/>
      <c r="G4" s="77"/>
      <c r="H4" s="392" t="s">
        <v>3</v>
      </c>
      <c r="I4" s="392"/>
      <c r="J4" s="34"/>
    </row>
    <row r="5" spans="1:14" s="103" customFormat="1" ht="16.5" customHeight="1">
      <c r="A5" s="433"/>
      <c r="B5" s="443"/>
      <c r="C5" s="390" t="s">
        <v>4</v>
      </c>
      <c r="D5" s="390" t="s">
        <v>143</v>
      </c>
      <c r="E5" s="390" t="s">
        <v>358</v>
      </c>
      <c r="F5" s="107" t="s">
        <v>626</v>
      </c>
      <c r="G5" s="76"/>
      <c r="H5" s="393"/>
      <c r="I5" s="393"/>
      <c r="J5" s="34"/>
    </row>
    <row r="6" spans="1:14" s="103" customFormat="1" ht="24.75" customHeight="1">
      <c r="A6" s="433"/>
      <c r="B6" s="443"/>
      <c r="C6" s="390"/>
      <c r="D6" s="390"/>
      <c r="E6" s="390"/>
      <c r="F6" s="77" t="s">
        <v>144</v>
      </c>
      <c r="G6" s="77"/>
      <c r="H6" s="76" t="s">
        <v>143</v>
      </c>
      <c r="I6" s="76" t="s">
        <v>7</v>
      </c>
      <c r="J6" s="34"/>
    </row>
    <row r="7" spans="1:14" s="103" customFormat="1" ht="12" customHeight="1">
      <c r="A7" s="434"/>
      <c r="B7" s="444"/>
      <c r="C7" s="108" t="s">
        <v>8</v>
      </c>
      <c r="D7" s="108" t="s">
        <v>9</v>
      </c>
      <c r="E7" s="108" t="s">
        <v>10</v>
      </c>
      <c r="F7" s="109" t="s">
        <v>11</v>
      </c>
      <c r="G7" s="109"/>
      <c r="H7" s="109" t="s">
        <v>12</v>
      </c>
      <c r="I7" s="109" t="s">
        <v>13</v>
      </c>
      <c r="J7" s="34"/>
      <c r="K7" s="83"/>
      <c r="L7" s="83"/>
      <c r="M7" s="363"/>
      <c r="N7" s="363"/>
    </row>
    <row r="8" spans="1:14" s="113" customFormat="1" ht="13.5" customHeight="1">
      <c r="A8" s="110" t="s">
        <v>128</v>
      </c>
      <c r="B8" s="314"/>
      <c r="C8" s="322">
        <f>C9+C23+C25+C30+C32+C34+C52+C58+C61+C65+C68+C71+C81+C85+C87</f>
        <v>148024363362.16733</v>
      </c>
      <c r="D8" s="322">
        <f>D9+D23+D25+D30+D32+D34+D52+D58+D61+D65+D68+D71+D81+D85+D87</f>
        <v>154298732812.49197</v>
      </c>
      <c r="E8" s="322">
        <f>E9+E23+E25+E30+E32+E34+E52+E58+E61+E65+E68+E71+E81+E85+E87</f>
        <v>124008781117.58005</v>
      </c>
      <c r="F8" s="322">
        <f>F9+F23+F25+F30+F32+F34+F52+F58+F61+F65+F68+F71+F81+F85+F87</f>
        <v>122459722080.49031</v>
      </c>
      <c r="G8" s="323"/>
      <c r="H8" s="319">
        <f>IF(F8=0,"n.a.",IF(D8=0,"n.a.",(F8/D8)*100))</f>
        <v>79.365345293734009</v>
      </c>
      <c r="I8" s="319">
        <f>IF(F8=0,"n.a.",IF(E8=0,"n.a.",(F8/E8)*100))</f>
        <v>98.750847300385132</v>
      </c>
      <c r="J8" s="112"/>
      <c r="K8" s="83"/>
      <c r="L8" s="83"/>
      <c r="M8" s="363"/>
      <c r="N8" s="363"/>
    </row>
    <row r="9" spans="1:14" s="103" customFormat="1" ht="13.5" customHeight="1">
      <c r="A9" s="114" t="s">
        <v>126</v>
      </c>
      <c r="B9" s="315"/>
      <c r="C9" s="324">
        <f>SUM(C10:C22)</f>
        <v>36371379607</v>
      </c>
      <c r="D9" s="324">
        <f>SUM(D10:D22)</f>
        <v>39408161120.630005</v>
      </c>
      <c r="E9" s="324">
        <f>SUM(E10:E22)</f>
        <v>29431368766.389999</v>
      </c>
      <c r="F9" s="324">
        <f>SUM(F10:F22)</f>
        <v>29382924285.669998</v>
      </c>
      <c r="G9" s="325"/>
      <c r="H9" s="320">
        <f t="shared" ref="H9:H40" si="0">IF(F9=0,"n.a.",IF(D9=0,"n.a.",(F9/D9)*100))</f>
        <v>74.560505870161393</v>
      </c>
      <c r="I9" s="320">
        <f t="shared" ref="I9:I40" si="1">IF(F9=0,"n.a.",IF(E9=0,"n.a.",(F9/E9)*100))</f>
        <v>99.835398478730212</v>
      </c>
      <c r="J9" s="34"/>
      <c r="K9" s="83"/>
      <c r="L9" s="83"/>
      <c r="M9" s="363"/>
      <c r="N9" s="363"/>
    </row>
    <row r="10" spans="1:14" s="120" customFormat="1" ht="13.5" customHeight="1">
      <c r="A10" s="119"/>
      <c r="B10" s="316" t="s">
        <v>332</v>
      </c>
      <c r="C10" s="326">
        <v>256257347</v>
      </c>
      <c r="D10" s="326">
        <v>258610755.94999999</v>
      </c>
      <c r="E10" s="326">
        <v>175911317.18999997</v>
      </c>
      <c r="F10" s="326">
        <v>175831258.18999997</v>
      </c>
      <c r="G10" s="323"/>
      <c r="H10" s="321">
        <f t="shared" si="0"/>
        <v>67.990698045055524</v>
      </c>
      <c r="I10" s="321">
        <f t="shared" si="1"/>
        <v>99.95448899975348</v>
      </c>
      <c r="J10" s="34"/>
      <c r="K10" s="83"/>
      <c r="L10" s="83"/>
      <c r="M10" s="363"/>
      <c r="N10" s="363"/>
    </row>
    <row r="11" spans="1:14" s="120" customFormat="1" ht="25.5" customHeight="1">
      <c r="A11" s="119"/>
      <c r="B11" s="316" t="s">
        <v>331</v>
      </c>
      <c r="C11" s="326">
        <v>1584120667</v>
      </c>
      <c r="D11" s="326">
        <v>2076262676.9100015</v>
      </c>
      <c r="E11" s="326">
        <v>1361089376.1400003</v>
      </c>
      <c r="F11" s="326">
        <v>1332039935.8600001</v>
      </c>
      <c r="G11" s="323"/>
      <c r="H11" s="321">
        <f t="shared" si="0"/>
        <v>64.155655769067181</v>
      </c>
      <c r="I11" s="321">
        <f t="shared" si="1"/>
        <v>97.865721326663845</v>
      </c>
      <c r="J11" s="34"/>
      <c r="K11" s="83"/>
      <c r="L11" s="83"/>
      <c r="M11" s="363"/>
      <c r="N11" s="363"/>
    </row>
    <row r="12" spans="1:14" s="120" customFormat="1" ht="13.5" customHeight="1">
      <c r="A12" s="119"/>
      <c r="B12" s="316" t="s">
        <v>330</v>
      </c>
      <c r="C12" s="326">
        <v>27771928196</v>
      </c>
      <c r="D12" s="326">
        <v>30164953477.070004</v>
      </c>
      <c r="E12" s="326">
        <v>21688249276.939999</v>
      </c>
      <c r="F12" s="326">
        <v>21688249276.939999</v>
      </c>
      <c r="G12" s="323"/>
      <c r="H12" s="321">
        <f t="shared" si="0"/>
        <v>71.898832177634219</v>
      </c>
      <c r="I12" s="321">
        <f t="shared" si="1"/>
        <v>100</v>
      </c>
      <c r="J12" s="34"/>
      <c r="K12" s="83"/>
      <c r="L12" s="83"/>
      <c r="M12" s="363"/>
      <c r="N12" s="363"/>
    </row>
    <row r="13" spans="1:14" s="120" customFormat="1" ht="13.5" customHeight="1">
      <c r="A13" s="119"/>
      <c r="B13" s="316" t="s">
        <v>156</v>
      </c>
      <c r="C13" s="326">
        <v>464571178</v>
      </c>
      <c r="D13" s="326">
        <v>628314975.34000003</v>
      </c>
      <c r="E13" s="326">
        <v>398646686.01999998</v>
      </c>
      <c r="F13" s="326">
        <v>397807545.25</v>
      </c>
      <c r="G13" s="323"/>
      <c r="H13" s="321">
        <f t="shared" si="0"/>
        <v>63.313395488422728</v>
      </c>
      <c r="I13" s="321">
        <f t="shared" si="1"/>
        <v>99.789502634932759</v>
      </c>
      <c r="J13" s="34"/>
      <c r="K13" s="83"/>
      <c r="L13" s="83"/>
      <c r="M13" s="363"/>
      <c r="N13" s="363"/>
    </row>
    <row r="14" spans="1:14" s="120" customFormat="1" ht="13.5" customHeight="1">
      <c r="A14" s="119"/>
      <c r="B14" s="316" t="s">
        <v>157</v>
      </c>
      <c r="C14" s="326">
        <v>62638533</v>
      </c>
      <c r="D14" s="326">
        <v>90727668.969999954</v>
      </c>
      <c r="E14" s="326">
        <v>37893185.000000007</v>
      </c>
      <c r="F14" s="326">
        <v>37461101.420000002</v>
      </c>
      <c r="G14" s="323"/>
      <c r="H14" s="321">
        <f t="shared" si="0"/>
        <v>41.289610815843737</v>
      </c>
      <c r="I14" s="321">
        <f t="shared" si="1"/>
        <v>98.859732746138903</v>
      </c>
      <c r="J14" s="34"/>
      <c r="K14" s="83"/>
      <c r="L14" s="83"/>
      <c r="M14" s="363"/>
      <c r="N14" s="363"/>
    </row>
    <row r="15" spans="1:14" s="120" customFormat="1" ht="13.5" customHeight="1">
      <c r="A15" s="119"/>
      <c r="B15" s="316" t="s">
        <v>329</v>
      </c>
      <c r="C15" s="326">
        <v>52959575</v>
      </c>
      <c r="D15" s="326">
        <v>63767005.70000001</v>
      </c>
      <c r="E15" s="326">
        <v>43993785.790000007</v>
      </c>
      <c r="F15" s="326">
        <v>32994677.640000001</v>
      </c>
      <c r="G15" s="323"/>
      <c r="H15" s="321">
        <f t="shared" si="0"/>
        <v>51.74255444144211</v>
      </c>
      <c r="I15" s="321">
        <f t="shared" si="1"/>
        <v>74.998495918257262</v>
      </c>
      <c r="J15" s="34"/>
      <c r="K15" s="83"/>
      <c r="L15" s="83"/>
      <c r="M15" s="363"/>
      <c r="N15" s="363"/>
    </row>
    <row r="16" spans="1:14" s="120" customFormat="1" ht="25.5" customHeight="1">
      <c r="A16" s="119"/>
      <c r="B16" s="316" t="s">
        <v>328</v>
      </c>
      <c r="C16" s="326">
        <v>399481958</v>
      </c>
      <c r="D16" s="326">
        <v>401686184.18000019</v>
      </c>
      <c r="E16" s="326">
        <v>253773102.55000001</v>
      </c>
      <c r="F16" s="326">
        <v>251579526.85000002</v>
      </c>
      <c r="G16" s="323"/>
      <c r="H16" s="321">
        <f t="shared" si="0"/>
        <v>62.630863783272247</v>
      </c>
      <c r="I16" s="321">
        <f t="shared" si="1"/>
        <v>99.135615367445098</v>
      </c>
      <c r="J16" s="34"/>
      <c r="K16" s="83"/>
      <c r="L16" s="83"/>
      <c r="M16" s="363"/>
      <c r="N16" s="363"/>
    </row>
    <row r="17" spans="1:14" s="120" customFormat="1" ht="13.5" customHeight="1">
      <c r="A17" s="119"/>
      <c r="B17" s="316" t="s">
        <v>327</v>
      </c>
      <c r="C17" s="326">
        <v>55895379</v>
      </c>
      <c r="D17" s="326">
        <v>63350341.140000001</v>
      </c>
      <c r="E17" s="326">
        <v>32783261.659999996</v>
      </c>
      <c r="F17" s="326">
        <v>32532154.149999999</v>
      </c>
      <c r="G17" s="323"/>
      <c r="H17" s="321">
        <f t="shared" si="0"/>
        <v>51.352768690078754</v>
      </c>
      <c r="I17" s="321">
        <f t="shared" si="1"/>
        <v>99.23403744080052</v>
      </c>
      <c r="J17" s="34"/>
      <c r="K17" s="83"/>
      <c r="L17" s="83"/>
      <c r="M17" s="363"/>
      <c r="N17" s="363"/>
    </row>
    <row r="18" spans="1:14" s="120" customFormat="1" ht="13.5" customHeight="1">
      <c r="A18" s="119"/>
      <c r="B18" s="316" t="s">
        <v>326</v>
      </c>
      <c r="C18" s="326">
        <v>218230548</v>
      </c>
      <c r="D18" s="326">
        <v>170001601.31</v>
      </c>
      <c r="E18" s="326">
        <v>88676627.399999961</v>
      </c>
      <c r="F18" s="326">
        <v>88404289.699999958</v>
      </c>
      <c r="G18" s="323"/>
      <c r="H18" s="321">
        <f t="shared" si="0"/>
        <v>52.002033521315873</v>
      </c>
      <c r="I18" s="321">
        <f t="shared" si="1"/>
        <v>99.692886718874021</v>
      </c>
      <c r="J18" s="34"/>
      <c r="K18" s="83"/>
      <c r="L18" s="83"/>
      <c r="M18" s="363"/>
      <c r="N18" s="363"/>
    </row>
    <row r="19" spans="1:14" s="120" customFormat="1" ht="13.5" customHeight="1">
      <c r="A19" s="119"/>
      <c r="B19" s="316" t="s">
        <v>299</v>
      </c>
      <c r="C19" s="326">
        <v>151598499</v>
      </c>
      <c r="D19" s="326">
        <v>153285850.41999996</v>
      </c>
      <c r="E19" s="326">
        <v>97117465.510000005</v>
      </c>
      <c r="F19" s="326">
        <v>93768328.480000019</v>
      </c>
      <c r="G19" s="323"/>
      <c r="H19" s="321">
        <f t="shared" si="0"/>
        <v>61.172200971633586</v>
      </c>
      <c r="I19" s="321">
        <f t="shared" si="1"/>
        <v>96.551457544312527</v>
      </c>
      <c r="J19" s="34"/>
      <c r="K19" s="83"/>
      <c r="L19" s="83"/>
      <c r="M19" s="363"/>
      <c r="N19" s="363"/>
    </row>
    <row r="20" spans="1:14" s="120" customFormat="1" ht="25.5" customHeight="1">
      <c r="A20" s="119"/>
      <c r="B20" s="316" t="s">
        <v>298</v>
      </c>
      <c r="C20" s="326">
        <v>53697727</v>
      </c>
      <c r="D20" s="326">
        <v>45200583.640000001</v>
      </c>
      <c r="E20" s="326">
        <v>29515541.900000002</v>
      </c>
      <c r="F20" s="326">
        <v>29435747.900000002</v>
      </c>
      <c r="G20" s="323"/>
      <c r="H20" s="321">
        <f t="shared" si="0"/>
        <v>65.122495174931771</v>
      </c>
      <c r="I20" s="321">
        <f t="shared" si="1"/>
        <v>99.729654294438006</v>
      </c>
      <c r="J20" s="34"/>
      <c r="K20" s="83"/>
      <c r="L20" s="83"/>
      <c r="M20" s="363"/>
      <c r="N20" s="363"/>
    </row>
    <row r="21" spans="1:14" s="120" customFormat="1" ht="13.5" customHeight="1">
      <c r="A21" s="119"/>
      <c r="B21" s="316" t="s">
        <v>325</v>
      </c>
      <c r="C21" s="326">
        <v>300000000</v>
      </c>
      <c r="D21" s="326">
        <v>292000000</v>
      </c>
      <c r="E21" s="326">
        <v>289500000</v>
      </c>
      <c r="F21" s="326">
        <v>289500000</v>
      </c>
      <c r="G21" s="323"/>
      <c r="H21" s="321">
        <f t="shared" si="0"/>
        <v>99.143835616438352</v>
      </c>
      <c r="I21" s="321">
        <f t="shared" si="1"/>
        <v>100</v>
      </c>
      <c r="J21" s="34"/>
      <c r="K21" s="83"/>
      <c r="L21" s="83"/>
      <c r="M21" s="363"/>
      <c r="N21" s="363"/>
    </row>
    <row r="22" spans="1:14" s="120" customFormat="1" ht="13.5" customHeight="1">
      <c r="A22" s="119"/>
      <c r="B22" s="316" t="s">
        <v>324</v>
      </c>
      <c r="C22" s="326">
        <v>5000000000</v>
      </c>
      <c r="D22" s="326">
        <v>5000000000</v>
      </c>
      <c r="E22" s="326">
        <v>4934219140.289999</v>
      </c>
      <c r="F22" s="326">
        <v>4933320443.289999</v>
      </c>
      <c r="G22" s="323"/>
      <c r="H22" s="321">
        <f t="shared" si="0"/>
        <v>98.66640886579998</v>
      </c>
      <c r="I22" s="321">
        <f t="shared" si="1"/>
        <v>99.981786439263274</v>
      </c>
      <c r="J22" s="34"/>
      <c r="K22" s="83"/>
      <c r="L22" s="83"/>
      <c r="M22" s="363"/>
      <c r="N22" s="363"/>
    </row>
    <row r="23" spans="1:14" s="103" customFormat="1" ht="13.5" customHeight="1">
      <c r="A23" s="114" t="s">
        <v>621</v>
      </c>
      <c r="B23" s="315"/>
      <c r="C23" s="324">
        <f>SUM(C24)</f>
        <v>211423429</v>
      </c>
      <c r="D23" s="324">
        <f>SUM(D24)</f>
        <v>188964621.5099999</v>
      </c>
      <c r="E23" s="324">
        <f>SUM(E24)</f>
        <v>127317841.69</v>
      </c>
      <c r="F23" s="324">
        <f>SUM(F24)</f>
        <v>123408117.2</v>
      </c>
      <c r="G23" s="325"/>
      <c r="H23" s="320">
        <f t="shared" si="0"/>
        <v>65.307524876273902</v>
      </c>
      <c r="I23" s="320">
        <f t="shared" si="1"/>
        <v>96.929162136191721</v>
      </c>
      <c r="J23" s="34"/>
      <c r="K23" s="83"/>
      <c r="L23" s="83"/>
      <c r="M23" s="363"/>
      <c r="N23" s="363"/>
    </row>
    <row r="24" spans="1:14" s="120" customFormat="1" ht="13.5" customHeight="1">
      <c r="A24" s="119"/>
      <c r="B24" s="316" t="s">
        <v>322</v>
      </c>
      <c r="C24" s="326">
        <v>211423429</v>
      </c>
      <c r="D24" s="326">
        <v>188964621.5099999</v>
      </c>
      <c r="E24" s="326">
        <v>127317841.69</v>
      </c>
      <c r="F24" s="326">
        <v>123408117.2</v>
      </c>
      <c r="G24" s="323"/>
      <c r="H24" s="321">
        <f t="shared" si="0"/>
        <v>65.307524876273902</v>
      </c>
      <c r="I24" s="321">
        <f t="shared" si="1"/>
        <v>96.929162136191721</v>
      </c>
      <c r="J24" s="34"/>
      <c r="K24" s="83"/>
      <c r="L24" s="83"/>
      <c r="M24" s="363"/>
      <c r="N24" s="363"/>
    </row>
    <row r="25" spans="1:14" s="103" customFormat="1" ht="13.5" customHeight="1">
      <c r="A25" s="114" t="s">
        <v>247</v>
      </c>
      <c r="B25" s="315"/>
      <c r="C25" s="324">
        <f>SUM(C26:C29)</f>
        <v>5176249408</v>
      </c>
      <c r="D25" s="324">
        <f>SUM(D26:D29)</f>
        <v>8209639597.0999994</v>
      </c>
      <c r="E25" s="324">
        <f>SUM(E26:E29)</f>
        <v>6738810094.1400003</v>
      </c>
      <c r="F25" s="324">
        <f>SUM(F26:F29)</f>
        <v>6719179638.4399986</v>
      </c>
      <c r="G25" s="325"/>
      <c r="H25" s="320">
        <f t="shared" si="0"/>
        <v>81.845001342245325</v>
      </c>
      <c r="I25" s="320">
        <f t="shared" si="1"/>
        <v>99.708695520043335</v>
      </c>
      <c r="J25" s="34"/>
      <c r="K25" s="83"/>
      <c r="L25" s="83"/>
      <c r="M25" s="363"/>
      <c r="N25" s="363"/>
    </row>
    <row r="26" spans="1:14" s="103" customFormat="1" ht="13.5" customHeight="1">
      <c r="A26" s="119"/>
      <c r="B26" s="316" t="s">
        <v>321</v>
      </c>
      <c r="C26" s="326">
        <v>3279637107</v>
      </c>
      <c r="D26" s="326">
        <v>6456206800.3600006</v>
      </c>
      <c r="E26" s="327">
        <v>5465774116.1200008</v>
      </c>
      <c r="F26" s="327">
        <v>5464540387.2600002</v>
      </c>
      <c r="G26" s="328"/>
      <c r="H26" s="321">
        <f t="shared" si="0"/>
        <v>84.640107670579809</v>
      </c>
      <c r="I26" s="321">
        <f t="shared" si="1"/>
        <v>99.977428103800307</v>
      </c>
      <c r="J26" s="34"/>
      <c r="K26" s="83"/>
      <c r="L26" s="83"/>
      <c r="M26" s="363"/>
      <c r="N26" s="363"/>
    </row>
    <row r="27" spans="1:14" s="103" customFormat="1" ht="13.5" customHeight="1">
      <c r="A27" s="119"/>
      <c r="B27" s="316" t="s">
        <v>320</v>
      </c>
      <c r="C27" s="326">
        <v>62404821</v>
      </c>
      <c r="D27" s="326">
        <v>43421092.439999998</v>
      </c>
      <c r="E27" s="327">
        <v>29038323.439999998</v>
      </c>
      <c r="F27" s="327">
        <v>29038323.439999998</v>
      </c>
      <c r="G27" s="328"/>
      <c r="H27" s="321">
        <f t="shared" si="0"/>
        <v>66.876077519527271</v>
      </c>
      <c r="I27" s="321">
        <f t="shared" si="1"/>
        <v>100</v>
      </c>
      <c r="J27" s="34"/>
      <c r="K27" s="83"/>
      <c r="L27" s="83"/>
      <c r="M27" s="363"/>
      <c r="N27" s="363"/>
    </row>
    <row r="28" spans="1:14" s="103" customFormat="1" ht="13.5" customHeight="1">
      <c r="A28" s="119"/>
      <c r="B28" s="316" t="s">
        <v>246</v>
      </c>
      <c r="C28" s="326">
        <v>1726207480</v>
      </c>
      <c r="D28" s="326">
        <v>1677315074.5799992</v>
      </c>
      <c r="E28" s="327">
        <v>1217111568.8599994</v>
      </c>
      <c r="F28" s="327">
        <v>1201158089.7599995</v>
      </c>
      <c r="G28" s="328"/>
      <c r="H28" s="321">
        <f t="shared" si="0"/>
        <v>71.61195341076693</v>
      </c>
      <c r="I28" s="321">
        <f t="shared" si="1"/>
        <v>98.689234454081927</v>
      </c>
      <c r="J28" s="34"/>
      <c r="K28" s="83"/>
      <c r="L28" s="83"/>
      <c r="M28" s="363"/>
      <c r="N28" s="363"/>
    </row>
    <row r="29" spans="1:14" s="103" customFormat="1" ht="13.5" customHeight="1">
      <c r="A29" s="119"/>
      <c r="B29" s="316" t="s">
        <v>319</v>
      </c>
      <c r="C29" s="326">
        <v>108000000</v>
      </c>
      <c r="D29" s="326">
        <v>32696629.719999999</v>
      </c>
      <c r="E29" s="327">
        <v>26886085.720000003</v>
      </c>
      <c r="F29" s="327">
        <v>24442837.98</v>
      </c>
      <c r="G29" s="328"/>
      <c r="H29" s="321">
        <f t="shared" si="0"/>
        <v>74.756444897587443</v>
      </c>
      <c r="I29" s="321">
        <f t="shared" si="1"/>
        <v>90.912594099993811</v>
      </c>
      <c r="J29" s="34"/>
      <c r="K29" s="83"/>
      <c r="L29" s="83"/>
      <c r="M29" s="363"/>
      <c r="N29" s="363"/>
    </row>
    <row r="30" spans="1:14" s="103" customFormat="1" ht="13.5" customHeight="1">
      <c r="A30" s="114" t="s">
        <v>22</v>
      </c>
      <c r="B30" s="315"/>
      <c r="C30" s="324">
        <f>SUM(C31)</f>
        <v>1005113039</v>
      </c>
      <c r="D30" s="324">
        <f>SUM(D31)</f>
        <v>1008809289.35</v>
      </c>
      <c r="E30" s="324">
        <f>SUM(E31)</f>
        <v>994884078.00999999</v>
      </c>
      <c r="F30" s="324">
        <f>SUM(F31)</f>
        <v>959799773.94999993</v>
      </c>
      <c r="G30" s="325"/>
      <c r="H30" s="320">
        <f t="shared" si="0"/>
        <v>95.141845350018727</v>
      </c>
      <c r="I30" s="320">
        <f t="shared" si="1"/>
        <v>96.473528440602166</v>
      </c>
      <c r="J30" s="34"/>
      <c r="K30" s="83"/>
      <c r="L30" s="83"/>
      <c r="M30" s="363"/>
      <c r="N30" s="363"/>
    </row>
    <row r="31" spans="1:14" s="103" customFormat="1" ht="13.5" customHeight="1">
      <c r="A31" s="119"/>
      <c r="B31" s="316" t="s">
        <v>305</v>
      </c>
      <c r="C31" s="326">
        <v>1005113039</v>
      </c>
      <c r="D31" s="326">
        <v>1008809289.35</v>
      </c>
      <c r="E31" s="327">
        <v>994884078.00999999</v>
      </c>
      <c r="F31" s="327">
        <v>959799773.94999993</v>
      </c>
      <c r="G31" s="328"/>
      <c r="H31" s="321">
        <v>95.141845350018727</v>
      </c>
      <c r="I31" s="321">
        <v>96.473528440602166</v>
      </c>
      <c r="J31" s="34"/>
      <c r="K31" s="83"/>
      <c r="L31" s="83"/>
      <c r="M31" s="363"/>
      <c r="N31" s="363"/>
    </row>
    <row r="32" spans="1:14" s="103" customFormat="1" ht="13.5" customHeight="1">
      <c r="A32" s="114" t="s">
        <v>25</v>
      </c>
      <c r="B32" s="315"/>
      <c r="C32" s="324">
        <f>SUM(C33)</f>
        <v>10000000</v>
      </c>
      <c r="D32" s="324">
        <f>SUM(D33)</f>
        <v>92587271.650000006</v>
      </c>
      <c r="E32" s="324">
        <f>SUM(E33)</f>
        <v>92587271.650000006</v>
      </c>
      <c r="F32" s="324">
        <f>SUM(F33)</f>
        <v>92587271.650000006</v>
      </c>
      <c r="G32" s="325"/>
      <c r="H32" s="320">
        <f t="shared" si="0"/>
        <v>100</v>
      </c>
      <c r="I32" s="320">
        <f t="shared" si="1"/>
        <v>100</v>
      </c>
      <c r="J32" s="34"/>
      <c r="K32" s="83"/>
      <c r="L32" s="83"/>
      <c r="M32" s="363"/>
      <c r="N32" s="363"/>
    </row>
    <row r="33" spans="1:14" s="103" customFormat="1" ht="13.5" customHeight="1">
      <c r="A33" s="119"/>
      <c r="B33" s="316" t="s">
        <v>244</v>
      </c>
      <c r="C33" s="326">
        <v>10000000</v>
      </c>
      <c r="D33" s="326">
        <v>92587271.650000006</v>
      </c>
      <c r="E33" s="327">
        <v>92587271.650000006</v>
      </c>
      <c r="F33" s="327">
        <v>92587271.650000006</v>
      </c>
      <c r="G33" s="328"/>
      <c r="H33" s="321">
        <f t="shared" si="0"/>
        <v>100</v>
      </c>
      <c r="I33" s="321">
        <f t="shared" si="1"/>
        <v>100</v>
      </c>
      <c r="J33" s="34"/>
      <c r="K33" s="83"/>
      <c r="L33" s="83"/>
      <c r="M33" s="363"/>
      <c r="N33" s="363"/>
    </row>
    <row r="34" spans="1:14" s="103" customFormat="1" ht="13.5" customHeight="1">
      <c r="A34" s="114" t="s">
        <v>32</v>
      </c>
      <c r="B34" s="315"/>
      <c r="C34" s="324">
        <f>SUM(C35:C51)</f>
        <v>75778056892.893768</v>
      </c>
      <c r="D34" s="324">
        <f>SUM(D35:D51)</f>
        <v>75778056892.892776</v>
      </c>
      <c r="E34" s="324">
        <f>SUM(E35:E51)</f>
        <v>64138688546.2957</v>
      </c>
      <c r="F34" s="324">
        <f>SUM(F35:F51)</f>
        <v>63029231619.788223</v>
      </c>
      <c r="G34" s="325"/>
      <c r="H34" s="320">
        <f t="shared" si="0"/>
        <v>83.176098997729426</v>
      </c>
      <c r="I34" s="320">
        <f t="shared" si="1"/>
        <v>98.270221996031822</v>
      </c>
      <c r="J34" s="34"/>
      <c r="K34" s="83"/>
      <c r="L34" s="83"/>
      <c r="M34" s="363"/>
      <c r="N34" s="363"/>
    </row>
    <row r="35" spans="1:14" s="103" customFormat="1" ht="13.5" customHeight="1">
      <c r="A35" s="119"/>
      <c r="B35" s="316" t="s">
        <v>243</v>
      </c>
      <c r="C35" s="326">
        <v>3266843052</v>
      </c>
      <c r="D35" s="326">
        <v>2967934491.3199997</v>
      </c>
      <c r="E35" s="327">
        <v>1858576015.71</v>
      </c>
      <c r="F35" s="327">
        <v>1743128460.77</v>
      </c>
      <c r="G35" s="328"/>
      <c r="H35" s="321">
        <f t="shared" si="0"/>
        <v>58.732039600871957</v>
      </c>
      <c r="I35" s="321">
        <f t="shared" si="1"/>
        <v>93.788386702284129</v>
      </c>
      <c r="J35" s="34"/>
      <c r="K35" s="83"/>
      <c r="L35" s="83"/>
      <c r="M35" s="363"/>
      <c r="N35" s="363"/>
    </row>
    <row r="36" spans="1:14" s="103" customFormat="1" ht="13.5" customHeight="1">
      <c r="A36" s="119"/>
      <c r="B36" s="316" t="s">
        <v>242</v>
      </c>
      <c r="C36" s="326">
        <v>4256076242.5566802</v>
      </c>
      <c r="D36" s="326">
        <v>4007065472.794024</v>
      </c>
      <c r="E36" s="327">
        <v>2658754587.4452181</v>
      </c>
      <c r="F36" s="327">
        <v>2579328714.6677427</v>
      </c>
      <c r="G36" s="328"/>
      <c r="H36" s="321">
        <f t="shared" si="0"/>
        <v>64.369517597855548</v>
      </c>
      <c r="I36" s="321">
        <f t="shared" si="1"/>
        <v>97.012666262898847</v>
      </c>
      <c r="J36" s="34"/>
      <c r="K36" s="83"/>
      <c r="L36" s="83"/>
      <c r="M36" s="363"/>
      <c r="N36" s="363"/>
    </row>
    <row r="37" spans="1:14" s="103" customFormat="1" ht="13.5" customHeight="1">
      <c r="A37" s="119"/>
      <c r="B37" s="316" t="s">
        <v>238</v>
      </c>
      <c r="C37" s="326">
        <v>5053540386.0109062</v>
      </c>
      <c r="D37" s="326">
        <v>5045578159.7078104</v>
      </c>
      <c r="E37" s="327">
        <v>3734233551.9219294</v>
      </c>
      <c r="F37" s="327">
        <v>3704154946.9494905</v>
      </c>
      <c r="G37" s="328"/>
      <c r="H37" s="321">
        <f t="shared" si="0"/>
        <v>73.413884984074812</v>
      </c>
      <c r="I37" s="321">
        <f t="shared" si="1"/>
        <v>99.194517307120279</v>
      </c>
      <c r="J37" s="34"/>
      <c r="K37" s="83"/>
      <c r="L37" s="83"/>
      <c r="M37" s="363"/>
      <c r="N37" s="363"/>
    </row>
    <row r="38" spans="1:14" s="103" customFormat="1" ht="13.5" customHeight="1">
      <c r="A38" s="119"/>
      <c r="B38" s="316" t="s">
        <v>254</v>
      </c>
      <c r="C38" s="326">
        <v>3630276103</v>
      </c>
      <c r="D38" s="326">
        <v>3667647474.8500004</v>
      </c>
      <c r="E38" s="327">
        <v>2802956869.8699999</v>
      </c>
      <c r="F38" s="327">
        <v>2802956869.8699999</v>
      </c>
      <c r="G38" s="328"/>
      <c r="H38" s="321">
        <f t="shared" si="0"/>
        <v>76.423835417405684</v>
      </c>
      <c r="I38" s="321">
        <f t="shared" si="1"/>
        <v>100</v>
      </c>
      <c r="J38" s="34"/>
      <c r="K38" s="83"/>
      <c r="L38" s="83"/>
      <c r="M38" s="363"/>
      <c r="N38" s="363"/>
    </row>
    <row r="39" spans="1:14" s="103" customFormat="1" ht="13.5" customHeight="1">
      <c r="A39" s="119"/>
      <c r="B39" s="316" t="s">
        <v>286</v>
      </c>
      <c r="C39" s="326">
        <v>927447547</v>
      </c>
      <c r="D39" s="326">
        <v>1118739868.5299997</v>
      </c>
      <c r="E39" s="327">
        <v>781668954.88999963</v>
      </c>
      <c r="F39" s="327">
        <v>771301761.07000005</v>
      </c>
      <c r="G39" s="328"/>
      <c r="H39" s="321">
        <f t="shared" si="0"/>
        <v>68.943798533208096</v>
      </c>
      <c r="I39" s="321">
        <f t="shared" si="1"/>
        <v>98.673710430081172</v>
      </c>
      <c r="J39" s="34"/>
      <c r="K39" s="83"/>
      <c r="L39" s="83"/>
      <c r="M39" s="363"/>
      <c r="N39" s="363"/>
    </row>
    <row r="40" spans="1:14" s="103" customFormat="1" ht="13.5" customHeight="1">
      <c r="A40" s="119"/>
      <c r="B40" s="316" t="s">
        <v>316</v>
      </c>
      <c r="C40" s="326">
        <v>149804550</v>
      </c>
      <c r="D40" s="326">
        <v>259525890.64999998</v>
      </c>
      <c r="E40" s="327">
        <v>196649992.81999996</v>
      </c>
      <c r="F40" s="327">
        <v>196649992.81999996</v>
      </c>
      <c r="G40" s="328"/>
      <c r="H40" s="321">
        <f t="shared" si="0"/>
        <v>75.77278410546127</v>
      </c>
      <c r="I40" s="321">
        <f t="shared" si="1"/>
        <v>100</v>
      </c>
      <c r="J40" s="34"/>
      <c r="K40" s="83"/>
      <c r="L40" s="83"/>
      <c r="M40" s="363"/>
      <c r="N40" s="363"/>
    </row>
    <row r="41" spans="1:14" s="103" customFormat="1" ht="13.5" customHeight="1">
      <c r="A41" s="119"/>
      <c r="B41" s="316" t="s">
        <v>315</v>
      </c>
      <c r="C41" s="326">
        <v>630264623</v>
      </c>
      <c r="D41" s="326">
        <v>789808830.61000013</v>
      </c>
      <c r="E41" s="327">
        <v>532273717.69</v>
      </c>
      <c r="F41" s="327">
        <v>528616117.73999995</v>
      </c>
      <c r="G41" s="328"/>
      <c r="H41" s="321">
        <f t="shared" ref="H41:H72" si="2">IF(F41=0,"n.a.",IF(D41=0,"n.a.",(F41/D41)*100))</f>
        <v>66.929628696570674</v>
      </c>
      <c r="I41" s="321">
        <f t="shared" ref="I41:I72" si="3">IF(F41=0,"n.a.",IF(E41=0,"n.a.",(F41/E41)*100))</f>
        <v>99.312834763686325</v>
      </c>
      <c r="J41" s="34"/>
      <c r="K41" s="83"/>
      <c r="L41" s="83"/>
      <c r="M41" s="363"/>
      <c r="N41" s="363"/>
    </row>
    <row r="42" spans="1:14" s="103" customFormat="1" ht="13.5" customHeight="1">
      <c r="A42" s="119"/>
      <c r="B42" s="316" t="s">
        <v>240</v>
      </c>
      <c r="C42" s="326">
        <v>203331512</v>
      </c>
      <c r="D42" s="326">
        <v>484970644.23999995</v>
      </c>
      <c r="E42" s="327">
        <v>255777034.81000006</v>
      </c>
      <c r="F42" s="327">
        <v>255739103.75000006</v>
      </c>
      <c r="G42" s="328"/>
      <c r="H42" s="321">
        <f t="shared" si="2"/>
        <v>52.732903895816243</v>
      </c>
      <c r="I42" s="321">
        <f t="shared" si="3"/>
        <v>99.985170263613313</v>
      </c>
      <c r="J42" s="34"/>
      <c r="K42" s="83"/>
      <c r="L42" s="83"/>
      <c r="M42" s="363"/>
      <c r="N42" s="363"/>
    </row>
    <row r="43" spans="1:14" s="103" customFormat="1" ht="13.5" customHeight="1">
      <c r="A43" s="119"/>
      <c r="B43" s="316" t="s">
        <v>221</v>
      </c>
      <c r="C43" s="326">
        <v>29448470926</v>
      </c>
      <c r="D43" s="326">
        <v>30648113239</v>
      </c>
      <c r="E43" s="327">
        <v>30496929331.979996</v>
      </c>
      <c r="F43" s="327">
        <v>30495470925.999992</v>
      </c>
      <c r="G43" s="328"/>
      <c r="H43" s="321">
        <f t="shared" si="2"/>
        <v>99.501952006605848</v>
      </c>
      <c r="I43" s="321">
        <f t="shared" si="3"/>
        <v>99.995217859594561</v>
      </c>
      <c r="J43" s="34"/>
      <c r="K43" s="83"/>
      <c r="L43" s="83"/>
      <c r="M43" s="363"/>
      <c r="N43" s="363"/>
    </row>
    <row r="44" spans="1:14" s="103" customFormat="1" ht="13.5" customHeight="1">
      <c r="A44" s="119"/>
      <c r="B44" s="316" t="s">
        <v>291</v>
      </c>
      <c r="C44" s="326">
        <v>11243182262</v>
      </c>
      <c r="D44" s="326">
        <v>10578004381.249996</v>
      </c>
      <c r="E44" s="327">
        <v>10100335033.530003</v>
      </c>
      <c r="F44" s="327">
        <v>9870246275.4300003</v>
      </c>
      <c r="G44" s="328"/>
      <c r="H44" s="321">
        <f t="shared" si="2"/>
        <v>93.309152839125971</v>
      </c>
      <c r="I44" s="321">
        <f t="shared" si="3"/>
        <v>97.7219690501733</v>
      </c>
      <c r="J44" s="34"/>
      <c r="K44" s="83"/>
      <c r="L44" s="83"/>
      <c r="M44" s="363"/>
      <c r="N44" s="363"/>
    </row>
    <row r="45" spans="1:14" s="103" customFormat="1" ht="13.5" customHeight="1">
      <c r="A45" s="119"/>
      <c r="B45" s="316" t="s">
        <v>206</v>
      </c>
      <c r="C45" s="326">
        <v>11214544592</v>
      </c>
      <c r="D45" s="326">
        <v>8090677192.5099993</v>
      </c>
      <c r="E45" s="327">
        <v>5267367700.4799995</v>
      </c>
      <c r="F45" s="327">
        <v>5236354650.0200005</v>
      </c>
      <c r="G45" s="328"/>
      <c r="H45" s="321">
        <f t="shared" si="2"/>
        <v>64.72084505939246</v>
      </c>
      <c r="I45" s="321">
        <f t="shared" si="3"/>
        <v>99.411222982265443</v>
      </c>
      <c r="J45" s="34"/>
      <c r="K45" s="83"/>
      <c r="L45" s="83"/>
      <c r="M45" s="363"/>
      <c r="N45" s="363"/>
    </row>
    <row r="46" spans="1:14" s="103" customFormat="1" ht="13.5" customHeight="1">
      <c r="A46" s="119"/>
      <c r="B46" s="316" t="s">
        <v>285</v>
      </c>
      <c r="C46" s="326">
        <v>1503706577</v>
      </c>
      <c r="D46" s="326">
        <v>1241805013.4100001</v>
      </c>
      <c r="E46" s="327">
        <v>1097040977.6300001</v>
      </c>
      <c r="F46" s="327">
        <v>1092386321.0799999</v>
      </c>
      <c r="G46" s="328"/>
      <c r="H46" s="321">
        <f t="shared" si="2"/>
        <v>87.967620462435079</v>
      </c>
      <c r="I46" s="321">
        <f t="shared" si="3"/>
        <v>99.575708050572914</v>
      </c>
      <c r="J46" s="34"/>
      <c r="K46" s="83"/>
      <c r="L46" s="83"/>
      <c r="M46" s="363"/>
      <c r="N46" s="363"/>
    </row>
    <row r="47" spans="1:14" s="103" customFormat="1" ht="13.5" customHeight="1">
      <c r="A47" s="119"/>
      <c r="B47" s="316" t="s">
        <v>189</v>
      </c>
      <c r="C47" s="326">
        <v>273005323</v>
      </c>
      <c r="D47" s="326">
        <v>273005322.99999988</v>
      </c>
      <c r="E47" s="327">
        <v>133045804.89000002</v>
      </c>
      <c r="F47" s="327">
        <v>73728149.099999994</v>
      </c>
      <c r="G47" s="328"/>
      <c r="H47" s="321">
        <f t="shared" si="2"/>
        <v>27.006121452071479</v>
      </c>
      <c r="I47" s="321">
        <f t="shared" si="3"/>
        <v>55.415613563281575</v>
      </c>
      <c r="J47" s="34"/>
      <c r="K47" s="83"/>
      <c r="L47" s="83"/>
      <c r="M47" s="363"/>
      <c r="N47" s="363"/>
    </row>
    <row r="48" spans="1:14" s="103" customFormat="1" ht="13.5" customHeight="1">
      <c r="A48" s="119"/>
      <c r="B48" s="316" t="s">
        <v>229</v>
      </c>
      <c r="C48" s="326">
        <v>1041445371.3261712</v>
      </c>
      <c r="D48" s="326">
        <v>1043068157.5909643</v>
      </c>
      <c r="E48" s="327">
        <v>840600476.09856153</v>
      </c>
      <c r="F48" s="327">
        <v>839579330.76100028</v>
      </c>
      <c r="G48" s="328"/>
      <c r="H48" s="321">
        <f t="shared" si="2"/>
        <v>80.491320212483998</v>
      </c>
      <c r="I48" s="321">
        <f t="shared" si="3"/>
        <v>99.878521917772318</v>
      </c>
      <c r="J48" s="34"/>
      <c r="K48" s="83"/>
      <c r="L48" s="83"/>
      <c r="M48" s="363"/>
      <c r="N48" s="363"/>
    </row>
    <row r="49" spans="1:14" s="103" customFormat="1" ht="13.5" customHeight="1">
      <c r="A49" s="119"/>
      <c r="B49" s="316" t="s">
        <v>239</v>
      </c>
      <c r="C49" s="326">
        <v>692589999</v>
      </c>
      <c r="D49" s="326">
        <v>157168881.15000001</v>
      </c>
      <c r="E49" s="327">
        <v>89447862.25</v>
      </c>
      <c r="F49" s="327">
        <v>54434449.509999998</v>
      </c>
      <c r="G49" s="328"/>
      <c r="H49" s="321">
        <f t="shared" si="2"/>
        <v>34.634368528747395</v>
      </c>
      <c r="I49" s="321">
        <f t="shared" si="3"/>
        <v>60.856065355547386</v>
      </c>
      <c r="J49" s="34"/>
      <c r="K49" s="83"/>
      <c r="L49" s="83"/>
      <c r="M49" s="363"/>
      <c r="N49" s="363"/>
    </row>
    <row r="50" spans="1:14" s="103" customFormat="1" ht="13.5" customHeight="1">
      <c r="A50" s="119"/>
      <c r="B50" s="92" t="s">
        <v>314</v>
      </c>
      <c r="C50" s="326">
        <v>0</v>
      </c>
      <c r="D50" s="326">
        <v>3251639354.2800002</v>
      </c>
      <c r="E50" s="327">
        <v>3246139354.2800002</v>
      </c>
      <c r="F50" s="326">
        <v>2740004755.6300001</v>
      </c>
      <c r="G50" s="328"/>
      <c r="H50" s="321">
        <f t="shared" si="2"/>
        <v>84.265333793043311</v>
      </c>
      <c r="I50" s="321">
        <f t="shared" si="3"/>
        <v>84.408106263747825</v>
      </c>
      <c r="J50" s="34"/>
      <c r="K50" s="83"/>
      <c r="L50" s="83"/>
      <c r="M50" s="363"/>
      <c r="N50" s="363"/>
    </row>
    <row r="51" spans="1:14" s="103" customFormat="1" ht="13.5" customHeight="1">
      <c r="A51" s="119"/>
      <c r="B51" s="316" t="s">
        <v>284</v>
      </c>
      <c r="C51" s="326">
        <v>2243527827</v>
      </c>
      <c r="D51" s="326">
        <v>2153304518</v>
      </c>
      <c r="E51" s="326">
        <v>46891280</v>
      </c>
      <c r="F51" s="327">
        <v>45150794.619999997</v>
      </c>
      <c r="G51" s="328"/>
      <c r="H51" s="321">
        <f t="shared" si="2"/>
        <v>2.0968141868729409</v>
      </c>
      <c r="I51" s="321">
        <f t="shared" si="3"/>
        <v>96.288253636923542</v>
      </c>
      <c r="J51" s="34"/>
      <c r="K51" s="83"/>
      <c r="L51" s="83"/>
      <c r="M51" s="363"/>
      <c r="N51" s="363"/>
    </row>
    <row r="52" spans="1:14" s="103" customFormat="1" ht="13.5" customHeight="1">
      <c r="A52" s="114" t="s">
        <v>45</v>
      </c>
      <c r="B52" s="315"/>
      <c r="C52" s="324">
        <f>SUM(C53:C57)</f>
        <v>1412874976.2050107</v>
      </c>
      <c r="D52" s="324">
        <f>SUM(D53:D57)</f>
        <v>1411003555.2487445</v>
      </c>
      <c r="E52" s="324">
        <f>SUM(E53:E57)</f>
        <v>967040454.61219192</v>
      </c>
      <c r="F52" s="324">
        <f>SUM(F53:F57)</f>
        <v>950418269.97373903</v>
      </c>
      <c r="G52" s="325"/>
      <c r="H52" s="320">
        <f t="shared" si="2"/>
        <v>67.357609868402548</v>
      </c>
      <c r="I52" s="320">
        <f t="shared" si="3"/>
        <v>98.281128306558912</v>
      </c>
      <c r="J52" s="34"/>
      <c r="K52" s="83"/>
      <c r="L52" s="83"/>
      <c r="M52" s="363"/>
      <c r="N52" s="363"/>
    </row>
    <row r="53" spans="1:14" s="103" customFormat="1" ht="13.5" customHeight="1">
      <c r="A53" s="119"/>
      <c r="B53" s="316" t="s">
        <v>228</v>
      </c>
      <c r="C53" s="326">
        <v>1291663381.9799995</v>
      </c>
      <c r="D53" s="326">
        <v>1294038394.5237989</v>
      </c>
      <c r="E53" s="327">
        <v>851529654.76590025</v>
      </c>
      <c r="F53" s="327">
        <v>836341986.33979988</v>
      </c>
      <c r="G53" s="328"/>
      <c r="H53" s="321">
        <f t="shared" si="2"/>
        <v>64.630384220367006</v>
      </c>
      <c r="I53" s="321">
        <f t="shared" si="3"/>
        <v>98.216425189528394</v>
      </c>
      <c r="J53" s="34"/>
      <c r="K53" s="83"/>
      <c r="L53" s="83"/>
      <c r="M53" s="363"/>
      <c r="N53" s="363"/>
    </row>
    <row r="54" spans="1:14" s="103" customFormat="1" ht="13.5" customHeight="1">
      <c r="A54" s="119"/>
      <c r="B54" s="316" t="s">
        <v>204</v>
      </c>
      <c r="C54" s="326">
        <v>12259594.225011036</v>
      </c>
      <c r="D54" s="326">
        <v>12628336.9449456</v>
      </c>
      <c r="E54" s="327">
        <v>12562593.466291722</v>
      </c>
      <c r="F54" s="327">
        <v>12551114.76393914</v>
      </c>
      <c r="G54" s="328"/>
      <c r="H54" s="321">
        <f t="shared" si="2"/>
        <v>99.388500787212791</v>
      </c>
      <c r="I54" s="321">
        <f t="shared" si="3"/>
        <v>99.908627924772205</v>
      </c>
      <c r="J54" s="34"/>
      <c r="K54" s="83"/>
      <c r="L54" s="83"/>
      <c r="M54" s="363"/>
      <c r="N54" s="363"/>
    </row>
    <row r="55" spans="1:14" s="103" customFormat="1" ht="13.5" customHeight="1">
      <c r="A55" s="119"/>
      <c r="B55" s="316" t="s">
        <v>179</v>
      </c>
      <c r="C55" s="326">
        <v>950000</v>
      </c>
      <c r="D55" s="326">
        <v>950000</v>
      </c>
      <c r="E55" s="327">
        <v>950000</v>
      </c>
      <c r="F55" s="327">
        <v>950000</v>
      </c>
      <c r="G55" s="328"/>
      <c r="H55" s="321">
        <f t="shared" si="2"/>
        <v>100</v>
      </c>
      <c r="I55" s="321">
        <f t="shared" si="3"/>
        <v>100</v>
      </c>
      <c r="J55" s="34"/>
      <c r="K55" s="83"/>
      <c r="L55" s="83"/>
      <c r="M55" s="363"/>
      <c r="N55" s="363"/>
    </row>
    <row r="56" spans="1:14" s="103" customFormat="1" ht="13.5" customHeight="1">
      <c r="A56" s="119"/>
      <c r="B56" s="316" t="s">
        <v>180</v>
      </c>
      <c r="C56" s="326">
        <v>106502000</v>
      </c>
      <c r="D56" s="326">
        <v>101886823.78000002</v>
      </c>
      <c r="E56" s="327">
        <v>100498206.38000003</v>
      </c>
      <c r="F56" s="327">
        <v>99075168.870000035</v>
      </c>
      <c r="G56" s="328"/>
      <c r="H56" s="321">
        <f t="shared" si="2"/>
        <v>97.240413622009584</v>
      </c>
      <c r="I56" s="321">
        <f t="shared" si="3"/>
        <v>98.584017007607827</v>
      </c>
      <c r="J56" s="34"/>
      <c r="K56" s="83"/>
      <c r="L56" s="83"/>
      <c r="M56" s="363"/>
      <c r="N56" s="363"/>
    </row>
    <row r="57" spans="1:14" s="103" customFormat="1" ht="13.5" customHeight="1">
      <c r="A57" s="119"/>
      <c r="B57" s="316" t="s">
        <v>281</v>
      </c>
      <c r="C57" s="326">
        <v>1500000</v>
      </c>
      <c r="D57" s="326">
        <v>1500000</v>
      </c>
      <c r="E57" s="327">
        <v>1500000</v>
      </c>
      <c r="F57" s="327">
        <v>1500000</v>
      </c>
      <c r="G57" s="328"/>
      <c r="H57" s="321">
        <f t="shared" si="2"/>
        <v>100</v>
      </c>
      <c r="I57" s="321">
        <f t="shared" si="3"/>
        <v>100</v>
      </c>
      <c r="J57" s="34"/>
      <c r="K57" s="83"/>
      <c r="L57" s="83"/>
      <c r="M57" s="363"/>
      <c r="N57" s="363"/>
    </row>
    <row r="58" spans="1:14" s="103" customFormat="1" ht="13.5" customHeight="1">
      <c r="A58" s="114" t="s">
        <v>71</v>
      </c>
      <c r="B58" s="315"/>
      <c r="C58" s="324">
        <f>SUM(C59:C60)</f>
        <v>7078412243</v>
      </c>
      <c r="D58" s="324">
        <f>SUM(D59:D60)</f>
        <v>7152259813.9300003</v>
      </c>
      <c r="E58" s="324">
        <f>SUM(E59:E60)</f>
        <v>4153486229.4600019</v>
      </c>
      <c r="F58" s="324">
        <f>SUM(F59:F60)</f>
        <v>4149383732.6100016</v>
      </c>
      <c r="G58" s="325"/>
      <c r="H58" s="320">
        <f t="shared" si="2"/>
        <v>58.015002818109487</v>
      </c>
      <c r="I58" s="320">
        <f t="shared" si="3"/>
        <v>99.901227628470224</v>
      </c>
      <c r="J58" s="34"/>
      <c r="K58" s="83"/>
      <c r="L58" s="83"/>
      <c r="M58" s="363"/>
      <c r="N58" s="363"/>
    </row>
    <row r="59" spans="1:14" s="103" customFormat="1" ht="25.5" customHeight="1">
      <c r="A59" s="119"/>
      <c r="B59" s="316" t="s">
        <v>313</v>
      </c>
      <c r="C59" s="326">
        <v>5323755542</v>
      </c>
      <c r="D59" s="326">
        <v>5472103999.3800001</v>
      </c>
      <c r="E59" s="327">
        <v>2874503477.1600003</v>
      </c>
      <c r="F59" s="327">
        <v>2874503477.1600003</v>
      </c>
      <c r="G59" s="328"/>
      <c r="H59" s="321">
        <f t="shared" si="2"/>
        <v>52.530132422294741</v>
      </c>
      <c r="I59" s="321">
        <f t="shared" si="3"/>
        <v>100</v>
      </c>
      <c r="J59" s="34"/>
      <c r="K59" s="83"/>
      <c r="L59" s="83"/>
      <c r="M59" s="363"/>
      <c r="N59" s="363"/>
    </row>
    <row r="60" spans="1:14" s="103" customFormat="1" ht="13.5" customHeight="1">
      <c r="A60" s="119"/>
      <c r="B60" s="316" t="s">
        <v>227</v>
      </c>
      <c r="C60" s="326">
        <v>1754656701</v>
      </c>
      <c r="D60" s="326">
        <v>1680155814.5500007</v>
      </c>
      <c r="E60" s="327">
        <v>1278982752.3000014</v>
      </c>
      <c r="F60" s="327">
        <v>1274880255.4500012</v>
      </c>
      <c r="G60" s="328"/>
      <c r="H60" s="321">
        <f t="shared" si="2"/>
        <v>75.878691988543622</v>
      </c>
      <c r="I60" s="321">
        <f t="shared" si="3"/>
        <v>99.679237515703591</v>
      </c>
      <c r="J60" s="34"/>
      <c r="K60" s="83"/>
      <c r="L60" s="83"/>
      <c r="M60" s="363"/>
      <c r="N60" s="363"/>
    </row>
    <row r="61" spans="1:14" s="103" customFormat="1" ht="13.5" customHeight="1">
      <c r="A61" s="114" t="s">
        <v>546</v>
      </c>
      <c r="B61" s="315"/>
      <c r="C61" s="324">
        <f>SUM(C62:C64)</f>
        <v>1850000.01</v>
      </c>
      <c r="D61" s="324">
        <f>SUM(D62:D64)</f>
        <v>2597998.7199999988</v>
      </c>
      <c r="E61" s="324">
        <f>SUM(E62:E64)</f>
        <v>2295559.7399999993</v>
      </c>
      <c r="F61" s="324">
        <f>SUM(F62:F64)</f>
        <v>1667631.4300000002</v>
      </c>
      <c r="G61" s="325"/>
      <c r="H61" s="320">
        <f t="shared" si="2"/>
        <v>64.189078199391915</v>
      </c>
      <c r="I61" s="320">
        <f t="shared" si="3"/>
        <v>72.645960849618348</v>
      </c>
      <c r="J61" s="34"/>
      <c r="K61" s="83"/>
      <c r="L61" s="83"/>
      <c r="M61" s="363"/>
      <c r="N61" s="363"/>
    </row>
    <row r="62" spans="1:14" s="103" customFormat="1" ht="13.5" customHeight="1">
      <c r="A62" s="119"/>
      <c r="B62" s="316" t="s">
        <v>175</v>
      </c>
      <c r="C62" s="326">
        <v>125000</v>
      </c>
      <c r="D62" s="326">
        <v>328430.19999999995</v>
      </c>
      <c r="E62" s="327">
        <v>274074.22999999992</v>
      </c>
      <c r="F62" s="327">
        <v>146072.16</v>
      </c>
      <c r="G62" s="328"/>
      <c r="H62" s="321">
        <f t="shared" si="2"/>
        <v>44.475861233223988</v>
      </c>
      <c r="I62" s="321">
        <f t="shared" si="3"/>
        <v>53.296568597492744</v>
      </c>
      <c r="J62" s="34"/>
      <c r="K62" s="83"/>
      <c r="L62" s="83"/>
      <c r="M62" s="363"/>
      <c r="N62" s="363"/>
    </row>
    <row r="63" spans="1:14" s="103" customFormat="1" ht="13.5" customHeight="1">
      <c r="A63" s="119"/>
      <c r="B63" s="316" t="s">
        <v>312</v>
      </c>
      <c r="C63" s="326">
        <v>24999.980000000003</v>
      </c>
      <c r="D63" s="326">
        <v>43480.000000000007</v>
      </c>
      <c r="E63" s="327">
        <v>32968.75</v>
      </c>
      <c r="F63" s="327">
        <v>16605.310000000001</v>
      </c>
      <c r="G63" s="328"/>
      <c r="H63" s="321">
        <f t="shared" si="2"/>
        <v>38.190685372585094</v>
      </c>
      <c r="I63" s="321">
        <f t="shared" si="3"/>
        <v>50.366817061611378</v>
      </c>
      <c r="J63" s="34"/>
      <c r="K63" s="83"/>
      <c r="L63" s="83"/>
      <c r="M63" s="363"/>
      <c r="N63" s="363"/>
    </row>
    <row r="64" spans="1:14" s="103" customFormat="1" ht="13.5" customHeight="1">
      <c r="A64" s="119"/>
      <c r="B64" s="316" t="s">
        <v>311</v>
      </c>
      <c r="C64" s="326">
        <v>1700000.03</v>
      </c>
      <c r="D64" s="326">
        <v>2226088.5199999991</v>
      </c>
      <c r="E64" s="327">
        <v>1988516.7599999993</v>
      </c>
      <c r="F64" s="327">
        <v>1504953.9600000002</v>
      </c>
      <c r="G64" s="328"/>
      <c r="H64" s="321">
        <f t="shared" si="2"/>
        <v>67.605306189710774</v>
      </c>
      <c r="I64" s="321">
        <f t="shared" si="3"/>
        <v>75.682236643557417</v>
      </c>
      <c r="J64" s="34"/>
      <c r="K64" s="83"/>
      <c r="L64" s="83"/>
      <c r="M64" s="363"/>
      <c r="N64" s="363"/>
    </row>
    <row r="65" spans="1:14" s="103" customFormat="1" ht="13.5" customHeight="1">
      <c r="A65" s="114" t="s">
        <v>226</v>
      </c>
      <c r="B65" s="315"/>
      <c r="C65" s="324">
        <f>SUM(C66:C67)</f>
        <v>2306586840.4923191</v>
      </c>
      <c r="D65" s="324">
        <f>SUM(D66:D67)</f>
        <v>2062346112.0528545</v>
      </c>
      <c r="E65" s="324">
        <f>SUM(E66:E67)</f>
        <v>2036959459.260931</v>
      </c>
      <c r="F65" s="324">
        <f>SUM(F66:F67)</f>
        <v>2024415526.0544901</v>
      </c>
      <c r="G65" s="325"/>
      <c r="H65" s="320">
        <f t="shared" si="2"/>
        <v>98.160804058218503</v>
      </c>
      <c r="I65" s="320">
        <f t="shared" si="3"/>
        <v>99.384183462787618</v>
      </c>
      <c r="J65" s="34"/>
      <c r="K65" s="83"/>
      <c r="L65" s="83"/>
      <c r="M65" s="363"/>
      <c r="N65" s="363"/>
    </row>
    <row r="66" spans="1:14" s="103" customFormat="1" ht="13.5" customHeight="1">
      <c r="A66" s="119"/>
      <c r="B66" s="316" t="s">
        <v>309</v>
      </c>
      <c r="C66" s="326">
        <v>1566060482.9628222</v>
      </c>
      <c r="D66" s="326">
        <v>1131450823.0153155</v>
      </c>
      <c r="E66" s="327">
        <v>1114598129.1218593</v>
      </c>
      <c r="F66" s="327">
        <v>1102054195.9154184</v>
      </c>
      <c r="G66" s="328"/>
      <c r="H66" s="321">
        <f t="shared" si="2"/>
        <v>97.401864358403571</v>
      </c>
      <c r="I66" s="321">
        <f t="shared" si="3"/>
        <v>98.87457794170858</v>
      </c>
      <c r="J66" s="34"/>
      <c r="K66" s="83"/>
      <c r="L66" s="83"/>
      <c r="M66" s="363"/>
      <c r="N66" s="363"/>
    </row>
    <row r="67" spans="1:14" s="103" customFormat="1" ht="13.5" customHeight="1">
      <c r="A67" s="119"/>
      <c r="B67" s="316" t="s">
        <v>173</v>
      </c>
      <c r="C67" s="326">
        <v>740526357.52949691</v>
      </c>
      <c r="D67" s="326">
        <v>930895289.03753889</v>
      </c>
      <c r="E67" s="327">
        <v>922361330.1390717</v>
      </c>
      <c r="F67" s="327">
        <v>922361330.1390717</v>
      </c>
      <c r="G67" s="328"/>
      <c r="H67" s="321">
        <f t="shared" si="2"/>
        <v>99.083252542045784</v>
      </c>
      <c r="I67" s="321">
        <f t="shared" si="3"/>
        <v>100</v>
      </c>
      <c r="J67" s="34"/>
      <c r="K67" s="83"/>
      <c r="L67" s="83"/>
      <c r="M67" s="363"/>
      <c r="N67" s="363"/>
    </row>
    <row r="68" spans="1:14" s="103" customFormat="1" ht="13.5" customHeight="1">
      <c r="A68" s="114" t="s">
        <v>76</v>
      </c>
      <c r="B68" s="315"/>
      <c r="C68" s="324">
        <f>SUM(C69:C70)</f>
        <v>1552577641.3838518</v>
      </c>
      <c r="D68" s="324">
        <f>SUM(D69:D70)</f>
        <v>1563729291.3143251</v>
      </c>
      <c r="E68" s="324">
        <f>SUM(E69:E70)</f>
        <v>1083511030.1498566</v>
      </c>
      <c r="F68" s="324">
        <f>SUM(F69:F70)</f>
        <v>1079891733.6669111</v>
      </c>
      <c r="G68" s="325"/>
      <c r="H68" s="320">
        <f t="shared" si="2"/>
        <v>69.058739237355766</v>
      </c>
      <c r="I68" s="320">
        <f t="shared" si="3"/>
        <v>99.665965884773229</v>
      </c>
      <c r="J68" s="34"/>
      <c r="K68" s="83"/>
      <c r="L68" s="83"/>
      <c r="M68" s="363"/>
      <c r="N68" s="363"/>
    </row>
    <row r="69" spans="1:14" s="103" customFormat="1" ht="13.5" customHeight="1">
      <c r="A69" s="119"/>
      <c r="B69" s="316" t="s">
        <v>274</v>
      </c>
      <c r="C69" s="326">
        <v>208444854</v>
      </c>
      <c r="D69" s="326">
        <v>214744460.03</v>
      </c>
      <c r="E69" s="327">
        <v>140348089.48000002</v>
      </c>
      <c r="F69" s="327">
        <v>140322432.20000002</v>
      </c>
      <c r="G69" s="328"/>
      <c r="H69" s="321">
        <f t="shared" si="2"/>
        <v>65.343912564914049</v>
      </c>
      <c r="I69" s="321">
        <f t="shared" si="3"/>
        <v>99.98171882489099</v>
      </c>
      <c r="J69" s="34"/>
      <c r="K69" s="83"/>
      <c r="L69" s="83"/>
      <c r="M69" s="363"/>
      <c r="N69" s="363"/>
    </row>
    <row r="70" spans="1:14" s="103" customFormat="1" ht="13.5" customHeight="1">
      <c r="A70" s="119"/>
      <c r="B70" s="316" t="s">
        <v>308</v>
      </c>
      <c r="C70" s="326">
        <v>1344132787.3838518</v>
      </c>
      <c r="D70" s="326">
        <v>1348984831.2843251</v>
      </c>
      <c r="E70" s="327">
        <v>943162940.66985667</v>
      </c>
      <c r="F70" s="327">
        <v>939569301.4669112</v>
      </c>
      <c r="G70" s="328"/>
      <c r="H70" s="321">
        <f t="shared" si="2"/>
        <v>69.650101296719356</v>
      </c>
      <c r="I70" s="321">
        <f t="shared" si="3"/>
        <v>99.618980024767183</v>
      </c>
      <c r="J70" s="34"/>
      <c r="K70" s="83"/>
      <c r="L70" s="83"/>
      <c r="M70" s="363"/>
      <c r="N70" s="363"/>
    </row>
    <row r="71" spans="1:14" s="103" customFormat="1" ht="13.5" customHeight="1">
      <c r="A71" s="114" t="s">
        <v>170</v>
      </c>
      <c r="B71" s="315"/>
      <c r="C71" s="324">
        <f>SUM(C72:C80)</f>
        <v>1908533585.9558001</v>
      </c>
      <c r="D71" s="324">
        <f>SUM(D72:D80)</f>
        <v>2277734453.4417677</v>
      </c>
      <c r="E71" s="324">
        <f>SUM(E72:E80)</f>
        <v>1827092222.0139241</v>
      </c>
      <c r="F71" s="324">
        <f>SUM(F72:F80)</f>
        <v>1762311230.4595301</v>
      </c>
      <c r="G71" s="325"/>
      <c r="H71" s="320">
        <f t="shared" si="2"/>
        <v>77.371232972157571</v>
      </c>
      <c r="I71" s="320">
        <f t="shared" si="3"/>
        <v>96.454421360133168</v>
      </c>
      <c r="J71" s="34"/>
      <c r="K71" s="83"/>
      <c r="L71" s="83"/>
      <c r="M71" s="363"/>
      <c r="N71" s="363"/>
    </row>
    <row r="72" spans="1:14" s="103" customFormat="1" ht="13.5" customHeight="1">
      <c r="A72" s="119"/>
      <c r="B72" s="316" t="s">
        <v>169</v>
      </c>
      <c r="C72" s="326">
        <v>198653204</v>
      </c>
      <c r="D72" s="326">
        <v>43732700.780000001</v>
      </c>
      <c r="E72" s="327">
        <v>35040954.029999994</v>
      </c>
      <c r="F72" s="327">
        <v>35035965.569999993</v>
      </c>
      <c r="G72" s="328"/>
      <c r="H72" s="321">
        <f t="shared" si="2"/>
        <v>80.113884907887439</v>
      </c>
      <c r="I72" s="321">
        <f t="shared" si="3"/>
        <v>99.985763915001485</v>
      </c>
      <c r="J72" s="34"/>
      <c r="K72" s="83"/>
      <c r="L72" s="83"/>
      <c r="M72" s="363"/>
      <c r="N72" s="363"/>
    </row>
    <row r="73" spans="1:14" s="103" customFormat="1" ht="13.5" customHeight="1">
      <c r="A73" s="119"/>
      <c r="B73" s="316" t="s">
        <v>156</v>
      </c>
      <c r="C73" s="326">
        <v>21646844</v>
      </c>
      <c r="D73" s="326">
        <v>21443660.109999999</v>
      </c>
      <c r="E73" s="327">
        <v>14129232.970000001</v>
      </c>
      <c r="F73" s="327">
        <v>14041543.9</v>
      </c>
      <c r="G73" s="328"/>
      <c r="H73" s="321">
        <f t="shared" ref="H73:H90" si="4">IF(F73=0,"n.a.",IF(D73=0,"n.a.",(F73/D73)*100))</f>
        <v>65.481097107353847</v>
      </c>
      <c r="I73" s="321">
        <f t="shared" ref="I73:I90" si="5">IF(F73=0,"n.a.",IF(E73=0,"n.a.",(F73/E73)*100))</f>
        <v>99.379378412216809</v>
      </c>
      <c r="J73" s="34"/>
      <c r="K73" s="83"/>
      <c r="L73" s="83"/>
      <c r="M73" s="363"/>
      <c r="N73" s="363"/>
    </row>
    <row r="74" spans="1:14" s="103" customFormat="1" ht="13.5" customHeight="1">
      <c r="A74" s="119"/>
      <c r="B74" s="316" t="s">
        <v>157</v>
      </c>
      <c r="C74" s="326">
        <v>2321611</v>
      </c>
      <c r="D74" s="326">
        <v>2158826.1800000002</v>
      </c>
      <c r="E74" s="327">
        <v>1627032.7800000003</v>
      </c>
      <c r="F74" s="327">
        <v>1624934.0300000003</v>
      </c>
      <c r="G74" s="328"/>
      <c r="H74" s="321">
        <f t="shared" si="4"/>
        <v>75.269331317818285</v>
      </c>
      <c r="I74" s="321">
        <f t="shared" si="5"/>
        <v>99.871007515902662</v>
      </c>
      <c r="J74" s="34"/>
      <c r="K74" s="83"/>
      <c r="L74" s="83"/>
      <c r="M74" s="363"/>
      <c r="N74" s="363"/>
    </row>
    <row r="75" spans="1:14" s="103" customFormat="1" ht="13.5" customHeight="1">
      <c r="A75" s="119"/>
      <c r="B75" s="316" t="s">
        <v>222</v>
      </c>
      <c r="C75" s="326">
        <v>467122784.33000004</v>
      </c>
      <c r="D75" s="326">
        <v>457038573.47399998</v>
      </c>
      <c r="E75" s="327">
        <v>457038573.47399998</v>
      </c>
      <c r="F75" s="327">
        <v>457038573.47399998</v>
      </c>
      <c r="G75" s="328"/>
      <c r="H75" s="321">
        <f t="shared" si="4"/>
        <v>100</v>
      </c>
      <c r="I75" s="321">
        <f t="shared" si="5"/>
        <v>100</v>
      </c>
      <c r="J75" s="34"/>
      <c r="K75" s="83"/>
      <c r="L75" s="83"/>
      <c r="M75" s="363"/>
      <c r="N75" s="363"/>
    </row>
    <row r="76" spans="1:14" s="103" customFormat="1" ht="13.5" customHeight="1">
      <c r="A76" s="119"/>
      <c r="B76" s="316" t="s">
        <v>307</v>
      </c>
      <c r="C76" s="326">
        <v>153239661</v>
      </c>
      <c r="D76" s="326">
        <v>153239661</v>
      </c>
      <c r="E76" s="327">
        <v>133716734.48999999</v>
      </c>
      <c r="F76" s="327">
        <v>133485208.76000001</v>
      </c>
      <c r="G76" s="328"/>
      <c r="H76" s="321">
        <f t="shared" si="4"/>
        <v>87.108786256059389</v>
      </c>
      <c r="I76" s="321">
        <f t="shared" si="5"/>
        <v>99.826853586514034</v>
      </c>
      <c r="J76" s="34"/>
      <c r="K76" s="83"/>
      <c r="L76" s="83"/>
      <c r="M76" s="363"/>
      <c r="N76" s="363"/>
    </row>
    <row r="77" spans="1:14" s="103" customFormat="1" ht="13.5" customHeight="1">
      <c r="A77" s="119"/>
      <c r="B77" s="316" t="s">
        <v>306</v>
      </c>
      <c r="C77" s="326">
        <v>144427085.05839998</v>
      </c>
      <c r="D77" s="326">
        <v>110006711.21820399</v>
      </c>
      <c r="E77" s="327">
        <v>33730644.066920005</v>
      </c>
      <c r="F77" s="327">
        <v>28157685.041146003</v>
      </c>
      <c r="G77" s="328"/>
      <c r="H77" s="321">
        <f t="shared" si="4"/>
        <v>25.596333832118461</v>
      </c>
      <c r="I77" s="321">
        <f t="shared" si="5"/>
        <v>83.478053325286311</v>
      </c>
      <c r="J77" s="34"/>
      <c r="K77" s="83"/>
      <c r="L77" s="83"/>
      <c r="M77" s="363"/>
      <c r="N77" s="363"/>
    </row>
    <row r="78" spans="1:14" s="103" customFormat="1" ht="13.5" customHeight="1">
      <c r="A78" s="119"/>
      <c r="B78" s="316" t="s">
        <v>305</v>
      </c>
      <c r="C78" s="326">
        <v>221320980.21740001</v>
      </c>
      <c r="D78" s="326">
        <v>725603598.97356403</v>
      </c>
      <c r="E78" s="327">
        <v>569097338.01400399</v>
      </c>
      <c r="F78" s="327">
        <v>525309587.90363395</v>
      </c>
      <c r="G78" s="328"/>
      <c r="H78" s="321">
        <f t="shared" si="4"/>
        <v>72.39622138681986</v>
      </c>
      <c r="I78" s="321">
        <f t="shared" si="5"/>
        <v>92.305753834102006</v>
      </c>
      <c r="J78" s="34"/>
      <c r="K78" s="83"/>
      <c r="L78" s="83"/>
      <c r="M78" s="363"/>
      <c r="N78" s="363"/>
    </row>
    <row r="79" spans="1:14" s="103" customFormat="1" ht="13.5" customHeight="1">
      <c r="A79" s="119"/>
      <c r="B79" s="316" t="s">
        <v>164</v>
      </c>
      <c r="C79" s="326">
        <v>662989117.35000002</v>
      </c>
      <c r="D79" s="326">
        <v>611315836.72600007</v>
      </c>
      <c r="E79" s="327">
        <v>429536827.20899999</v>
      </c>
      <c r="F79" s="327">
        <v>414482846.80075002</v>
      </c>
      <c r="G79" s="328"/>
      <c r="H79" s="321">
        <f t="shared" si="4"/>
        <v>67.801751876833322</v>
      </c>
      <c r="I79" s="321">
        <f t="shared" si="5"/>
        <v>96.495299249178203</v>
      </c>
      <c r="J79" s="34"/>
      <c r="K79" s="83"/>
      <c r="L79" s="83"/>
      <c r="M79" s="363"/>
      <c r="N79" s="363"/>
    </row>
    <row r="80" spans="1:14" s="103" customFormat="1" ht="13.5" customHeight="1">
      <c r="A80" s="119"/>
      <c r="B80" s="316" t="s">
        <v>304</v>
      </c>
      <c r="C80" s="326">
        <v>36812299</v>
      </c>
      <c r="D80" s="326">
        <v>153194884.97999999</v>
      </c>
      <c r="E80" s="327">
        <v>153174884.97999999</v>
      </c>
      <c r="F80" s="327">
        <v>153134884.97999999</v>
      </c>
      <c r="G80" s="328"/>
      <c r="H80" s="321">
        <f t="shared" si="4"/>
        <v>99.960834201476217</v>
      </c>
      <c r="I80" s="321">
        <f t="shared" si="5"/>
        <v>99.973886058406237</v>
      </c>
      <c r="J80" s="34"/>
      <c r="K80" s="83"/>
      <c r="L80" s="83"/>
      <c r="M80" s="363"/>
      <c r="N80" s="363"/>
    </row>
    <row r="81" spans="1:14" s="103" customFormat="1" ht="13.5" customHeight="1">
      <c r="A81" s="114" t="s">
        <v>218</v>
      </c>
      <c r="B81" s="315"/>
      <c r="C81" s="324">
        <f>SUM(C82:C84)</f>
        <v>11390651611.226589</v>
      </c>
      <c r="D81" s="324">
        <f>SUM(D82:D84)</f>
        <v>11395205600.381466</v>
      </c>
      <c r="E81" s="324">
        <f>SUM(E82:E84)</f>
        <v>9553177729.9774227</v>
      </c>
      <c r="F81" s="324">
        <f>SUM(F82:F84)</f>
        <v>9553177729.9774227</v>
      </c>
      <c r="G81" s="325"/>
      <c r="H81" s="320">
        <f t="shared" si="4"/>
        <v>83.835062437641497</v>
      </c>
      <c r="I81" s="320">
        <f t="shared" si="5"/>
        <v>100</v>
      </c>
      <c r="J81" s="34"/>
      <c r="K81" s="83"/>
      <c r="L81" s="83"/>
      <c r="M81" s="363"/>
      <c r="N81" s="363"/>
    </row>
    <row r="82" spans="1:14" s="103" customFormat="1" ht="25.5" customHeight="1">
      <c r="A82" s="119"/>
      <c r="B82" s="316" t="s">
        <v>652</v>
      </c>
      <c r="C82" s="326">
        <v>3718822162.1999993</v>
      </c>
      <c r="D82" s="326">
        <v>3715103340.0499997</v>
      </c>
      <c r="E82" s="327">
        <v>2786792360.650001</v>
      </c>
      <c r="F82" s="327">
        <v>2786792360.650001</v>
      </c>
      <c r="G82" s="328"/>
      <c r="H82" s="321">
        <f t="shared" si="4"/>
        <v>75.012512589017106</v>
      </c>
      <c r="I82" s="321">
        <f t="shared" si="5"/>
        <v>100</v>
      </c>
      <c r="J82" s="34"/>
      <c r="K82" s="83"/>
      <c r="L82" s="83"/>
      <c r="M82" s="363"/>
      <c r="N82" s="363"/>
    </row>
    <row r="83" spans="1:14" s="103" customFormat="1" ht="25.5" customHeight="1">
      <c r="A83" s="119"/>
      <c r="B83" s="316" t="s">
        <v>653</v>
      </c>
      <c r="C83" s="326">
        <v>671829449.02658975</v>
      </c>
      <c r="D83" s="326">
        <v>687102260.33146596</v>
      </c>
      <c r="E83" s="327">
        <v>472335369.32742119</v>
      </c>
      <c r="F83" s="327">
        <v>472335369.32742119</v>
      </c>
      <c r="G83" s="328"/>
      <c r="H83" s="321">
        <f t="shared" si="4"/>
        <v>68.743096420547531</v>
      </c>
      <c r="I83" s="321">
        <f t="shared" si="5"/>
        <v>100</v>
      </c>
      <c r="J83" s="34"/>
      <c r="K83" s="83"/>
      <c r="L83" s="83"/>
      <c r="M83" s="363"/>
      <c r="N83" s="363"/>
    </row>
    <row r="84" spans="1:14" s="103" customFormat="1" ht="25.5" customHeight="1">
      <c r="A84" s="119"/>
      <c r="B84" s="316" t="s">
        <v>654</v>
      </c>
      <c r="C84" s="326">
        <v>7000000000</v>
      </c>
      <c r="D84" s="326">
        <v>6993000000</v>
      </c>
      <c r="E84" s="327">
        <v>6294050000</v>
      </c>
      <c r="F84" s="327">
        <v>6294050000</v>
      </c>
      <c r="G84" s="328"/>
      <c r="H84" s="321">
        <f t="shared" si="4"/>
        <v>90.005005005005003</v>
      </c>
      <c r="I84" s="321">
        <f t="shared" si="5"/>
        <v>100</v>
      </c>
      <c r="J84" s="34"/>
      <c r="K84" s="83"/>
      <c r="L84" s="83"/>
      <c r="M84" s="363"/>
      <c r="N84" s="363"/>
    </row>
    <row r="85" spans="1:14" s="103" customFormat="1" ht="13.5" customHeight="1">
      <c r="A85" s="114" t="s">
        <v>158</v>
      </c>
      <c r="B85" s="315"/>
      <c r="C85" s="324">
        <f>SUM(C86)</f>
        <v>186884616</v>
      </c>
      <c r="D85" s="324">
        <f>SUM(D86)</f>
        <v>186884616.00999999</v>
      </c>
      <c r="E85" s="324">
        <f>SUM(E86)</f>
        <v>125432901.34999999</v>
      </c>
      <c r="F85" s="324">
        <f>SUM(F86)</f>
        <v>125432901.34999999</v>
      </c>
      <c r="G85" s="325"/>
      <c r="H85" s="320">
        <f t="shared" si="4"/>
        <v>67.117831327158683</v>
      </c>
      <c r="I85" s="320">
        <f t="shared" si="5"/>
        <v>100</v>
      </c>
      <c r="J85" s="34"/>
      <c r="K85" s="83"/>
      <c r="L85" s="83"/>
      <c r="M85" s="363"/>
      <c r="N85" s="363"/>
    </row>
    <row r="86" spans="1:14" s="103" customFormat="1" ht="13.5" customHeight="1">
      <c r="A86" s="119"/>
      <c r="B86" s="316" t="s">
        <v>303</v>
      </c>
      <c r="C86" s="326">
        <v>186884616</v>
      </c>
      <c r="D86" s="326">
        <v>186884616.00999999</v>
      </c>
      <c r="E86" s="326">
        <v>125432901.34999999</v>
      </c>
      <c r="F86" s="326">
        <v>125432901.34999999</v>
      </c>
      <c r="G86" s="328"/>
      <c r="H86" s="321">
        <f t="shared" si="4"/>
        <v>67.117831327158683</v>
      </c>
      <c r="I86" s="321">
        <f t="shared" si="5"/>
        <v>100</v>
      </c>
      <c r="J86" s="34"/>
      <c r="K86" s="83"/>
      <c r="L86" s="83"/>
      <c r="M86" s="363"/>
      <c r="N86" s="363"/>
    </row>
    <row r="87" spans="1:14" s="103" customFormat="1" ht="13.5" customHeight="1">
      <c r="A87" s="114" t="s">
        <v>121</v>
      </c>
      <c r="B87" s="315"/>
      <c r="C87" s="324">
        <f>SUM(C88:C90)</f>
        <v>3633769472</v>
      </c>
      <c r="D87" s="324">
        <f>SUM(D88:D90)</f>
        <v>3560752578.2600007</v>
      </c>
      <c r="E87" s="324">
        <f>SUM(E88:E90)</f>
        <v>2736128932.8399982</v>
      </c>
      <c r="F87" s="324">
        <f>SUM(F88:F90)</f>
        <v>2505892618.2699986</v>
      </c>
      <c r="G87" s="325"/>
      <c r="H87" s="320">
        <f t="shared" si="4"/>
        <v>70.375364847577515</v>
      </c>
      <c r="I87" s="320">
        <f t="shared" si="5"/>
        <v>91.585326560944509</v>
      </c>
      <c r="J87" s="34"/>
      <c r="K87" s="83"/>
      <c r="L87" s="83"/>
      <c r="M87" s="363"/>
      <c r="N87" s="363"/>
    </row>
    <row r="88" spans="1:14" s="103" customFormat="1" ht="13.5" customHeight="1">
      <c r="A88" s="119"/>
      <c r="B88" s="316" t="s">
        <v>254</v>
      </c>
      <c r="C88" s="326">
        <v>3408864466</v>
      </c>
      <c r="D88" s="326">
        <v>3370604772.1100006</v>
      </c>
      <c r="E88" s="326">
        <v>2646035823.1799984</v>
      </c>
      <c r="F88" s="326">
        <v>2418867498.6199985</v>
      </c>
      <c r="G88" s="328"/>
      <c r="H88" s="321">
        <f t="shared" si="4"/>
        <v>71.763605114277041</v>
      </c>
      <c r="I88" s="321">
        <f t="shared" si="5"/>
        <v>91.414767609344395</v>
      </c>
      <c r="J88" s="34"/>
      <c r="K88" s="83"/>
      <c r="L88" s="83"/>
      <c r="M88" s="363"/>
      <c r="N88" s="363"/>
    </row>
    <row r="89" spans="1:14" s="103" customFormat="1" ht="13.5" customHeight="1">
      <c r="A89" s="119"/>
      <c r="B89" s="316" t="s">
        <v>150</v>
      </c>
      <c r="C89" s="326">
        <v>74905006</v>
      </c>
      <c r="D89" s="326">
        <v>72566806.150000006</v>
      </c>
      <c r="E89" s="326">
        <v>51999475.480000004</v>
      </c>
      <c r="F89" s="326">
        <v>49445119.650000006</v>
      </c>
      <c r="G89" s="328"/>
      <c r="H89" s="321">
        <f t="shared" si="4"/>
        <v>68.137378883389104</v>
      </c>
      <c r="I89" s="321">
        <f t="shared" si="5"/>
        <v>95.087727700287189</v>
      </c>
      <c r="J89" s="34"/>
      <c r="K89" s="83"/>
      <c r="L89" s="83"/>
      <c r="M89" s="363"/>
      <c r="N89" s="363"/>
    </row>
    <row r="90" spans="1:14" s="103" customFormat="1" ht="13.5" customHeight="1">
      <c r="A90" s="124"/>
      <c r="B90" s="317" t="s">
        <v>302</v>
      </c>
      <c r="C90" s="360">
        <v>150000000</v>
      </c>
      <c r="D90" s="360">
        <v>117581000</v>
      </c>
      <c r="E90" s="360">
        <v>38093634.18</v>
      </c>
      <c r="F90" s="360">
        <v>37580000</v>
      </c>
      <c r="G90" s="361"/>
      <c r="H90" s="362">
        <f t="shared" si="4"/>
        <v>31.960946071218988</v>
      </c>
      <c r="I90" s="362">
        <f t="shared" si="5"/>
        <v>98.651653508371041</v>
      </c>
      <c r="J90" s="34"/>
      <c r="K90" s="83"/>
      <c r="L90" s="83"/>
      <c r="M90" s="363"/>
      <c r="N90" s="363"/>
    </row>
    <row r="91" spans="1:14" s="103" customFormat="1" ht="11.25" hidden="1">
      <c r="A91" s="124"/>
      <c r="B91" s="317"/>
      <c r="C91" s="126"/>
      <c r="D91" s="126"/>
      <c r="E91" s="126"/>
      <c r="F91" s="126"/>
      <c r="G91" s="127"/>
      <c r="H91" s="128"/>
      <c r="I91" s="128"/>
      <c r="J91" s="34"/>
      <c r="K91" s="83"/>
      <c r="L91" s="83"/>
      <c r="M91" s="363"/>
      <c r="N91" s="363"/>
    </row>
    <row r="92" spans="1:14" s="130" customFormat="1" ht="12" customHeight="1">
      <c r="A92" s="370" t="s">
        <v>200</v>
      </c>
      <c r="B92" s="203"/>
      <c r="C92" s="68"/>
      <c r="D92" s="68"/>
      <c r="E92" s="68"/>
      <c r="F92" s="68"/>
      <c r="G92" s="68"/>
      <c r="H92" s="68"/>
      <c r="I92" s="68"/>
      <c r="K92" s="83"/>
      <c r="L92" s="83"/>
      <c r="M92" s="363"/>
      <c r="N92" s="363"/>
    </row>
    <row r="93" spans="1:14" s="130" customFormat="1" ht="26.25" customHeight="1">
      <c r="A93" s="442" t="s">
        <v>627</v>
      </c>
      <c r="B93" s="442"/>
      <c r="C93" s="442"/>
      <c r="D93" s="442"/>
      <c r="E93" s="442"/>
      <c r="F93" s="442"/>
      <c r="G93" s="442"/>
      <c r="H93" s="442"/>
      <c r="I93" s="442"/>
    </row>
    <row r="94" spans="1:14" s="130" customFormat="1" ht="12" customHeight="1">
      <c r="A94" s="369" t="s">
        <v>147</v>
      </c>
      <c r="B94" s="318"/>
      <c r="C94" s="67"/>
      <c r="D94" s="67"/>
      <c r="E94" s="67"/>
      <c r="F94" s="67"/>
      <c r="G94" s="67"/>
      <c r="H94" s="67"/>
      <c r="I94" s="67"/>
    </row>
    <row r="95" spans="1:14" s="130" customFormat="1" ht="9" customHeight="1">
      <c r="A95" s="131"/>
      <c r="B95" s="431"/>
      <c r="C95" s="431"/>
      <c r="D95" s="431"/>
      <c r="E95" s="431"/>
      <c r="F95" s="431"/>
      <c r="G95" s="431"/>
      <c r="H95" s="431"/>
    </row>
    <row r="96" spans="1:14" s="130" customFormat="1" ht="9" customHeight="1">
      <c r="A96" s="131"/>
      <c r="B96" s="426"/>
      <c r="C96" s="426"/>
      <c r="D96" s="426"/>
      <c r="E96" s="426"/>
      <c r="F96" s="426"/>
      <c r="G96" s="426"/>
      <c r="H96" s="426"/>
    </row>
    <row r="97" spans="1:10" s="130" customFormat="1" ht="9" customHeight="1">
      <c r="A97" s="131"/>
      <c r="B97" s="425"/>
      <c r="C97" s="425"/>
      <c r="D97" s="425"/>
      <c r="E97" s="425"/>
      <c r="F97" s="425"/>
      <c r="G97" s="425"/>
      <c r="H97" s="425"/>
    </row>
    <row r="98" spans="1:10" s="130" customFormat="1" ht="11.25">
      <c r="A98" s="131"/>
      <c r="B98" s="425"/>
      <c r="C98" s="425"/>
      <c r="D98" s="425"/>
      <c r="E98" s="425"/>
      <c r="F98" s="425"/>
      <c r="G98" s="425"/>
      <c r="H98" s="425"/>
    </row>
    <row r="99" spans="1:10" s="103" customFormat="1" ht="16.5" customHeight="1">
      <c r="A99" s="132"/>
      <c r="B99" s="441"/>
      <c r="C99" s="441"/>
      <c r="D99" s="441"/>
      <c r="E99" s="441"/>
      <c r="F99" s="441"/>
      <c r="G99" s="441"/>
      <c r="H99" s="441"/>
      <c r="I99" s="441"/>
      <c r="J99" s="34"/>
    </row>
    <row r="100" spans="1:10" s="103" customFormat="1" ht="11.25">
      <c r="A100" s="104"/>
      <c r="B100" s="318"/>
      <c r="C100" s="67"/>
      <c r="D100" s="67"/>
      <c r="F100" s="67"/>
      <c r="J100" s="34"/>
    </row>
    <row r="101" spans="1:10" s="103" customFormat="1" ht="11.25">
      <c r="A101" s="104"/>
      <c r="B101" s="318"/>
      <c r="C101" s="105"/>
      <c r="D101" s="67"/>
      <c r="E101" s="67"/>
      <c r="F101" s="67"/>
      <c r="J101" s="34"/>
    </row>
  </sheetData>
  <mergeCells count="15">
    <mergeCell ref="B97:H97"/>
    <mergeCell ref="B98:H98"/>
    <mergeCell ref="B99:I99"/>
    <mergeCell ref="B95:H95"/>
    <mergeCell ref="B96:H96"/>
    <mergeCell ref="A93:I93"/>
    <mergeCell ref="A3:I3"/>
    <mergeCell ref="A4:A7"/>
    <mergeCell ref="B4:B7"/>
    <mergeCell ref="E4:F4"/>
    <mergeCell ref="H4:I5"/>
    <mergeCell ref="C5:C6"/>
    <mergeCell ref="D5:D6"/>
    <mergeCell ref="E5:E6"/>
    <mergeCell ref="A1:C1"/>
  </mergeCells>
  <printOptions horizontalCentered="1"/>
  <pageMargins left="0.31496062992125984" right="0.31496062992125984" top="0.55118110236220474" bottom="0.55118110236220474" header="0.31496062992125984" footer="0.31496062992125984"/>
  <pageSetup scale="8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202"/>
  <sheetViews>
    <sheetView showGridLines="0" zoomScaleNormal="100" workbookViewId="0">
      <selection sqref="A1:F1"/>
    </sheetView>
  </sheetViews>
  <sheetFormatPr baseColWidth="10" defaultRowHeight="12"/>
  <cols>
    <col min="1" max="1" width="4" style="2" customWidth="1"/>
    <col min="2" max="2" width="5.7109375" style="3" customWidth="1"/>
    <col min="3" max="5" width="2.28515625" style="3" customWidth="1"/>
    <col min="6" max="6" width="59" style="64" customWidth="1"/>
    <col min="7" max="10" width="17.7109375" style="3" customWidth="1"/>
    <col min="11" max="11" width="1.42578125" style="3" customWidth="1"/>
    <col min="12" max="13" width="13.7109375" style="3" customWidth="1"/>
    <col min="14" max="16384" width="11.42578125" style="3"/>
  </cols>
  <sheetData>
    <row r="1" spans="1:18" s="44" customFormat="1" ht="41.25" customHeight="1">
      <c r="A1" s="449" t="s">
        <v>146</v>
      </c>
      <c r="B1" s="449"/>
      <c r="C1" s="449"/>
      <c r="D1" s="449"/>
      <c r="E1" s="449"/>
      <c r="F1" s="449"/>
      <c r="G1" s="446" t="s">
        <v>132</v>
      </c>
      <c r="H1" s="450"/>
      <c r="I1" s="450"/>
      <c r="J1" s="450"/>
      <c r="K1" s="450"/>
      <c r="L1" s="450"/>
      <c r="M1" s="450"/>
    </row>
    <row r="2" spans="1:18" ht="22.5" customHeight="1">
      <c r="A2" s="448" t="s">
        <v>657</v>
      </c>
      <c r="F2" s="3"/>
    </row>
    <row r="3" spans="1:18" s="9" customFormat="1" ht="57.75" customHeight="1">
      <c r="A3" s="398" t="s">
        <v>505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</row>
    <row r="4" spans="1:18" s="67" customFormat="1" ht="12.75" customHeight="1">
      <c r="A4" s="392" t="s">
        <v>637</v>
      </c>
      <c r="B4" s="392"/>
      <c r="C4" s="401" t="s">
        <v>504</v>
      </c>
      <c r="D4" s="401"/>
      <c r="E4" s="401"/>
      <c r="F4" s="401"/>
      <c r="G4" s="365"/>
      <c r="H4" s="365"/>
      <c r="I4" s="393" t="s">
        <v>2</v>
      </c>
      <c r="J4" s="393"/>
      <c r="K4" s="372"/>
      <c r="L4" s="392" t="s">
        <v>3</v>
      </c>
      <c r="M4" s="392"/>
    </row>
    <row r="5" spans="1:18" s="67" customFormat="1" ht="12.75" customHeight="1">
      <c r="A5" s="392"/>
      <c r="B5" s="392"/>
      <c r="C5" s="401"/>
      <c r="D5" s="401"/>
      <c r="E5" s="401"/>
      <c r="F5" s="401"/>
      <c r="G5" s="390" t="s">
        <v>4</v>
      </c>
      <c r="H5" s="390" t="s">
        <v>143</v>
      </c>
      <c r="I5" s="395" t="s">
        <v>6</v>
      </c>
      <c r="J5" s="107" t="s">
        <v>626</v>
      </c>
      <c r="K5" s="451"/>
      <c r="L5" s="393"/>
      <c r="M5" s="393"/>
    </row>
    <row r="6" spans="1:18" s="67" customFormat="1" ht="27.75" customHeight="1">
      <c r="A6" s="392"/>
      <c r="B6" s="392"/>
      <c r="C6" s="401"/>
      <c r="D6" s="401"/>
      <c r="E6" s="401"/>
      <c r="F6" s="401"/>
      <c r="G6" s="390"/>
      <c r="H6" s="390"/>
      <c r="I6" s="390"/>
      <c r="J6" s="365" t="s">
        <v>144</v>
      </c>
      <c r="K6" s="372"/>
      <c r="L6" s="364" t="s">
        <v>5</v>
      </c>
      <c r="M6" s="364" t="s">
        <v>7</v>
      </c>
    </row>
    <row r="7" spans="1:18" s="67" customFormat="1" ht="12.75" customHeight="1">
      <c r="A7" s="393"/>
      <c r="B7" s="393"/>
      <c r="C7" s="402"/>
      <c r="D7" s="402"/>
      <c r="E7" s="402"/>
      <c r="F7" s="402"/>
      <c r="G7" s="367" t="s">
        <v>8</v>
      </c>
      <c r="H7" s="367" t="s">
        <v>9</v>
      </c>
      <c r="I7" s="367" t="s">
        <v>10</v>
      </c>
      <c r="J7" s="366" t="s">
        <v>11</v>
      </c>
      <c r="K7" s="373"/>
      <c r="L7" s="366" t="s">
        <v>12</v>
      </c>
      <c r="M7" s="366" t="s">
        <v>13</v>
      </c>
    </row>
    <row r="8" spans="1:18" s="69" customFormat="1" ht="13.5" customHeight="1">
      <c r="A8" s="265" t="s">
        <v>128</v>
      </c>
      <c r="B8" s="266"/>
      <c r="C8" s="266"/>
      <c r="D8" s="266"/>
      <c r="E8" s="266"/>
      <c r="F8" s="297"/>
      <c r="G8" s="267">
        <f>G9+G17+G75+G95+G108+G114+G148+G161+G173+G180</f>
        <v>334314.03217905894</v>
      </c>
      <c r="H8" s="267">
        <f>H9+H17+H75+H95+H108+H114+H148+H161+H173+H180</f>
        <v>328848.57544517645</v>
      </c>
      <c r="I8" s="267">
        <f>I9+I17+I75+I95+I108+I114+I148+I161+I173+I180</f>
        <v>283895.97267363692</v>
      </c>
      <c r="J8" s="267">
        <f>J9+J17+J75+J95+J108+J114+J148+J161+J173+J180</f>
        <v>275042.72859580925</v>
      </c>
      <c r="K8" s="267"/>
      <c r="L8" s="267">
        <f t="shared" ref="L8:L39" si="0">IFERROR(+J8/H8*100,"n.a")</f>
        <v>83.638108580361674</v>
      </c>
      <c r="M8" s="267">
        <f t="shared" ref="M8:M39" si="1">IFERROR(+J8/I8*100,"n.a.")</f>
        <v>96.881518256687201</v>
      </c>
      <c r="O8" s="83"/>
      <c r="P8" s="83"/>
      <c r="Q8" s="363"/>
      <c r="R8" s="363"/>
    </row>
    <row r="9" spans="1:18" s="270" customFormat="1" ht="13.5" customHeight="1">
      <c r="A9" s="268" t="s">
        <v>503</v>
      </c>
      <c r="B9" s="268"/>
      <c r="C9" s="268"/>
      <c r="D9" s="268"/>
      <c r="E9" s="268"/>
      <c r="F9" s="298"/>
      <c r="G9" s="269">
        <f t="shared" ref="G9:J10" si="2">+G10</f>
        <v>2930.5194029999998</v>
      </c>
      <c r="H9" s="269">
        <f>+H10</f>
        <v>3001.3283280000001</v>
      </c>
      <c r="I9" s="269">
        <f t="shared" si="2"/>
        <v>2553.356162</v>
      </c>
      <c r="J9" s="269">
        <f>+J10</f>
        <v>2530.7173590000002</v>
      </c>
      <c r="K9" s="269"/>
      <c r="L9" s="269">
        <f t="shared" si="0"/>
        <v>84.319910467322927</v>
      </c>
      <c r="M9" s="269">
        <f t="shared" si="1"/>
        <v>99.113370733902357</v>
      </c>
      <c r="O9" s="83"/>
      <c r="P9" s="83"/>
      <c r="Q9" s="363"/>
      <c r="R9" s="363"/>
    </row>
    <row r="10" spans="1:18" s="270" customFormat="1" ht="13.5" customHeight="1">
      <c r="A10" s="271"/>
      <c r="B10" s="272" t="s">
        <v>502</v>
      </c>
      <c r="C10" s="271"/>
      <c r="D10" s="271"/>
      <c r="E10" s="271"/>
      <c r="F10" s="299"/>
      <c r="G10" s="267">
        <f t="shared" si="2"/>
        <v>2930.5194029999998</v>
      </c>
      <c r="H10" s="267">
        <f t="shared" si="2"/>
        <v>3001.3283280000001</v>
      </c>
      <c r="I10" s="267">
        <f t="shared" si="2"/>
        <v>2553.356162</v>
      </c>
      <c r="J10" s="267">
        <f t="shared" si="2"/>
        <v>2530.7173590000002</v>
      </c>
      <c r="K10" s="267"/>
      <c r="L10" s="267">
        <f t="shared" si="0"/>
        <v>84.319910467322927</v>
      </c>
      <c r="M10" s="267">
        <f t="shared" si="1"/>
        <v>99.113370733902357</v>
      </c>
      <c r="O10" s="83"/>
      <c r="P10" s="83"/>
      <c r="Q10" s="363"/>
      <c r="R10" s="363"/>
    </row>
    <row r="11" spans="1:18" s="270" customFormat="1" ht="13.5" customHeight="1">
      <c r="A11" s="271"/>
      <c r="B11" s="271"/>
      <c r="C11" s="272" t="s">
        <v>323</v>
      </c>
      <c r="D11" s="272"/>
      <c r="E11" s="272"/>
      <c r="F11" s="300"/>
      <c r="G11" s="267">
        <f>SUM(G12:G16)</f>
        <v>2930.5194029999998</v>
      </c>
      <c r="H11" s="267">
        <f>SUM(H12:H16)</f>
        <v>3001.3283280000001</v>
      </c>
      <c r="I11" s="267">
        <f>SUM(I12:I16)</f>
        <v>2553.356162</v>
      </c>
      <c r="J11" s="267">
        <f>SUM(J12:J16)</f>
        <v>2530.7173590000002</v>
      </c>
      <c r="K11" s="267"/>
      <c r="L11" s="267">
        <f t="shared" si="0"/>
        <v>84.319910467322927</v>
      </c>
      <c r="M11" s="267">
        <f t="shared" si="1"/>
        <v>99.113370733902357</v>
      </c>
      <c r="O11" s="83"/>
      <c r="P11" s="83"/>
      <c r="Q11" s="363"/>
      <c r="R11" s="363"/>
    </row>
    <row r="12" spans="1:18" s="69" customFormat="1" ht="13.5" customHeight="1">
      <c r="A12" s="273"/>
      <c r="B12" s="273"/>
      <c r="C12" s="273"/>
      <c r="D12" s="274" t="s">
        <v>501</v>
      </c>
      <c r="E12" s="274"/>
      <c r="F12" s="301"/>
      <c r="G12" s="275">
        <v>1543.920003</v>
      </c>
      <c r="H12" s="275">
        <v>1543.920003</v>
      </c>
      <c r="I12" s="275">
        <v>1176.7623590000001</v>
      </c>
      <c r="J12" s="275">
        <v>1176.7623590000001</v>
      </c>
      <c r="K12" s="275"/>
      <c r="L12" s="276">
        <f t="shared" si="0"/>
        <v>76.219127721217831</v>
      </c>
      <c r="M12" s="276">
        <f t="shared" si="1"/>
        <v>100</v>
      </c>
      <c r="O12" s="83"/>
      <c r="P12" s="83"/>
      <c r="Q12" s="363"/>
      <c r="R12" s="363"/>
    </row>
    <row r="13" spans="1:18" s="69" customFormat="1" ht="13.5" customHeight="1">
      <c r="A13" s="273"/>
      <c r="B13" s="273"/>
      <c r="C13" s="273"/>
      <c r="D13" s="277" t="s">
        <v>500</v>
      </c>
      <c r="E13" s="274"/>
      <c r="F13" s="301"/>
      <c r="G13" s="275">
        <v>36.199399999999997</v>
      </c>
      <c r="H13" s="275">
        <v>32.008324999999999</v>
      </c>
      <c r="I13" s="275">
        <v>25.643802999999998</v>
      </c>
      <c r="J13" s="275">
        <v>3.0049999999999999</v>
      </c>
      <c r="K13" s="275"/>
      <c r="L13" s="276">
        <f t="shared" si="0"/>
        <v>9.3881826056190061</v>
      </c>
      <c r="M13" s="276">
        <f t="shared" si="1"/>
        <v>11.718230716403491</v>
      </c>
      <c r="O13" s="83"/>
      <c r="P13" s="83"/>
      <c r="Q13" s="363"/>
      <c r="R13" s="363"/>
    </row>
    <row r="14" spans="1:18" s="69" customFormat="1" ht="13.5" customHeight="1">
      <c r="A14" s="273"/>
      <c r="B14" s="273"/>
      <c r="C14" s="273"/>
      <c r="D14" s="399" t="s">
        <v>499</v>
      </c>
      <c r="E14" s="399"/>
      <c r="F14" s="399"/>
      <c r="G14" s="275">
        <v>900</v>
      </c>
      <c r="H14" s="275">
        <v>975</v>
      </c>
      <c r="I14" s="275">
        <v>900.55</v>
      </c>
      <c r="J14" s="278">
        <v>900.55</v>
      </c>
      <c r="K14" s="278"/>
      <c r="L14" s="276">
        <f t="shared" si="0"/>
        <v>92.364102564102552</v>
      </c>
      <c r="M14" s="276">
        <f t="shared" si="1"/>
        <v>100</v>
      </c>
      <c r="O14" s="83"/>
      <c r="P14" s="83"/>
      <c r="Q14" s="363"/>
      <c r="R14" s="363"/>
    </row>
    <row r="15" spans="1:18" s="69" customFormat="1" ht="13.5" customHeight="1">
      <c r="A15" s="273"/>
      <c r="B15" s="273"/>
      <c r="C15" s="273"/>
      <c r="D15" s="277" t="s">
        <v>498</v>
      </c>
      <c r="E15" s="274"/>
      <c r="F15" s="301"/>
      <c r="G15" s="275">
        <v>300</v>
      </c>
      <c r="H15" s="275">
        <v>300</v>
      </c>
      <c r="I15" s="275">
        <v>300</v>
      </c>
      <c r="J15" s="278">
        <v>300</v>
      </c>
      <c r="K15" s="278"/>
      <c r="L15" s="276">
        <f t="shared" si="0"/>
        <v>100</v>
      </c>
      <c r="M15" s="276">
        <f t="shared" si="1"/>
        <v>100</v>
      </c>
      <c r="O15" s="83"/>
      <c r="P15" s="83"/>
      <c r="Q15" s="363"/>
      <c r="R15" s="363"/>
    </row>
    <row r="16" spans="1:18" s="69" customFormat="1" ht="13.5" customHeight="1">
      <c r="A16" s="273"/>
      <c r="B16" s="273"/>
      <c r="C16" s="273"/>
      <c r="D16" s="274" t="s">
        <v>497</v>
      </c>
      <c r="E16" s="274"/>
      <c r="F16" s="301"/>
      <c r="G16" s="275">
        <v>150.4</v>
      </c>
      <c r="H16" s="275">
        <v>150.4</v>
      </c>
      <c r="I16" s="275">
        <v>150.4</v>
      </c>
      <c r="J16" s="275">
        <v>150.4</v>
      </c>
      <c r="K16" s="275"/>
      <c r="L16" s="276">
        <f t="shared" si="0"/>
        <v>100</v>
      </c>
      <c r="M16" s="276">
        <f t="shared" si="1"/>
        <v>100</v>
      </c>
      <c r="O16" s="83"/>
      <c r="P16" s="83"/>
      <c r="Q16" s="363"/>
      <c r="R16" s="363"/>
    </row>
    <row r="17" spans="1:18" s="270" customFormat="1" ht="13.5" customHeight="1">
      <c r="A17" s="268" t="s">
        <v>496</v>
      </c>
      <c r="B17" s="268"/>
      <c r="C17" s="268"/>
      <c r="D17" s="268"/>
      <c r="E17" s="268"/>
      <c r="F17" s="298"/>
      <c r="G17" s="269">
        <f>+G18+G23</f>
        <v>53067.903112412503</v>
      </c>
      <c r="H17" s="269">
        <f>+H18+H23</f>
        <v>50611.718713274488</v>
      </c>
      <c r="I17" s="269">
        <f>+I18+I23</f>
        <v>48798.087350012</v>
      </c>
      <c r="J17" s="269">
        <f>+J18+J23</f>
        <v>46483.918223290733</v>
      </c>
      <c r="K17" s="269"/>
      <c r="L17" s="269">
        <f t="shared" si="0"/>
        <v>91.844180369829814</v>
      </c>
      <c r="M17" s="269">
        <f t="shared" si="1"/>
        <v>95.257664280727809</v>
      </c>
      <c r="O17" s="83"/>
      <c r="P17" s="83"/>
      <c r="Q17" s="363"/>
      <c r="R17" s="363"/>
    </row>
    <row r="18" spans="1:18" s="270" customFormat="1" ht="13.5" customHeight="1">
      <c r="A18" s="271"/>
      <c r="B18" s="271" t="s">
        <v>495</v>
      </c>
      <c r="C18" s="271"/>
      <c r="D18" s="271"/>
      <c r="E18" s="272"/>
      <c r="F18" s="300"/>
      <c r="G18" s="267">
        <f t="shared" ref="G18:J19" si="3">+G19</f>
        <v>9748.7743989999999</v>
      </c>
      <c r="H18" s="267">
        <f t="shared" si="3"/>
        <v>6544.9527053099991</v>
      </c>
      <c r="I18" s="267">
        <f t="shared" si="3"/>
        <v>5763.6769104199984</v>
      </c>
      <c r="J18" s="267">
        <f t="shared" si="3"/>
        <v>4944.3333023399991</v>
      </c>
      <c r="K18" s="267"/>
      <c r="L18" s="267">
        <f t="shared" si="0"/>
        <v>75.544217429235232</v>
      </c>
      <c r="M18" s="267">
        <f t="shared" si="1"/>
        <v>85.784359171855556</v>
      </c>
      <c r="O18" s="83"/>
      <c r="P18" s="83"/>
      <c r="Q18" s="363"/>
      <c r="R18" s="363"/>
    </row>
    <row r="19" spans="1:18" s="270" customFormat="1" ht="13.5" customHeight="1">
      <c r="A19" s="271"/>
      <c r="B19" s="271"/>
      <c r="C19" s="272" t="s">
        <v>376</v>
      </c>
      <c r="D19" s="272"/>
      <c r="E19" s="272"/>
      <c r="F19" s="300"/>
      <c r="G19" s="267">
        <f t="shared" si="3"/>
        <v>9748.7743989999999</v>
      </c>
      <c r="H19" s="267">
        <f t="shared" si="3"/>
        <v>6544.9527053099991</v>
      </c>
      <c r="I19" s="267">
        <f t="shared" si="3"/>
        <v>5763.6769104199984</v>
      </c>
      <c r="J19" s="267">
        <f t="shared" si="3"/>
        <v>4944.3333023399991</v>
      </c>
      <c r="K19" s="267"/>
      <c r="L19" s="267">
        <f t="shared" si="0"/>
        <v>75.544217429235232</v>
      </c>
      <c r="M19" s="267">
        <f t="shared" si="1"/>
        <v>85.784359171855556</v>
      </c>
      <c r="O19" s="83"/>
      <c r="P19" s="83"/>
      <c r="Q19" s="363"/>
      <c r="R19" s="363"/>
    </row>
    <row r="20" spans="1:18" s="270" customFormat="1" ht="13.5" customHeight="1">
      <c r="A20" s="271"/>
      <c r="B20" s="271"/>
      <c r="C20" s="271"/>
      <c r="D20" s="271" t="s">
        <v>495</v>
      </c>
      <c r="E20" s="272"/>
      <c r="F20" s="300"/>
      <c r="G20" s="267">
        <f>SUM(G21:G22)</f>
        <v>9748.7743989999999</v>
      </c>
      <c r="H20" s="267">
        <f>SUM(H21:H22)</f>
        <v>6544.9527053099991</v>
      </c>
      <c r="I20" s="267">
        <f>SUM(I21:I22)</f>
        <v>5763.6769104199984</v>
      </c>
      <c r="J20" s="267">
        <f>SUM(J21:J22)</f>
        <v>4944.3333023399991</v>
      </c>
      <c r="K20" s="267"/>
      <c r="L20" s="267">
        <f t="shared" si="0"/>
        <v>75.544217429235232</v>
      </c>
      <c r="M20" s="267">
        <f t="shared" si="1"/>
        <v>85.784359171855556</v>
      </c>
      <c r="O20" s="83"/>
      <c r="P20" s="83"/>
      <c r="Q20" s="363"/>
      <c r="R20" s="363"/>
    </row>
    <row r="21" spans="1:18" s="69" customFormat="1" ht="13.5" customHeight="1">
      <c r="A21" s="273"/>
      <c r="B21" s="273"/>
      <c r="C21" s="273"/>
      <c r="D21" s="273"/>
      <c r="E21" s="274" t="s">
        <v>494</v>
      </c>
      <c r="F21" s="301"/>
      <c r="G21" s="279">
        <v>9463.0316349999994</v>
      </c>
      <c r="H21" s="275">
        <v>6063.5222014299998</v>
      </c>
      <c r="I21" s="275">
        <v>5291.3647376999988</v>
      </c>
      <c r="J21" s="278">
        <v>4495.5791204599991</v>
      </c>
      <c r="K21" s="278"/>
      <c r="L21" s="276">
        <f t="shared" si="0"/>
        <v>74.1413813806071</v>
      </c>
      <c r="M21" s="276">
        <f t="shared" si="1"/>
        <v>84.960673537203476</v>
      </c>
      <c r="O21" s="83"/>
      <c r="P21" s="83"/>
      <c r="Q21" s="363"/>
      <c r="R21" s="363"/>
    </row>
    <row r="22" spans="1:18" s="69" customFormat="1" ht="13.5" customHeight="1">
      <c r="A22" s="273"/>
      <c r="B22" s="273"/>
      <c r="C22" s="273"/>
      <c r="D22" s="273"/>
      <c r="E22" s="274" t="s">
        <v>493</v>
      </c>
      <c r="F22" s="301"/>
      <c r="G22" s="279">
        <v>285.74276400000002</v>
      </c>
      <c r="H22" s="275">
        <v>481.43050387999983</v>
      </c>
      <c r="I22" s="275">
        <v>472.31217271999981</v>
      </c>
      <c r="J22" s="278">
        <v>448.75418187999992</v>
      </c>
      <c r="K22" s="278"/>
      <c r="L22" s="276">
        <f t="shared" si="0"/>
        <v>93.212660656802768</v>
      </c>
      <c r="M22" s="276">
        <f t="shared" si="1"/>
        <v>95.012199091898964</v>
      </c>
      <c r="O22" s="83"/>
      <c r="P22" s="83"/>
      <c r="Q22" s="363"/>
      <c r="R22" s="363"/>
    </row>
    <row r="23" spans="1:18" s="270" customFormat="1" ht="13.5" customHeight="1">
      <c r="A23" s="271"/>
      <c r="B23" s="271" t="s">
        <v>492</v>
      </c>
      <c r="C23" s="271"/>
      <c r="D23" s="271"/>
      <c r="E23" s="272"/>
      <c r="F23" s="300"/>
      <c r="G23" s="267">
        <f>+G24+G68+G70+G73</f>
        <v>43319.128713412501</v>
      </c>
      <c r="H23" s="267">
        <f>+H24+H68+H70+H73</f>
        <v>44066.766007964492</v>
      </c>
      <c r="I23" s="267">
        <f>+I24+I68+I70+I73</f>
        <v>43034.410439592</v>
      </c>
      <c r="J23" s="267">
        <f>+J24+J68+J70+J73</f>
        <v>41539.584920950736</v>
      </c>
      <c r="K23" s="267"/>
      <c r="L23" s="280">
        <f t="shared" si="0"/>
        <v>94.265108797507395</v>
      </c>
      <c r="M23" s="280">
        <f t="shared" si="1"/>
        <v>96.5264412748501</v>
      </c>
      <c r="O23" s="83"/>
      <c r="P23" s="83"/>
      <c r="Q23" s="363"/>
      <c r="R23" s="363"/>
    </row>
    <row r="24" spans="1:18" s="270" customFormat="1" ht="13.5" customHeight="1">
      <c r="A24" s="271"/>
      <c r="B24" s="271"/>
      <c r="C24" s="272" t="s">
        <v>376</v>
      </c>
      <c r="D24" s="271"/>
      <c r="E24" s="272"/>
      <c r="F24" s="300"/>
      <c r="G24" s="267">
        <f>+G25+G28+G29+G35+G39+G46+G52+G62+G65</f>
        <v>41881.361893000001</v>
      </c>
      <c r="H24" s="267">
        <f>+H25+H28+H29+H35+H39+H46+H52+H62+H65</f>
        <v>42573.626344619996</v>
      </c>
      <c r="I24" s="267">
        <f>+I25+I28+I29+I35+I39+I46+I52+I62+I65</f>
        <v>41633.303746209996</v>
      </c>
      <c r="J24" s="280">
        <f>+J25+J28+J29+J35+J39+J46+J52+J62+J65</f>
        <v>40166.20685011</v>
      </c>
      <c r="K24" s="280"/>
      <c r="L24" s="280">
        <f t="shared" si="0"/>
        <v>94.345279692590196</v>
      </c>
      <c r="M24" s="280">
        <f t="shared" si="1"/>
        <v>96.476145863794088</v>
      </c>
      <c r="O24" s="83"/>
      <c r="P24" s="83"/>
      <c r="Q24" s="363"/>
      <c r="R24" s="363"/>
    </row>
    <row r="25" spans="1:18" s="270" customFormat="1" ht="13.5" customHeight="1">
      <c r="A25" s="271"/>
      <c r="B25" s="271"/>
      <c r="C25" s="271"/>
      <c r="D25" s="271" t="s">
        <v>411</v>
      </c>
      <c r="E25" s="272"/>
      <c r="F25" s="300"/>
      <c r="G25" s="281">
        <f>SUM(G26:G27)</f>
        <v>1932.5000749999999</v>
      </c>
      <c r="H25" s="281">
        <f>SUM(H26:H27)</f>
        <v>1175.0298586599997</v>
      </c>
      <c r="I25" s="281">
        <f>SUM(I26:I27)</f>
        <v>1049.7635963400005</v>
      </c>
      <c r="J25" s="282">
        <f>SUM(J26:J27)</f>
        <v>885.76031419000026</v>
      </c>
      <c r="K25" s="282"/>
      <c r="L25" s="282">
        <f>IFERROR(+J25/H25*100,"n.a")</f>
        <v>75.381940949153275</v>
      </c>
      <c r="M25" s="282">
        <f>IFERROR(+J25/I25*100,"n.a.")</f>
        <v>84.377122361472857</v>
      </c>
      <c r="O25" s="83"/>
      <c r="P25" s="83"/>
      <c r="Q25" s="363"/>
      <c r="R25" s="363"/>
    </row>
    <row r="26" spans="1:18" s="69" customFormat="1" ht="13.5" customHeight="1">
      <c r="A26" s="273"/>
      <c r="B26" s="273"/>
      <c r="C26" s="273"/>
      <c r="D26" s="273"/>
      <c r="E26" s="274" t="s">
        <v>491</v>
      </c>
      <c r="F26" s="301"/>
      <c r="G26" s="279">
        <v>1838.190171</v>
      </c>
      <c r="H26" s="275">
        <v>1088.7567334399998</v>
      </c>
      <c r="I26" s="275">
        <v>965.03492667000046</v>
      </c>
      <c r="J26" s="278">
        <v>847.2027219500003</v>
      </c>
      <c r="K26" s="278"/>
      <c r="L26" s="276">
        <f t="shared" si="0"/>
        <v>77.813775651536645</v>
      </c>
      <c r="M26" s="276">
        <f t="shared" si="1"/>
        <v>87.789850764614499</v>
      </c>
      <c r="O26" s="83"/>
      <c r="P26" s="83"/>
      <c r="Q26" s="363"/>
      <c r="R26" s="363"/>
    </row>
    <row r="27" spans="1:18" s="69" customFormat="1" ht="13.5" customHeight="1">
      <c r="A27" s="273"/>
      <c r="B27" s="273"/>
      <c r="C27" s="273"/>
      <c r="D27" s="273"/>
      <c r="E27" s="274" t="s">
        <v>490</v>
      </c>
      <c r="F27" s="301"/>
      <c r="G27" s="279">
        <v>94.309904000000003</v>
      </c>
      <c r="H27" s="275">
        <v>86.273125219999997</v>
      </c>
      <c r="I27" s="275">
        <v>84.728669669999988</v>
      </c>
      <c r="J27" s="278">
        <v>38.557592240000005</v>
      </c>
      <c r="K27" s="278"/>
      <c r="L27" s="276">
        <f t="shared" si="0"/>
        <v>44.692471892813167</v>
      </c>
      <c r="M27" s="276">
        <f t="shared" si="1"/>
        <v>45.507137537003196</v>
      </c>
      <c r="O27" s="83"/>
      <c r="P27" s="83"/>
      <c r="Q27" s="363"/>
      <c r="R27" s="363"/>
    </row>
    <row r="28" spans="1:18" s="270" customFormat="1" ht="13.5" customHeight="1">
      <c r="A28" s="271"/>
      <c r="B28" s="271"/>
      <c r="C28" s="271"/>
      <c r="D28" s="283" t="s">
        <v>489</v>
      </c>
      <c r="E28" s="284"/>
      <c r="F28" s="302"/>
      <c r="G28" s="282">
        <v>2000</v>
      </c>
      <c r="H28" s="282">
        <v>2218</v>
      </c>
      <c r="I28" s="282">
        <v>2201.4798180100001</v>
      </c>
      <c r="J28" s="282">
        <v>2095</v>
      </c>
      <c r="K28" s="282"/>
      <c r="L28" s="282">
        <f t="shared" si="0"/>
        <v>94.454463480613157</v>
      </c>
      <c r="M28" s="282">
        <f t="shared" si="1"/>
        <v>95.163261677944831</v>
      </c>
      <c r="O28" s="83"/>
      <c r="P28" s="83"/>
      <c r="Q28" s="363"/>
      <c r="R28" s="363"/>
    </row>
    <row r="29" spans="1:18" s="270" customFormat="1" ht="13.5" customHeight="1">
      <c r="A29" s="271"/>
      <c r="B29" s="271"/>
      <c r="C29" s="271"/>
      <c r="D29" s="272" t="s">
        <v>357</v>
      </c>
      <c r="E29" s="285"/>
      <c r="F29" s="303"/>
      <c r="G29" s="267">
        <f>SUM(G30:G34)</f>
        <v>16257.618221999999</v>
      </c>
      <c r="H29" s="267">
        <f>SUM(H30:H34)</f>
        <v>16176.098681839998</v>
      </c>
      <c r="I29" s="267">
        <f>SUM(I30:I34)</f>
        <v>16138.17772575</v>
      </c>
      <c r="J29" s="280">
        <f>SUM(J30:J34)</f>
        <v>15817.547814700001</v>
      </c>
      <c r="K29" s="280"/>
      <c r="L29" s="280">
        <f t="shared" si="0"/>
        <v>97.783452770707186</v>
      </c>
      <c r="M29" s="280">
        <f t="shared" si="1"/>
        <v>98.0132210928722</v>
      </c>
      <c r="O29" s="83"/>
      <c r="P29" s="83"/>
      <c r="Q29" s="363"/>
      <c r="R29" s="363"/>
    </row>
    <row r="30" spans="1:18" s="69" customFormat="1" ht="13.5" customHeight="1">
      <c r="A30" s="273"/>
      <c r="B30" s="273"/>
      <c r="C30" s="273"/>
      <c r="D30" s="273"/>
      <c r="E30" s="274" t="s">
        <v>488</v>
      </c>
      <c r="F30" s="301"/>
      <c r="G30" s="276">
        <v>1696.4</v>
      </c>
      <c r="H30" s="278">
        <v>5554.7352537700008</v>
      </c>
      <c r="I30" s="278">
        <v>5534.4097167900018</v>
      </c>
      <c r="J30" s="278">
        <v>5374.0774169400001</v>
      </c>
      <c r="K30" s="278"/>
      <c r="L30" s="276">
        <f t="shared" si="0"/>
        <v>96.747678717768082</v>
      </c>
      <c r="M30" s="276">
        <f t="shared" si="1"/>
        <v>97.102991862644473</v>
      </c>
      <c r="O30" s="83"/>
      <c r="P30" s="83"/>
      <c r="Q30" s="363"/>
      <c r="R30" s="363"/>
    </row>
    <row r="31" spans="1:18" s="69" customFormat="1" ht="13.5" customHeight="1">
      <c r="A31" s="273"/>
      <c r="B31" s="273"/>
      <c r="C31" s="274"/>
      <c r="D31" s="274"/>
      <c r="E31" s="274" t="s">
        <v>487</v>
      </c>
      <c r="F31" s="301"/>
      <c r="G31" s="286">
        <v>581.61821599999996</v>
      </c>
      <c r="H31" s="278">
        <v>328.30355049000013</v>
      </c>
      <c r="I31" s="278">
        <v>327.65285146000008</v>
      </c>
      <c r="J31" s="278">
        <v>322.35391360000006</v>
      </c>
      <c r="K31" s="278"/>
      <c r="L31" s="286">
        <f t="shared" si="0"/>
        <v>98.187763464293909</v>
      </c>
      <c r="M31" s="286">
        <f t="shared" si="1"/>
        <v>98.382758509078045</v>
      </c>
      <c r="O31" s="83"/>
      <c r="P31" s="83"/>
      <c r="Q31" s="363"/>
      <c r="R31" s="363"/>
    </row>
    <row r="32" spans="1:18" s="69" customFormat="1" ht="13.5" customHeight="1">
      <c r="A32" s="273"/>
      <c r="B32" s="273"/>
      <c r="C32" s="274"/>
      <c r="D32" s="273"/>
      <c r="E32" s="274" t="s">
        <v>486</v>
      </c>
      <c r="F32" s="301"/>
      <c r="G32" s="286">
        <v>2590.9523450000002</v>
      </c>
      <c r="H32" s="278">
        <v>962.2336377699994</v>
      </c>
      <c r="I32" s="278">
        <v>953.81641154999932</v>
      </c>
      <c r="J32" s="278">
        <v>932.77621019999992</v>
      </c>
      <c r="K32" s="278"/>
      <c r="L32" s="286">
        <f t="shared" si="0"/>
        <v>96.938640844206219</v>
      </c>
      <c r="M32" s="286">
        <f t="shared" si="1"/>
        <v>97.794103656089533</v>
      </c>
      <c r="O32" s="83"/>
      <c r="P32" s="83"/>
      <c r="Q32" s="363"/>
      <c r="R32" s="363"/>
    </row>
    <row r="33" spans="1:18" s="69" customFormat="1" ht="13.5" customHeight="1">
      <c r="A33" s="273"/>
      <c r="B33" s="273"/>
      <c r="C33" s="273"/>
      <c r="D33" s="273"/>
      <c r="E33" s="274" t="s">
        <v>485</v>
      </c>
      <c r="F33" s="301"/>
      <c r="G33" s="276">
        <v>1925.707519</v>
      </c>
      <c r="H33" s="278">
        <v>1423.9456093399999</v>
      </c>
      <c r="I33" s="278">
        <v>1423.8893710400002</v>
      </c>
      <c r="J33" s="278">
        <v>1398.9347055900009</v>
      </c>
      <c r="K33" s="278"/>
      <c r="L33" s="276">
        <f t="shared" si="0"/>
        <v>98.243549220844784</v>
      </c>
      <c r="M33" s="276">
        <f t="shared" si="1"/>
        <v>98.247429473276242</v>
      </c>
      <c r="O33" s="83"/>
      <c r="P33" s="83"/>
      <c r="Q33" s="363"/>
      <c r="R33" s="363"/>
    </row>
    <row r="34" spans="1:18" s="69" customFormat="1" ht="13.5" customHeight="1">
      <c r="A34" s="273"/>
      <c r="B34" s="273"/>
      <c r="C34" s="273"/>
      <c r="D34" s="273"/>
      <c r="E34" s="274" t="s">
        <v>484</v>
      </c>
      <c r="F34" s="301"/>
      <c r="G34" s="276">
        <v>9462.9401419999995</v>
      </c>
      <c r="H34" s="278">
        <v>7906.8806304699965</v>
      </c>
      <c r="I34" s="278">
        <v>7898.4093749099966</v>
      </c>
      <c r="J34" s="278">
        <v>7789.4055683700008</v>
      </c>
      <c r="K34" s="278"/>
      <c r="L34" s="279">
        <f t="shared" si="0"/>
        <v>98.514267919420789</v>
      </c>
      <c r="M34" s="279">
        <f t="shared" si="1"/>
        <v>98.619927109801935</v>
      </c>
      <c r="O34" s="83"/>
      <c r="P34" s="83"/>
      <c r="Q34" s="363"/>
      <c r="R34" s="363"/>
    </row>
    <row r="35" spans="1:18" s="270" customFormat="1" ht="13.5" customHeight="1">
      <c r="A35" s="271"/>
      <c r="B35" s="271"/>
      <c r="C35" s="271"/>
      <c r="D35" s="271" t="s">
        <v>444</v>
      </c>
      <c r="E35" s="272"/>
      <c r="F35" s="300"/>
      <c r="G35" s="281">
        <f>SUM(G36:G38)</f>
        <v>808.444433</v>
      </c>
      <c r="H35" s="281">
        <f>SUM(H36:H38)</f>
        <v>1170.3947098600004</v>
      </c>
      <c r="I35" s="281">
        <f>SUM(I36:I38)</f>
        <v>1169.3131927600004</v>
      </c>
      <c r="J35" s="281">
        <f>SUM(J36:J38)</f>
        <v>1064.8556560700001</v>
      </c>
      <c r="K35" s="281"/>
      <c r="L35" s="281">
        <f t="shared" si="0"/>
        <v>90.982610148449439</v>
      </c>
      <c r="M35" s="281">
        <f t="shared" si="1"/>
        <v>91.066761468461422</v>
      </c>
      <c r="O35" s="83"/>
      <c r="P35" s="83"/>
      <c r="Q35" s="363"/>
      <c r="R35" s="363"/>
    </row>
    <row r="36" spans="1:18" s="69" customFormat="1" ht="13.5" customHeight="1">
      <c r="A36" s="273"/>
      <c r="B36" s="273"/>
      <c r="C36" s="273"/>
      <c r="D36" s="273"/>
      <c r="E36" s="274" t="s">
        <v>483</v>
      </c>
      <c r="F36" s="301"/>
      <c r="G36" s="287">
        <v>158.319086</v>
      </c>
      <c r="H36" s="275">
        <v>50.175352820000001</v>
      </c>
      <c r="I36" s="275">
        <v>49.484881010000002</v>
      </c>
      <c r="J36" s="275">
        <v>19.332712600000001</v>
      </c>
      <c r="K36" s="275"/>
      <c r="L36" s="279">
        <f t="shared" si="0"/>
        <v>38.53029727435009</v>
      </c>
      <c r="M36" s="279">
        <f t="shared" si="1"/>
        <v>39.067917726412652</v>
      </c>
      <c r="O36" s="83"/>
      <c r="P36" s="83"/>
      <c r="Q36" s="363"/>
      <c r="R36" s="363"/>
    </row>
    <row r="37" spans="1:18" s="69" customFormat="1" ht="13.5" customHeight="1">
      <c r="A37" s="273"/>
      <c r="B37" s="273"/>
      <c r="C37" s="273"/>
      <c r="D37" s="273"/>
      <c r="E37" s="274" t="s">
        <v>482</v>
      </c>
      <c r="F37" s="301"/>
      <c r="G37" s="279">
        <v>386.26020499999998</v>
      </c>
      <c r="H37" s="275">
        <v>959.29629852000039</v>
      </c>
      <c r="I37" s="275">
        <v>959.21682305000047</v>
      </c>
      <c r="J37" s="275">
        <v>890.65839779999999</v>
      </c>
      <c r="K37" s="275"/>
      <c r="L37" s="279">
        <f t="shared" si="0"/>
        <v>92.844973880760847</v>
      </c>
      <c r="M37" s="279">
        <f t="shared" si="1"/>
        <v>92.852666508495247</v>
      </c>
      <c r="O37" s="83"/>
      <c r="P37" s="83"/>
      <c r="Q37" s="363"/>
      <c r="R37" s="363"/>
    </row>
    <row r="38" spans="1:18" s="69" customFormat="1" ht="13.5" customHeight="1">
      <c r="A38" s="273"/>
      <c r="B38" s="273"/>
      <c r="C38" s="273"/>
      <c r="D38" s="273"/>
      <c r="E38" s="274" t="s">
        <v>481</v>
      </c>
      <c r="F38" s="301"/>
      <c r="G38" s="279">
        <v>263.86514199999999</v>
      </c>
      <c r="H38" s="275">
        <v>160.9230585200001</v>
      </c>
      <c r="I38" s="275">
        <v>160.61148870000008</v>
      </c>
      <c r="J38" s="275">
        <v>154.8645456700001</v>
      </c>
      <c r="K38" s="275"/>
      <c r="L38" s="279">
        <f t="shared" si="0"/>
        <v>96.235149328057901</v>
      </c>
      <c r="M38" s="276">
        <f t="shared" si="1"/>
        <v>96.421835650415716</v>
      </c>
      <c r="O38" s="83"/>
      <c r="P38" s="83"/>
      <c r="Q38" s="363"/>
      <c r="R38" s="363"/>
    </row>
    <row r="39" spans="1:18" s="270" customFormat="1" ht="13.5" customHeight="1">
      <c r="A39" s="271"/>
      <c r="B39" s="271"/>
      <c r="C39" s="271"/>
      <c r="D39" s="271" t="s">
        <v>480</v>
      </c>
      <c r="E39" s="272"/>
      <c r="F39" s="300"/>
      <c r="G39" s="267">
        <f>SUM(G40:G45)</f>
        <v>4312.5815130000001</v>
      </c>
      <c r="H39" s="267">
        <f>SUM(H40:H45)</f>
        <v>5018.5059776000007</v>
      </c>
      <c r="I39" s="267">
        <f>SUM(I40:I45)</f>
        <v>5011.8778380000012</v>
      </c>
      <c r="J39" s="267">
        <f>SUM(J40:J45)</f>
        <v>4877.4059803000009</v>
      </c>
      <c r="K39" s="267"/>
      <c r="L39" s="267">
        <f t="shared" si="0"/>
        <v>97.188406311962225</v>
      </c>
      <c r="M39" s="280">
        <f t="shared" si="1"/>
        <v>97.316936644376355</v>
      </c>
      <c r="O39" s="83"/>
      <c r="P39" s="83"/>
      <c r="Q39" s="363"/>
      <c r="R39" s="363"/>
    </row>
    <row r="40" spans="1:18" s="69" customFormat="1" ht="13.5" customHeight="1">
      <c r="A40" s="273"/>
      <c r="B40" s="273"/>
      <c r="C40" s="273"/>
      <c r="D40" s="273"/>
      <c r="E40" s="274" t="s">
        <v>479</v>
      </c>
      <c r="F40" s="301"/>
      <c r="G40" s="279">
        <v>233.59530100000001</v>
      </c>
      <c r="H40" s="275">
        <v>128.96184304000002</v>
      </c>
      <c r="I40" s="275">
        <v>127.51146186000001</v>
      </c>
      <c r="J40" s="275">
        <v>125.02811363000004</v>
      </c>
      <c r="K40" s="275"/>
      <c r="L40" s="279">
        <f t="shared" ref="L40:L71" si="4">IFERROR(+J40/H40*100,"n.a")</f>
        <v>96.949695105722185</v>
      </c>
      <c r="M40" s="276">
        <f t="shared" ref="M40:M71" si="5">IFERROR(+J40/I40*100,"n.a.")</f>
        <v>98.052450976739209</v>
      </c>
      <c r="O40" s="83"/>
      <c r="P40" s="83"/>
      <c r="Q40" s="363"/>
      <c r="R40" s="363"/>
    </row>
    <row r="41" spans="1:18" s="69" customFormat="1" ht="13.5" customHeight="1">
      <c r="A41" s="273"/>
      <c r="B41" s="273"/>
      <c r="C41" s="273"/>
      <c r="D41" s="273"/>
      <c r="E41" s="274" t="s">
        <v>478</v>
      </c>
      <c r="F41" s="301"/>
      <c r="G41" s="279">
        <v>1485.446003</v>
      </c>
      <c r="H41" s="275">
        <v>943.53463052000063</v>
      </c>
      <c r="I41" s="275">
        <v>942.18728349000048</v>
      </c>
      <c r="J41" s="275">
        <v>920.66266253000003</v>
      </c>
      <c r="K41" s="275"/>
      <c r="L41" s="279">
        <f t="shared" si="4"/>
        <v>97.575927024809317</v>
      </c>
      <c r="M41" s="276">
        <f t="shared" si="5"/>
        <v>97.715462590381179</v>
      </c>
      <c r="O41" s="83"/>
      <c r="P41" s="83"/>
      <c r="Q41" s="363"/>
      <c r="R41" s="363"/>
    </row>
    <row r="42" spans="1:18" s="69" customFormat="1" ht="13.5" customHeight="1">
      <c r="A42" s="273"/>
      <c r="B42" s="273"/>
      <c r="C42" s="273"/>
      <c r="D42" s="273"/>
      <c r="E42" s="274" t="s">
        <v>477</v>
      </c>
      <c r="F42" s="301"/>
      <c r="G42" s="279">
        <v>1078.473487</v>
      </c>
      <c r="H42" s="275">
        <v>538.50672715999985</v>
      </c>
      <c r="I42" s="275">
        <v>535.66260622999982</v>
      </c>
      <c r="J42" s="275">
        <v>456.44192263999986</v>
      </c>
      <c r="K42" s="275"/>
      <c r="L42" s="279">
        <f t="shared" si="4"/>
        <v>84.760672359137104</v>
      </c>
      <c r="M42" s="276">
        <f t="shared" si="5"/>
        <v>85.210712364718518</v>
      </c>
      <c r="O42" s="83"/>
      <c r="P42" s="83"/>
      <c r="Q42" s="363"/>
      <c r="R42" s="363"/>
    </row>
    <row r="43" spans="1:18" s="69" customFormat="1" ht="13.5" customHeight="1">
      <c r="A43" s="273"/>
      <c r="B43" s="273"/>
      <c r="C43" s="273"/>
      <c r="D43" s="273"/>
      <c r="E43" s="274" t="s">
        <v>476</v>
      </c>
      <c r="F43" s="301"/>
      <c r="G43" s="279">
        <v>37.954124999999998</v>
      </c>
      <c r="H43" s="275">
        <v>17.192078610000006</v>
      </c>
      <c r="I43" s="275">
        <v>17.033283270000002</v>
      </c>
      <c r="J43" s="275">
        <v>16.583025490000001</v>
      </c>
      <c r="K43" s="275"/>
      <c r="L43" s="279">
        <f t="shared" si="4"/>
        <v>96.457361940831618</v>
      </c>
      <c r="M43" s="276">
        <f t="shared" si="5"/>
        <v>97.356600175886115</v>
      </c>
      <c r="O43" s="83"/>
      <c r="P43" s="83"/>
      <c r="Q43" s="363"/>
      <c r="R43" s="363"/>
    </row>
    <row r="44" spans="1:18" s="69" customFormat="1" ht="13.5" customHeight="1">
      <c r="A44" s="273"/>
      <c r="B44" s="273"/>
      <c r="C44" s="273"/>
      <c r="D44" s="273"/>
      <c r="E44" s="274" t="s">
        <v>475</v>
      </c>
      <c r="F44" s="301"/>
      <c r="G44" s="279">
        <v>1177.1125970000001</v>
      </c>
      <c r="H44" s="275">
        <v>3094.2718842700001</v>
      </c>
      <c r="I44" s="275">
        <v>3093.7330105700007</v>
      </c>
      <c r="J44" s="275">
        <v>3065.1576299700014</v>
      </c>
      <c r="K44" s="275"/>
      <c r="L44" s="279">
        <f t="shared" si="4"/>
        <v>99.059091916001179</v>
      </c>
      <c r="M44" s="276">
        <f t="shared" si="5"/>
        <v>99.076346261866519</v>
      </c>
      <c r="O44" s="83"/>
      <c r="P44" s="83"/>
      <c r="Q44" s="363"/>
      <c r="R44" s="363"/>
    </row>
    <row r="45" spans="1:18" s="69" customFormat="1" ht="13.5" customHeight="1">
      <c r="A45" s="273"/>
      <c r="B45" s="273"/>
      <c r="C45" s="273"/>
      <c r="D45" s="273"/>
      <c r="E45" s="274" t="s">
        <v>474</v>
      </c>
      <c r="F45" s="301"/>
      <c r="G45" s="279">
        <v>300</v>
      </c>
      <c r="H45" s="275">
        <v>296.03881400000006</v>
      </c>
      <c r="I45" s="275">
        <v>295.75019258000003</v>
      </c>
      <c r="J45" s="275">
        <v>293.53262604000003</v>
      </c>
      <c r="K45" s="275"/>
      <c r="L45" s="279">
        <f t="shared" si="4"/>
        <v>99.153425888268814</v>
      </c>
      <c r="M45" s="276">
        <f t="shared" si="5"/>
        <v>99.250189316647635</v>
      </c>
      <c r="O45" s="83"/>
      <c r="P45" s="83"/>
      <c r="Q45" s="363"/>
      <c r="R45" s="363"/>
    </row>
    <row r="46" spans="1:18" s="270" customFormat="1" ht="13.5" customHeight="1">
      <c r="A46" s="271"/>
      <c r="B46" s="271"/>
      <c r="C46" s="271"/>
      <c r="D46" s="271" t="s">
        <v>473</v>
      </c>
      <c r="E46" s="272"/>
      <c r="F46" s="300"/>
      <c r="G46" s="281">
        <f>SUM(G47:G51)</f>
        <v>4891.5682779999997</v>
      </c>
      <c r="H46" s="281">
        <f>SUM(H47:H51)</f>
        <v>4823.1953016300004</v>
      </c>
      <c r="I46" s="281">
        <f>SUM(I47:I51)</f>
        <v>4445.1377338599996</v>
      </c>
      <c r="J46" s="281">
        <f>SUM(J47:J51)</f>
        <v>4433.1663895800002</v>
      </c>
      <c r="K46" s="281"/>
      <c r="L46" s="281">
        <f t="shared" si="4"/>
        <v>91.913474622970597</v>
      </c>
      <c r="M46" s="282">
        <f t="shared" si="5"/>
        <v>99.730686763903634</v>
      </c>
      <c r="O46" s="83"/>
      <c r="P46" s="83"/>
      <c r="Q46" s="363"/>
      <c r="R46" s="363"/>
    </row>
    <row r="47" spans="1:18" s="69" customFormat="1" ht="13.5" customHeight="1">
      <c r="A47" s="273"/>
      <c r="B47" s="273"/>
      <c r="C47" s="273"/>
      <c r="D47" s="273"/>
      <c r="E47" s="274" t="s">
        <v>472</v>
      </c>
      <c r="F47" s="301"/>
      <c r="G47" s="287">
        <v>2084.6651440000001</v>
      </c>
      <c r="H47" s="275">
        <v>2106.5516714999999</v>
      </c>
      <c r="I47" s="275">
        <v>1814.67710515</v>
      </c>
      <c r="J47" s="275">
        <v>1811.3891048800001</v>
      </c>
      <c r="K47" s="275"/>
      <c r="L47" s="279">
        <f t="shared" si="4"/>
        <v>85.988353828993652</v>
      </c>
      <c r="M47" s="276">
        <f t="shared" si="5"/>
        <v>99.818810726124852</v>
      </c>
      <c r="O47" s="83"/>
      <c r="P47" s="83"/>
      <c r="Q47" s="363"/>
      <c r="R47" s="363"/>
    </row>
    <row r="48" spans="1:18" s="69" customFormat="1" ht="13.5" customHeight="1">
      <c r="A48" s="273"/>
      <c r="B48" s="273"/>
      <c r="C48" s="273"/>
      <c r="D48" s="273"/>
      <c r="E48" s="274" t="s">
        <v>471</v>
      </c>
      <c r="F48" s="301"/>
      <c r="G48" s="279">
        <v>795.91293499999995</v>
      </c>
      <c r="H48" s="275">
        <v>1894.7016169999999</v>
      </c>
      <c r="I48" s="275">
        <v>1881.7282359999999</v>
      </c>
      <c r="J48" s="275">
        <v>1880.0102300000001</v>
      </c>
      <c r="K48" s="275"/>
      <c r="L48" s="279">
        <f t="shared" si="4"/>
        <v>99.224606826310648</v>
      </c>
      <c r="M48" s="276">
        <f t="shared" si="5"/>
        <v>99.90870063130626</v>
      </c>
      <c r="O48" s="83"/>
      <c r="P48" s="83"/>
      <c r="Q48" s="363"/>
      <c r="R48" s="363"/>
    </row>
    <row r="49" spans="1:18" s="69" customFormat="1" ht="13.5" customHeight="1">
      <c r="A49" s="273"/>
      <c r="B49" s="273"/>
      <c r="C49" s="273"/>
      <c r="D49" s="273"/>
      <c r="E49" s="274" t="s">
        <v>470</v>
      </c>
      <c r="F49" s="301"/>
      <c r="G49" s="279">
        <v>419.16432900000001</v>
      </c>
      <c r="H49" s="275">
        <v>621.86726912999995</v>
      </c>
      <c r="I49" s="275">
        <v>572.64894271000003</v>
      </c>
      <c r="J49" s="275">
        <v>565.68360470000005</v>
      </c>
      <c r="K49" s="275"/>
      <c r="L49" s="279">
        <f t="shared" si="4"/>
        <v>90.965328580711187</v>
      </c>
      <c r="M49" s="276">
        <f t="shared" si="5"/>
        <v>98.783663516946831</v>
      </c>
      <c r="O49" s="83"/>
      <c r="P49" s="83"/>
      <c r="Q49" s="363"/>
      <c r="R49" s="363"/>
    </row>
    <row r="50" spans="1:18" s="69" customFormat="1" ht="13.5" customHeight="1">
      <c r="A50" s="273"/>
      <c r="B50" s="273"/>
      <c r="C50" s="273"/>
      <c r="D50" s="273"/>
      <c r="E50" s="400" t="s">
        <v>469</v>
      </c>
      <c r="F50" s="400"/>
      <c r="G50" s="279">
        <v>795.91293499999995</v>
      </c>
      <c r="H50" s="275">
        <v>82.069247000000004</v>
      </c>
      <c r="I50" s="275">
        <v>70.073599999999999</v>
      </c>
      <c r="J50" s="275">
        <v>70.073599999999999</v>
      </c>
      <c r="K50" s="275"/>
      <c r="L50" s="279">
        <f t="shared" si="4"/>
        <v>85.383505468254143</v>
      </c>
      <c r="M50" s="276">
        <f t="shared" si="5"/>
        <v>100</v>
      </c>
      <c r="O50" s="83"/>
      <c r="P50" s="83"/>
      <c r="Q50" s="363"/>
      <c r="R50" s="363"/>
    </row>
    <row r="51" spans="1:18" s="69" customFormat="1" ht="13.5" customHeight="1">
      <c r="A51" s="273"/>
      <c r="B51" s="273"/>
      <c r="C51" s="273"/>
      <c r="D51" s="273"/>
      <c r="E51" s="274" t="s">
        <v>468</v>
      </c>
      <c r="F51" s="301"/>
      <c r="G51" s="279">
        <v>795.91293499999995</v>
      </c>
      <c r="H51" s="275">
        <v>118.00549700000001</v>
      </c>
      <c r="I51" s="275">
        <v>106.00985</v>
      </c>
      <c r="J51" s="275">
        <v>106.00985</v>
      </c>
      <c r="K51" s="275"/>
      <c r="L51" s="279">
        <f t="shared" si="4"/>
        <v>89.834671006893856</v>
      </c>
      <c r="M51" s="276">
        <f t="shared" si="5"/>
        <v>100</v>
      </c>
      <c r="O51" s="83"/>
      <c r="P51" s="83"/>
      <c r="Q51" s="363"/>
      <c r="R51" s="363"/>
    </row>
    <row r="52" spans="1:18" s="270" customFormat="1" ht="13.5" customHeight="1">
      <c r="A52" s="271"/>
      <c r="B52" s="271"/>
      <c r="C52" s="283"/>
      <c r="D52" s="271" t="s">
        <v>245</v>
      </c>
      <c r="E52" s="272"/>
      <c r="F52" s="300"/>
      <c r="G52" s="281">
        <f>SUM(G53:G61)</f>
        <v>11434.385275000001</v>
      </c>
      <c r="H52" s="281">
        <f>SUM(H53:H61)</f>
        <v>11343.53771803</v>
      </c>
      <c r="I52" s="281">
        <f>SUM(I53:I61)</f>
        <v>10971.689744490001</v>
      </c>
      <c r="J52" s="281">
        <f>SUM(J53:J61)</f>
        <v>10387.284803270002</v>
      </c>
      <c r="K52" s="281"/>
      <c r="L52" s="281">
        <f t="shared" si="4"/>
        <v>91.570064484908613</v>
      </c>
      <c r="M52" s="282">
        <f t="shared" si="5"/>
        <v>94.673519258840813</v>
      </c>
      <c r="O52" s="83"/>
      <c r="P52" s="83"/>
      <c r="Q52" s="363"/>
      <c r="R52" s="363"/>
    </row>
    <row r="53" spans="1:18" s="69" customFormat="1" ht="13.5" customHeight="1">
      <c r="A53" s="273"/>
      <c r="B53" s="273"/>
      <c r="C53" s="288"/>
      <c r="D53" s="273"/>
      <c r="E53" s="274" t="s">
        <v>467</v>
      </c>
      <c r="F53" s="301"/>
      <c r="G53" s="279">
        <v>569.81901900000003</v>
      </c>
      <c r="H53" s="275">
        <v>444.28328852000016</v>
      </c>
      <c r="I53" s="275">
        <v>442.0453285100001</v>
      </c>
      <c r="J53" s="275">
        <v>411.0821646600001</v>
      </c>
      <c r="K53" s="275"/>
      <c r="L53" s="279">
        <f t="shared" si="4"/>
        <v>92.52703742906921</v>
      </c>
      <c r="M53" s="276">
        <f t="shared" si="5"/>
        <v>92.995477646066888</v>
      </c>
      <c r="O53" s="83"/>
      <c r="P53" s="83"/>
      <c r="Q53" s="363"/>
      <c r="R53" s="363"/>
    </row>
    <row r="54" spans="1:18" s="69" customFormat="1" ht="13.5" customHeight="1">
      <c r="A54" s="273"/>
      <c r="B54" s="273"/>
      <c r="C54" s="288"/>
      <c r="D54" s="273"/>
      <c r="E54" s="274" t="s">
        <v>466</v>
      </c>
      <c r="F54" s="301"/>
      <c r="G54" s="279">
        <v>3866.5586680000001</v>
      </c>
      <c r="H54" s="275">
        <v>3465.6720185500008</v>
      </c>
      <c r="I54" s="275">
        <v>3326.7973171899985</v>
      </c>
      <c r="J54" s="275">
        <v>3280.5353777700007</v>
      </c>
      <c r="K54" s="275"/>
      <c r="L54" s="279">
        <f t="shared" si="4"/>
        <v>94.657987259352396</v>
      </c>
      <c r="M54" s="276">
        <f t="shared" si="5"/>
        <v>98.609415151895291</v>
      </c>
      <c r="O54" s="83"/>
      <c r="P54" s="83"/>
      <c r="Q54" s="363"/>
      <c r="R54" s="363"/>
    </row>
    <row r="55" spans="1:18" s="69" customFormat="1" ht="13.5" customHeight="1">
      <c r="A55" s="273"/>
      <c r="B55" s="273"/>
      <c r="C55" s="288"/>
      <c r="D55" s="273"/>
      <c r="E55" s="274" t="s">
        <v>465</v>
      </c>
      <c r="F55" s="301"/>
      <c r="G55" s="279">
        <v>808.66479300000003</v>
      </c>
      <c r="H55" s="275">
        <v>583.99041764000026</v>
      </c>
      <c r="I55" s="275">
        <v>579.11838039000042</v>
      </c>
      <c r="J55" s="275">
        <v>566.68161187999999</v>
      </c>
      <c r="K55" s="275"/>
      <c r="L55" s="279">
        <f t="shared" si="4"/>
        <v>97.036114765384681</v>
      </c>
      <c r="M55" s="276">
        <f t="shared" si="5"/>
        <v>97.852465241799948</v>
      </c>
      <c r="O55" s="83"/>
      <c r="P55" s="83"/>
      <c r="Q55" s="363"/>
      <c r="R55" s="363"/>
    </row>
    <row r="56" spans="1:18" s="69" customFormat="1" ht="13.5" customHeight="1">
      <c r="A56" s="273"/>
      <c r="B56" s="273"/>
      <c r="C56" s="288"/>
      <c r="D56" s="273"/>
      <c r="E56" s="274" t="s">
        <v>464</v>
      </c>
      <c r="F56" s="301"/>
      <c r="G56" s="279">
        <v>1329.885358</v>
      </c>
      <c r="H56" s="275">
        <v>1636.8593666599998</v>
      </c>
      <c r="I56" s="275">
        <v>1601.4273337299996</v>
      </c>
      <c r="J56" s="275">
        <v>1441.2916939700001</v>
      </c>
      <c r="K56" s="275"/>
      <c r="L56" s="279">
        <f t="shared" si="4"/>
        <v>88.052261747504062</v>
      </c>
      <c r="M56" s="276">
        <f t="shared" si="5"/>
        <v>90.000442955659054</v>
      </c>
      <c r="O56" s="83"/>
      <c r="P56" s="83"/>
      <c r="Q56" s="363"/>
      <c r="R56" s="363"/>
    </row>
    <row r="57" spans="1:18" s="69" customFormat="1" ht="13.5" customHeight="1">
      <c r="A57" s="273"/>
      <c r="B57" s="273"/>
      <c r="C57" s="288"/>
      <c r="D57" s="273"/>
      <c r="E57" s="274" t="s">
        <v>463</v>
      </c>
      <c r="F57" s="301"/>
      <c r="G57" s="279">
        <v>1216.8144729999999</v>
      </c>
      <c r="H57" s="275">
        <v>1407.8675069399992</v>
      </c>
      <c r="I57" s="275">
        <v>1224.2130166900004</v>
      </c>
      <c r="J57" s="275">
        <v>949.98731922000013</v>
      </c>
      <c r="K57" s="275"/>
      <c r="L57" s="279">
        <f t="shared" si="4"/>
        <v>67.477039887425079</v>
      </c>
      <c r="M57" s="276">
        <f t="shared" si="5"/>
        <v>77.599838122008748</v>
      </c>
      <c r="O57" s="83"/>
      <c r="P57" s="83"/>
      <c r="Q57" s="363"/>
      <c r="R57" s="363"/>
    </row>
    <row r="58" spans="1:18" s="69" customFormat="1" ht="13.5" customHeight="1">
      <c r="A58" s="273"/>
      <c r="B58" s="273"/>
      <c r="C58" s="288"/>
      <c r="D58" s="273"/>
      <c r="E58" s="274" t="s">
        <v>462</v>
      </c>
      <c r="F58" s="301"/>
      <c r="G58" s="279">
        <v>391.987369</v>
      </c>
      <c r="H58" s="275">
        <v>206.74646567999997</v>
      </c>
      <c r="I58" s="275">
        <v>205.28925756999996</v>
      </c>
      <c r="J58" s="275">
        <v>201.11150237999996</v>
      </c>
      <c r="K58" s="275"/>
      <c r="L58" s="279">
        <f t="shared" si="4"/>
        <v>97.2744572530097</v>
      </c>
      <c r="M58" s="276">
        <f t="shared" si="5"/>
        <v>97.964942131189957</v>
      </c>
      <c r="O58" s="83"/>
      <c r="P58" s="83"/>
      <c r="Q58" s="363"/>
      <c r="R58" s="363"/>
    </row>
    <row r="59" spans="1:18" s="69" customFormat="1" ht="13.5" customHeight="1">
      <c r="A59" s="273"/>
      <c r="B59" s="273"/>
      <c r="C59" s="288"/>
      <c r="D59" s="273"/>
      <c r="E59" s="274" t="s">
        <v>461</v>
      </c>
      <c r="F59" s="301"/>
      <c r="G59" s="279">
        <v>783.4</v>
      </c>
      <c r="H59" s="275">
        <v>1123.0591199999999</v>
      </c>
      <c r="I59" s="275">
        <v>1122.9417120799999</v>
      </c>
      <c r="J59" s="275">
        <v>1092.2665035800007</v>
      </c>
      <c r="K59" s="275"/>
      <c r="L59" s="279">
        <f t="shared" si="4"/>
        <v>97.258148224645637</v>
      </c>
      <c r="M59" s="279">
        <f t="shared" si="5"/>
        <v>97.268316942009378</v>
      </c>
      <c r="O59" s="83"/>
      <c r="P59" s="83"/>
      <c r="Q59" s="363"/>
      <c r="R59" s="363"/>
    </row>
    <row r="60" spans="1:18" s="69" customFormat="1" ht="13.5" customHeight="1">
      <c r="A60" s="273"/>
      <c r="B60" s="273"/>
      <c r="C60" s="288"/>
      <c r="D60" s="273"/>
      <c r="E60" s="274" t="s">
        <v>460</v>
      </c>
      <c r="F60" s="301"/>
      <c r="G60" s="279">
        <v>1651.8470669999999</v>
      </c>
      <c r="H60" s="275">
        <v>1627.4651496700003</v>
      </c>
      <c r="I60" s="275">
        <v>1625.6201104900003</v>
      </c>
      <c r="J60" s="275">
        <v>1608.3713678599997</v>
      </c>
      <c r="K60" s="275"/>
      <c r="L60" s="279">
        <f t="shared" si="4"/>
        <v>98.826777838292131</v>
      </c>
      <c r="M60" s="279">
        <f t="shared" si="5"/>
        <v>98.938943820964326</v>
      </c>
      <c r="O60" s="83"/>
      <c r="P60" s="83"/>
      <c r="Q60" s="363"/>
      <c r="R60" s="363"/>
    </row>
    <row r="61" spans="1:18" s="69" customFormat="1" ht="13.5" customHeight="1">
      <c r="A61" s="273"/>
      <c r="B61" s="273"/>
      <c r="C61" s="288"/>
      <c r="D61" s="273"/>
      <c r="E61" s="274" t="s">
        <v>459</v>
      </c>
      <c r="F61" s="301"/>
      <c r="G61" s="279">
        <v>815.40852800000005</v>
      </c>
      <c r="H61" s="275">
        <v>847.5943843699996</v>
      </c>
      <c r="I61" s="275">
        <v>844.23728783999979</v>
      </c>
      <c r="J61" s="275">
        <v>835.95726194999963</v>
      </c>
      <c r="K61" s="275"/>
      <c r="L61" s="279">
        <f t="shared" si="4"/>
        <v>98.627041113698553</v>
      </c>
      <c r="M61" s="279">
        <f t="shared" si="5"/>
        <v>99.019230018708981</v>
      </c>
      <c r="O61" s="83"/>
      <c r="P61" s="83"/>
      <c r="Q61" s="363"/>
      <c r="R61" s="363"/>
    </row>
    <row r="62" spans="1:18" s="270" customFormat="1" ht="13.5" customHeight="1">
      <c r="A62" s="271"/>
      <c r="B62" s="271"/>
      <c r="C62" s="271"/>
      <c r="D62" s="271" t="s">
        <v>458</v>
      </c>
      <c r="E62" s="272"/>
      <c r="F62" s="300"/>
      <c r="G62" s="281">
        <f>SUM(G63:G64)</f>
        <v>194.09388000000001</v>
      </c>
      <c r="H62" s="281">
        <f>SUM(H63:H64)</f>
        <v>203.19388000000001</v>
      </c>
      <c r="I62" s="281">
        <f>SUM(I63:I64)</f>
        <v>200.19388000000001</v>
      </c>
      <c r="J62" s="281">
        <f>SUM(J63:J64)</f>
        <v>197.797639</v>
      </c>
      <c r="K62" s="281"/>
      <c r="L62" s="281">
        <f t="shared" si="4"/>
        <v>97.344289601635637</v>
      </c>
      <c r="M62" s="281">
        <f t="shared" si="5"/>
        <v>98.803039833185707</v>
      </c>
      <c r="O62" s="83"/>
      <c r="P62" s="83"/>
      <c r="Q62" s="363"/>
      <c r="R62" s="363"/>
    </row>
    <row r="63" spans="1:18" s="69" customFormat="1" ht="13.5" customHeight="1">
      <c r="A63" s="273"/>
      <c r="B63" s="273"/>
      <c r="C63" s="273"/>
      <c r="D63" s="273"/>
      <c r="E63" s="274" t="s">
        <v>457</v>
      </c>
      <c r="F63" s="301"/>
      <c r="G63" s="279">
        <v>180.797639</v>
      </c>
      <c r="H63" s="275">
        <v>189.897639</v>
      </c>
      <c r="I63" s="275">
        <v>186.897639</v>
      </c>
      <c r="J63" s="275">
        <v>186.797639</v>
      </c>
      <c r="K63" s="275"/>
      <c r="L63" s="279">
        <f t="shared" si="4"/>
        <v>98.367541578544845</v>
      </c>
      <c r="M63" s="279">
        <f t="shared" si="5"/>
        <v>99.946494776212774</v>
      </c>
      <c r="O63" s="83"/>
      <c r="P63" s="83"/>
      <c r="Q63" s="363"/>
      <c r="R63" s="363"/>
    </row>
    <row r="64" spans="1:18" s="69" customFormat="1" ht="13.5" customHeight="1">
      <c r="A64" s="273"/>
      <c r="B64" s="273"/>
      <c r="C64" s="273"/>
      <c r="D64" s="273"/>
      <c r="E64" s="274" t="s">
        <v>456</v>
      </c>
      <c r="F64" s="301"/>
      <c r="G64" s="279">
        <v>13.296241</v>
      </c>
      <c r="H64" s="275">
        <v>13.296241</v>
      </c>
      <c r="I64" s="275">
        <v>13.296241</v>
      </c>
      <c r="J64" s="275">
        <v>11</v>
      </c>
      <c r="K64" s="275"/>
      <c r="L64" s="279">
        <f t="shared" si="4"/>
        <v>82.730149069951423</v>
      </c>
      <c r="M64" s="279">
        <f t="shared" si="5"/>
        <v>82.730149069951423</v>
      </c>
      <c r="O64" s="83"/>
      <c r="P64" s="83"/>
      <c r="Q64" s="363"/>
      <c r="R64" s="363"/>
    </row>
    <row r="65" spans="1:112" s="270" customFormat="1" ht="13.5" customHeight="1">
      <c r="A65" s="271"/>
      <c r="B65" s="271"/>
      <c r="C65" s="271"/>
      <c r="D65" s="271" t="s">
        <v>455</v>
      </c>
      <c r="E65" s="272"/>
      <c r="F65" s="300"/>
      <c r="G65" s="280">
        <f>SUM(G66:G67)</f>
        <v>50.170217000000001</v>
      </c>
      <c r="H65" s="280">
        <f>SUM(H66:H67)</f>
        <v>445.67021700000004</v>
      </c>
      <c r="I65" s="280">
        <f>SUM(I66:I67)</f>
        <v>445.67021700000004</v>
      </c>
      <c r="J65" s="280">
        <f>SUM(J66:J67)</f>
        <v>407.38825300000002</v>
      </c>
      <c r="K65" s="280"/>
      <c r="L65" s="267">
        <f t="shared" si="4"/>
        <v>91.41024853361472</v>
      </c>
      <c r="M65" s="267">
        <f t="shared" si="5"/>
        <v>91.41024853361472</v>
      </c>
      <c r="O65" s="83"/>
      <c r="P65" s="83"/>
      <c r="Q65" s="363"/>
      <c r="R65" s="363"/>
      <c r="DH65" s="270">
        <f>SUM(DH62:DH64)</f>
        <v>0</v>
      </c>
    </row>
    <row r="66" spans="1:112" s="69" customFormat="1" ht="13.5" customHeight="1">
      <c r="A66" s="273"/>
      <c r="B66" s="273"/>
      <c r="C66" s="273"/>
      <c r="D66" s="273"/>
      <c r="E66" s="274" t="s">
        <v>455</v>
      </c>
      <c r="F66" s="301"/>
      <c r="G66" s="279">
        <v>11.888253000000001</v>
      </c>
      <c r="H66" s="278">
        <v>407.38825300000002</v>
      </c>
      <c r="I66" s="278">
        <v>407.38825300000002</v>
      </c>
      <c r="J66" s="278">
        <v>407.38825300000002</v>
      </c>
      <c r="K66" s="278"/>
      <c r="L66" s="279">
        <f t="shared" si="4"/>
        <v>100</v>
      </c>
      <c r="M66" s="279">
        <f t="shared" si="5"/>
        <v>100</v>
      </c>
      <c r="O66" s="83"/>
      <c r="P66" s="83"/>
      <c r="Q66" s="363"/>
      <c r="R66" s="363"/>
    </row>
    <row r="67" spans="1:112" s="69" customFormat="1" ht="13.5" customHeight="1">
      <c r="A67" s="273"/>
      <c r="B67" s="273"/>
      <c r="C67" s="273"/>
      <c r="D67" s="273"/>
      <c r="E67" s="274" t="s">
        <v>454</v>
      </c>
      <c r="F67" s="301"/>
      <c r="G67" s="279">
        <v>38.281964000000002</v>
      </c>
      <c r="H67" s="278">
        <v>38.281964000000002</v>
      </c>
      <c r="I67" s="278">
        <v>38.281964000000002</v>
      </c>
      <c r="J67" s="278">
        <v>0</v>
      </c>
      <c r="K67" s="278"/>
      <c r="L67" s="279">
        <f t="shared" si="4"/>
        <v>0</v>
      </c>
      <c r="M67" s="279">
        <f t="shared" si="5"/>
        <v>0</v>
      </c>
      <c r="O67" s="83"/>
      <c r="P67" s="83"/>
      <c r="Q67" s="363"/>
      <c r="R67" s="363"/>
    </row>
    <row r="68" spans="1:112" s="270" customFormat="1" ht="13.5" customHeight="1">
      <c r="A68" s="271"/>
      <c r="B68" s="271"/>
      <c r="C68" s="271" t="s">
        <v>317</v>
      </c>
      <c r="D68" s="271"/>
      <c r="E68" s="272"/>
      <c r="F68" s="300"/>
      <c r="G68" s="281">
        <f>+G69</f>
        <v>80</v>
      </c>
      <c r="H68" s="281">
        <f>+H69</f>
        <v>80</v>
      </c>
      <c r="I68" s="281">
        <f>+I69</f>
        <v>19.691271199999999</v>
      </c>
      <c r="J68" s="281">
        <f>+J69</f>
        <v>19.691271199999999</v>
      </c>
      <c r="K68" s="281"/>
      <c r="L68" s="281">
        <f t="shared" si="4"/>
        <v>24.614089</v>
      </c>
      <c r="M68" s="281">
        <f t="shared" si="5"/>
        <v>100</v>
      </c>
      <c r="O68" s="83"/>
      <c r="P68" s="83"/>
      <c r="Q68" s="363"/>
      <c r="R68" s="363"/>
    </row>
    <row r="69" spans="1:112" s="69" customFormat="1" ht="13.5" customHeight="1">
      <c r="A69" s="273"/>
      <c r="B69" s="273"/>
      <c r="C69" s="273"/>
      <c r="D69" s="273" t="s">
        <v>453</v>
      </c>
      <c r="E69" s="274"/>
      <c r="F69" s="301"/>
      <c r="G69" s="279">
        <v>80</v>
      </c>
      <c r="H69" s="275">
        <v>80</v>
      </c>
      <c r="I69" s="275">
        <v>19.691271199999999</v>
      </c>
      <c r="J69" s="275">
        <v>19.691271199999999</v>
      </c>
      <c r="K69" s="275"/>
      <c r="L69" s="279">
        <f t="shared" si="4"/>
        <v>24.614089</v>
      </c>
      <c r="M69" s="279">
        <f t="shared" si="5"/>
        <v>100</v>
      </c>
      <c r="O69" s="83"/>
      <c r="P69" s="83"/>
      <c r="Q69" s="363"/>
      <c r="R69" s="363"/>
    </row>
    <row r="70" spans="1:112" s="270" customFormat="1" ht="13.5" customHeight="1">
      <c r="A70" s="271"/>
      <c r="B70" s="271"/>
      <c r="C70" s="271" t="s">
        <v>272</v>
      </c>
      <c r="D70" s="271"/>
      <c r="E70" s="272"/>
      <c r="F70" s="300"/>
      <c r="G70" s="281">
        <f>SUM(G71:G72)</f>
        <v>1301.7283104125002</v>
      </c>
      <c r="H70" s="281">
        <f>SUM(H71:H72)</f>
        <v>1357.1011533445003</v>
      </c>
      <c r="I70" s="281">
        <f>SUM(I71:I72)</f>
        <v>1337.0304301820102</v>
      </c>
      <c r="J70" s="281">
        <f>SUM(J71:J72)</f>
        <v>1309.3018076407402</v>
      </c>
      <c r="K70" s="281"/>
      <c r="L70" s="281">
        <f t="shared" si="4"/>
        <v>96.477834715123393</v>
      </c>
      <c r="M70" s="281">
        <f t="shared" si="5"/>
        <v>97.926103855579768</v>
      </c>
      <c r="O70" s="83"/>
      <c r="P70" s="83"/>
      <c r="Q70" s="363"/>
      <c r="R70" s="363"/>
    </row>
    <row r="71" spans="1:112" s="69" customFormat="1" ht="13.5" customHeight="1">
      <c r="A71" s="273"/>
      <c r="B71" s="273"/>
      <c r="C71" s="273"/>
      <c r="D71" s="273" t="s">
        <v>222</v>
      </c>
      <c r="E71" s="274"/>
      <c r="F71" s="301"/>
      <c r="G71" s="279">
        <v>1163.9658551735001</v>
      </c>
      <c r="H71" s="275">
        <v>1219.3386981055003</v>
      </c>
      <c r="I71" s="275">
        <v>1216.8190858755001</v>
      </c>
      <c r="J71" s="275">
        <v>1189.2986049655003</v>
      </c>
      <c r="K71" s="275"/>
      <c r="L71" s="279">
        <f t="shared" si="4"/>
        <v>97.536361866750099</v>
      </c>
      <c r="M71" s="279">
        <f t="shared" si="5"/>
        <v>97.73832599854407</v>
      </c>
      <c r="O71" s="83"/>
      <c r="P71" s="83"/>
      <c r="Q71" s="363"/>
      <c r="R71" s="363"/>
    </row>
    <row r="72" spans="1:112" s="69" customFormat="1" ht="13.5" customHeight="1">
      <c r="A72" s="273"/>
      <c r="B72" s="273"/>
      <c r="C72" s="273"/>
      <c r="D72" s="273" t="s">
        <v>452</v>
      </c>
      <c r="E72" s="274"/>
      <c r="F72" s="301"/>
      <c r="G72" s="279">
        <v>137.76245523899999</v>
      </c>
      <c r="H72" s="275">
        <v>137.76245523899999</v>
      </c>
      <c r="I72" s="275">
        <v>120.21134430651</v>
      </c>
      <c r="J72" s="275">
        <v>120.00320267523999</v>
      </c>
      <c r="K72" s="275"/>
      <c r="L72" s="279">
        <f t="shared" ref="L72:L103" si="6">IFERROR(+J72/H72*100,"n.a")</f>
        <v>87.108786256059389</v>
      </c>
      <c r="M72" s="279">
        <f t="shared" ref="M72:M103" si="7">IFERROR(+J72/I72*100,"n.a.")</f>
        <v>99.826853586514019</v>
      </c>
      <c r="O72" s="83"/>
      <c r="P72" s="83"/>
      <c r="Q72" s="363"/>
      <c r="R72" s="363"/>
    </row>
    <row r="73" spans="1:112" s="270" customFormat="1" ht="13.5" customHeight="1">
      <c r="A73" s="271"/>
      <c r="B73" s="271"/>
      <c r="C73" s="271" t="s">
        <v>451</v>
      </c>
      <c r="D73" s="271"/>
      <c r="E73" s="272"/>
      <c r="F73" s="300"/>
      <c r="G73" s="281">
        <f>+G74</f>
        <v>56.038510000000002</v>
      </c>
      <c r="H73" s="281">
        <f>+H74</f>
        <v>56.038510000000002</v>
      </c>
      <c r="I73" s="281">
        <f>+I74</f>
        <v>44.384991999999997</v>
      </c>
      <c r="J73" s="281">
        <f>+J74</f>
        <v>44.384991999999997</v>
      </c>
      <c r="K73" s="281"/>
      <c r="L73" s="281">
        <f t="shared" si="6"/>
        <v>79.204447084692291</v>
      </c>
      <c r="M73" s="281">
        <f t="shared" si="7"/>
        <v>100</v>
      </c>
      <c r="O73" s="83"/>
      <c r="P73" s="83"/>
      <c r="Q73" s="363"/>
      <c r="R73" s="363"/>
    </row>
    <row r="74" spans="1:112" s="69" customFormat="1" ht="13.5" customHeight="1">
      <c r="A74" s="273"/>
      <c r="B74" s="273"/>
      <c r="C74" s="273"/>
      <c r="D74" s="273" t="s">
        <v>450</v>
      </c>
      <c r="E74" s="274"/>
      <c r="F74" s="301"/>
      <c r="G74" s="276">
        <v>56.038510000000002</v>
      </c>
      <c r="H74" s="275">
        <v>56.038510000000002</v>
      </c>
      <c r="I74" s="275">
        <v>44.384991999999997</v>
      </c>
      <c r="J74" s="275">
        <v>44.384991999999997</v>
      </c>
      <c r="K74" s="275"/>
      <c r="L74" s="279">
        <f t="shared" si="6"/>
        <v>79.204447084692291</v>
      </c>
      <c r="M74" s="276">
        <f t="shared" si="7"/>
        <v>100</v>
      </c>
      <c r="O74" s="83"/>
      <c r="P74" s="83"/>
      <c r="Q74" s="363"/>
      <c r="R74" s="363"/>
    </row>
    <row r="75" spans="1:112" s="270" customFormat="1" ht="13.5" customHeight="1">
      <c r="A75" s="268" t="s">
        <v>449</v>
      </c>
      <c r="B75" s="268"/>
      <c r="C75" s="268"/>
      <c r="D75" s="268"/>
      <c r="E75" s="268"/>
      <c r="F75" s="298"/>
      <c r="G75" s="269">
        <f>+G76</f>
        <v>9940.0273658000006</v>
      </c>
      <c r="H75" s="269">
        <f>+H76</f>
        <v>9616.2765993239973</v>
      </c>
      <c r="I75" s="269">
        <f>+I76</f>
        <v>8817.3225181199996</v>
      </c>
      <c r="J75" s="269">
        <f>+J76</f>
        <v>8566.7174451329956</v>
      </c>
      <c r="K75" s="269"/>
      <c r="L75" s="269">
        <f t="shared" si="6"/>
        <v>89.085597285494231</v>
      </c>
      <c r="M75" s="269">
        <f t="shared" si="7"/>
        <v>97.157809839982605</v>
      </c>
      <c r="O75" s="83"/>
      <c r="P75" s="83"/>
      <c r="Q75" s="363"/>
      <c r="R75" s="363"/>
    </row>
    <row r="76" spans="1:112" s="270" customFormat="1" ht="13.5" customHeight="1">
      <c r="A76" s="271"/>
      <c r="B76" s="271" t="s">
        <v>448</v>
      </c>
      <c r="C76" s="271"/>
      <c r="D76" s="271"/>
      <c r="E76" s="272"/>
      <c r="F76" s="300"/>
      <c r="G76" s="281">
        <f>+G77+G88</f>
        <v>9940.0273658000006</v>
      </c>
      <c r="H76" s="281">
        <f>+H77+H88</f>
        <v>9616.2765993239973</v>
      </c>
      <c r="I76" s="281">
        <f>+I77+I88</f>
        <v>8817.3225181199996</v>
      </c>
      <c r="J76" s="281">
        <f>+J77+J88</f>
        <v>8566.7174451329956</v>
      </c>
      <c r="K76" s="281"/>
      <c r="L76" s="281">
        <f t="shared" si="6"/>
        <v>89.085597285494231</v>
      </c>
      <c r="M76" s="281">
        <f t="shared" si="7"/>
        <v>97.157809839982605</v>
      </c>
      <c r="O76" s="83"/>
      <c r="P76" s="83"/>
      <c r="Q76" s="363"/>
      <c r="R76" s="363"/>
    </row>
    <row r="77" spans="1:112" s="270" customFormat="1" ht="13.5" customHeight="1">
      <c r="A77" s="271"/>
      <c r="B77" s="271"/>
      <c r="C77" s="272" t="s">
        <v>376</v>
      </c>
      <c r="D77" s="272"/>
      <c r="E77" s="272"/>
      <c r="F77" s="300"/>
      <c r="G77" s="281">
        <f>+G78+G81+G83+G86</f>
        <v>4372.570095</v>
      </c>
      <c r="H77" s="281">
        <f>+H78+H81+H83+H86</f>
        <v>3852.0332039699992</v>
      </c>
      <c r="I77" s="281">
        <f>+I78+I81+I83+I86</f>
        <v>3836.6015616499999</v>
      </c>
      <c r="J77" s="281">
        <f>+J78+J81+J83+J86</f>
        <v>3739.5178734799983</v>
      </c>
      <c r="K77" s="281"/>
      <c r="L77" s="281">
        <f t="shared" si="6"/>
        <v>97.079066442780402</v>
      </c>
      <c r="M77" s="281">
        <f t="shared" si="7"/>
        <v>97.46953947106644</v>
      </c>
      <c r="O77" s="83"/>
      <c r="P77" s="83"/>
      <c r="Q77" s="363"/>
      <c r="R77" s="363"/>
    </row>
    <row r="78" spans="1:112" s="270" customFormat="1" ht="13.5" customHeight="1">
      <c r="A78" s="271"/>
      <c r="B78" s="271"/>
      <c r="C78" s="271"/>
      <c r="D78" s="271" t="s">
        <v>411</v>
      </c>
      <c r="E78" s="272"/>
      <c r="F78" s="300"/>
      <c r="G78" s="281">
        <f>SUM(G79:G80)</f>
        <v>243.023855</v>
      </c>
      <c r="H78" s="281">
        <f>SUM(H79:H80)</f>
        <v>411.53169850999996</v>
      </c>
      <c r="I78" s="281">
        <f>SUM(I79:I80)</f>
        <v>398.59131585</v>
      </c>
      <c r="J78" s="281">
        <f>SUM(J79:J80)</f>
        <v>347.50065159000002</v>
      </c>
      <c r="K78" s="281"/>
      <c r="L78" s="281">
        <f t="shared" si="6"/>
        <v>84.440798326876873</v>
      </c>
      <c r="M78" s="281">
        <f t="shared" si="7"/>
        <v>87.182193332273528</v>
      </c>
      <c r="O78" s="83"/>
      <c r="P78" s="83"/>
      <c r="Q78" s="363"/>
      <c r="R78" s="363"/>
    </row>
    <row r="79" spans="1:112" s="69" customFormat="1" ht="13.5" customHeight="1">
      <c r="A79" s="273"/>
      <c r="B79" s="273"/>
      <c r="C79" s="273"/>
      <c r="D79" s="273"/>
      <c r="E79" s="274" t="s">
        <v>447</v>
      </c>
      <c r="F79" s="301"/>
      <c r="G79" s="279">
        <v>209.53975800000001</v>
      </c>
      <c r="H79" s="275">
        <v>251.81267638999998</v>
      </c>
      <c r="I79" s="275">
        <v>238.93182170999998</v>
      </c>
      <c r="J79" s="275">
        <v>234.41991216000002</v>
      </c>
      <c r="K79" s="275"/>
      <c r="L79" s="279">
        <f t="shared" si="6"/>
        <v>93.092975111760239</v>
      </c>
      <c r="M79" s="279">
        <f t="shared" si="7"/>
        <v>98.111633051759753</v>
      </c>
      <c r="O79" s="83"/>
      <c r="P79" s="83"/>
      <c r="Q79" s="363"/>
      <c r="R79" s="363"/>
    </row>
    <row r="80" spans="1:112" s="69" customFormat="1" ht="13.5" customHeight="1">
      <c r="A80" s="273"/>
      <c r="B80" s="273"/>
      <c r="C80" s="273"/>
      <c r="D80" s="273"/>
      <c r="E80" s="274" t="s">
        <v>446</v>
      </c>
      <c r="F80" s="301"/>
      <c r="G80" s="289">
        <v>33.484096999999998</v>
      </c>
      <c r="H80" s="275">
        <v>159.71902212000001</v>
      </c>
      <c r="I80" s="275">
        <v>159.65949413999999</v>
      </c>
      <c r="J80" s="275">
        <v>113.08073942999999</v>
      </c>
      <c r="K80" s="275"/>
      <c r="L80" s="289">
        <f t="shared" si="6"/>
        <v>70.799794494759823</v>
      </c>
      <c r="M80" s="289">
        <f t="shared" si="7"/>
        <v>70.826191727028359</v>
      </c>
      <c r="O80" s="83"/>
      <c r="P80" s="83"/>
      <c r="Q80" s="363"/>
      <c r="R80" s="363"/>
    </row>
    <row r="81" spans="1:18" s="270" customFormat="1" ht="13.5" customHeight="1">
      <c r="A81" s="271"/>
      <c r="B81" s="271"/>
      <c r="C81" s="272"/>
      <c r="D81" s="272" t="s">
        <v>357</v>
      </c>
      <c r="E81" s="272"/>
      <c r="F81" s="300"/>
      <c r="G81" s="267">
        <f>+G82</f>
        <v>322.46466900000001</v>
      </c>
      <c r="H81" s="267">
        <f>+H82</f>
        <v>329.64313549000008</v>
      </c>
      <c r="I81" s="267">
        <f>+I82</f>
        <v>329.21131611000004</v>
      </c>
      <c r="J81" s="267">
        <f>+J82</f>
        <v>326.18078414999991</v>
      </c>
      <c r="K81" s="267"/>
      <c r="L81" s="267">
        <f t="shared" si="6"/>
        <v>98.949666785915767</v>
      </c>
      <c r="M81" s="267">
        <f t="shared" si="7"/>
        <v>99.079456928817251</v>
      </c>
      <c r="O81" s="83"/>
      <c r="P81" s="83"/>
      <c r="Q81" s="363"/>
      <c r="R81" s="363"/>
    </row>
    <row r="82" spans="1:18" s="69" customFormat="1" ht="13.5" customHeight="1">
      <c r="A82" s="288"/>
      <c r="B82" s="273"/>
      <c r="C82" s="273"/>
      <c r="D82" s="273"/>
      <c r="E82" s="274" t="s">
        <v>445</v>
      </c>
      <c r="F82" s="301"/>
      <c r="G82" s="289">
        <v>322.46466900000001</v>
      </c>
      <c r="H82" s="275">
        <v>329.64313549000008</v>
      </c>
      <c r="I82" s="275">
        <v>329.21131611000004</v>
      </c>
      <c r="J82" s="275">
        <v>326.18078414999991</v>
      </c>
      <c r="K82" s="275"/>
      <c r="L82" s="279">
        <f t="shared" si="6"/>
        <v>98.949666785915767</v>
      </c>
      <c r="M82" s="279">
        <f t="shared" si="7"/>
        <v>99.079456928817251</v>
      </c>
      <c r="O82" s="83"/>
      <c r="P82" s="83"/>
      <c r="Q82" s="363"/>
      <c r="R82" s="363"/>
    </row>
    <row r="83" spans="1:18" s="270" customFormat="1" ht="13.5" customHeight="1">
      <c r="A83" s="283"/>
      <c r="B83" s="271"/>
      <c r="C83" s="272"/>
      <c r="D83" s="272" t="s">
        <v>444</v>
      </c>
      <c r="E83" s="272"/>
      <c r="F83" s="300"/>
      <c r="G83" s="267">
        <f>SUM(G84:G85)</f>
        <v>2314.7055230000001</v>
      </c>
      <c r="H83" s="267">
        <f>SUM(H84:H85)</f>
        <v>1840.8250925900002</v>
      </c>
      <c r="I83" s="267">
        <f>SUM(I84:I85)</f>
        <v>1839.9070585900004</v>
      </c>
      <c r="J83" s="267">
        <f>SUM(J84:J85)</f>
        <v>1811.5978998899991</v>
      </c>
      <c r="K83" s="267"/>
      <c r="L83" s="267">
        <f t="shared" si="6"/>
        <v>98.412277580436552</v>
      </c>
      <c r="M83" s="267">
        <f t="shared" si="7"/>
        <v>98.461381048144034</v>
      </c>
      <c r="O83" s="83"/>
      <c r="P83" s="83"/>
      <c r="Q83" s="363"/>
      <c r="R83" s="363"/>
    </row>
    <row r="84" spans="1:18" s="69" customFormat="1" ht="13.5" customHeight="1">
      <c r="A84" s="288"/>
      <c r="B84" s="273"/>
      <c r="C84" s="273"/>
      <c r="D84" s="273"/>
      <c r="E84" s="274" t="s">
        <v>443</v>
      </c>
      <c r="F84" s="301"/>
      <c r="G84" s="279">
        <v>2103.613409</v>
      </c>
      <c r="H84" s="275">
        <v>1781.9625081200002</v>
      </c>
      <c r="I84" s="275">
        <v>1781.2166291900003</v>
      </c>
      <c r="J84" s="275">
        <v>1756.876729569999</v>
      </c>
      <c r="K84" s="275"/>
      <c r="L84" s="279">
        <f t="shared" si="6"/>
        <v>98.59223870111235</v>
      </c>
      <c r="M84" s="276">
        <f t="shared" si="7"/>
        <v>98.633523894784787</v>
      </c>
      <c r="O84" s="83"/>
      <c r="P84" s="83"/>
      <c r="Q84" s="363"/>
      <c r="R84" s="363"/>
    </row>
    <row r="85" spans="1:18" s="69" customFormat="1" ht="13.5" customHeight="1">
      <c r="A85" s="288"/>
      <c r="B85" s="273"/>
      <c r="C85" s="274"/>
      <c r="D85" s="274"/>
      <c r="E85" s="274" t="s">
        <v>442</v>
      </c>
      <c r="F85" s="301"/>
      <c r="G85" s="279">
        <v>211.09211400000001</v>
      </c>
      <c r="H85" s="275">
        <v>58.862584470000023</v>
      </c>
      <c r="I85" s="275">
        <v>58.690429400000014</v>
      </c>
      <c r="J85" s="275">
        <v>54.721170319999992</v>
      </c>
      <c r="K85" s="275"/>
      <c r="L85" s="279">
        <f t="shared" si="6"/>
        <v>92.964267221207805</v>
      </c>
      <c r="M85" s="279">
        <f t="shared" si="7"/>
        <v>93.236956824854957</v>
      </c>
      <c r="O85" s="83"/>
      <c r="P85" s="83"/>
      <c r="Q85" s="363"/>
      <c r="R85" s="363"/>
    </row>
    <row r="86" spans="1:18" s="270" customFormat="1" ht="13.5" customHeight="1">
      <c r="A86" s="283"/>
      <c r="B86" s="271"/>
      <c r="C86" s="271"/>
      <c r="D86" s="271" t="s">
        <v>245</v>
      </c>
      <c r="E86" s="272"/>
      <c r="F86" s="300"/>
      <c r="G86" s="281">
        <f>+G87</f>
        <v>1492.3760480000001</v>
      </c>
      <c r="H86" s="281">
        <f>+H87</f>
        <v>1270.0332773799992</v>
      </c>
      <c r="I86" s="281">
        <f>+I87</f>
        <v>1268.8918710999994</v>
      </c>
      <c r="J86" s="281">
        <f>+J87</f>
        <v>1254.2385378499994</v>
      </c>
      <c r="K86" s="281"/>
      <c r="L86" s="281">
        <f t="shared" si="6"/>
        <v>98.756352308926637</v>
      </c>
      <c r="M86" s="281">
        <f t="shared" si="7"/>
        <v>98.845186608588079</v>
      </c>
      <c r="O86" s="83"/>
      <c r="P86" s="83"/>
      <c r="Q86" s="363"/>
      <c r="R86" s="363"/>
    </row>
    <row r="87" spans="1:18" s="69" customFormat="1" ht="13.5" customHeight="1">
      <c r="A87" s="288"/>
      <c r="B87" s="273"/>
      <c r="C87" s="274"/>
      <c r="D87" s="274"/>
      <c r="E87" s="400" t="s">
        <v>441</v>
      </c>
      <c r="F87" s="400"/>
      <c r="G87" s="279">
        <v>1492.3760480000001</v>
      </c>
      <c r="H87" s="275">
        <v>1270.0332773799992</v>
      </c>
      <c r="I87" s="275">
        <v>1268.8918710999994</v>
      </c>
      <c r="J87" s="275">
        <v>1254.2385378499994</v>
      </c>
      <c r="K87" s="275"/>
      <c r="L87" s="279">
        <f t="shared" si="6"/>
        <v>98.756352308926637</v>
      </c>
      <c r="M87" s="279">
        <f t="shared" si="7"/>
        <v>98.845186608588079</v>
      </c>
      <c r="O87" s="83"/>
      <c r="P87" s="83"/>
      <c r="Q87" s="363"/>
      <c r="R87" s="363"/>
    </row>
    <row r="88" spans="1:18" s="270" customFormat="1" ht="13.5" customHeight="1">
      <c r="A88" s="271"/>
      <c r="B88" s="271"/>
      <c r="C88" s="271" t="s">
        <v>396</v>
      </c>
      <c r="D88" s="271"/>
      <c r="E88" s="272"/>
      <c r="F88" s="300"/>
      <c r="G88" s="281">
        <f>+G89+G90</f>
        <v>5567.4572707999996</v>
      </c>
      <c r="H88" s="281">
        <f>+H89+H90</f>
        <v>5764.2433953539976</v>
      </c>
      <c r="I88" s="281">
        <f>+I89+I90</f>
        <v>4980.7209564700006</v>
      </c>
      <c r="J88" s="281">
        <f>+J89+J90</f>
        <v>4827.1995716529964</v>
      </c>
      <c r="K88" s="281"/>
      <c r="L88" s="281">
        <f t="shared" si="6"/>
        <v>83.743853972990408</v>
      </c>
      <c r="M88" s="281">
        <f t="shared" si="7"/>
        <v>96.91768749627343</v>
      </c>
      <c r="O88" s="83"/>
      <c r="P88" s="83"/>
      <c r="Q88" s="363"/>
      <c r="R88" s="363"/>
    </row>
    <row r="89" spans="1:18" s="69" customFormat="1" ht="13.5" customHeight="1">
      <c r="A89" s="273"/>
      <c r="B89" s="273"/>
      <c r="C89" s="273"/>
      <c r="D89" s="283" t="s">
        <v>440</v>
      </c>
      <c r="E89" s="290"/>
      <c r="F89" s="304"/>
      <c r="G89" s="280">
        <v>3650.1170706999997</v>
      </c>
      <c r="H89" s="291">
        <v>3722.7378784339967</v>
      </c>
      <c r="I89" s="291">
        <v>3267.0176565040001</v>
      </c>
      <c r="J89" s="291">
        <v>3218.3547406909961</v>
      </c>
      <c r="K89" s="291"/>
      <c r="L89" s="280">
        <f t="shared" si="6"/>
        <v>86.451285204233244</v>
      </c>
      <c r="M89" s="280">
        <f t="shared" si="7"/>
        <v>98.510478946566892</v>
      </c>
      <c r="O89" s="83"/>
      <c r="P89" s="83"/>
      <c r="Q89" s="363"/>
      <c r="R89" s="363"/>
    </row>
    <row r="90" spans="1:18" s="270" customFormat="1" ht="13.5" customHeight="1">
      <c r="A90" s="271"/>
      <c r="B90" s="271"/>
      <c r="C90" s="271"/>
      <c r="D90" s="283" t="s">
        <v>439</v>
      </c>
      <c r="E90" s="284"/>
      <c r="F90" s="302"/>
      <c r="G90" s="280">
        <f>SUM(G91:G94)</f>
        <v>1917.3402000999999</v>
      </c>
      <c r="H90" s="280">
        <f>SUM(H91:H94)</f>
        <v>2041.5055169200009</v>
      </c>
      <c r="I90" s="280">
        <f>SUM(I91:I94)</f>
        <v>1713.7032999660005</v>
      </c>
      <c r="J90" s="280">
        <f>SUM(J91:J94)</f>
        <v>1608.8448309620003</v>
      </c>
      <c r="K90" s="280"/>
      <c r="L90" s="280">
        <f t="shared" si="6"/>
        <v>78.806783407044051</v>
      </c>
      <c r="M90" s="280">
        <f t="shared" si="7"/>
        <v>93.881177155574093</v>
      </c>
      <c r="O90" s="83"/>
      <c r="P90" s="83"/>
      <c r="Q90" s="363"/>
      <c r="R90" s="363"/>
    </row>
    <row r="91" spans="1:18" s="69" customFormat="1" ht="13.5" customHeight="1">
      <c r="A91" s="273"/>
      <c r="B91" s="273"/>
      <c r="C91" s="274"/>
      <c r="D91" s="290"/>
      <c r="E91" s="290" t="s">
        <v>438</v>
      </c>
      <c r="F91" s="304"/>
      <c r="G91" s="286">
        <v>246.14352</v>
      </c>
      <c r="H91" s="278">
        <v>246.14352</v>
      </c>
      <c r="I91" s="275">
        <v>212.64352</v>
      </c>
      <c r="J91" s="275">
        <v>212.64352</v>
      </c>
      <c r="K91" s="275"/>
      <c r="L91" s="279">
        <f t="shared" si="6"/>
        <v>86.390054062767931</v>
      </c>
      <c r="M91" s="279">
        <f t="shared" si="7"/>
        <v>100</v>
      </c>
      <c r="O91" s="83"/>
      <c r="P91" s="83"/>
      <c r="Q91" s="363"/>
      <c r="R91" s="363"/>
    </row>
    <row r="92" spans="1:18" s="69" customFormat="1" ht="13.5" customHeight="1">
      <c r="A92" s="273"/>
      <c r="B92" s="273"/>
      <c r="C92" s="273"/>
      <c r="D92" s="288"/>
      <c r="E92" s="290" t="s">
        <v>437</v>
      </c>
      <c r="F92" s="304"/>
      <c r="G92" s="286">
        <v>331.70955199999997</v>
      </c>
      <c r="H92" s="278">
        <v>353.00481698999999</v>
      </c>
      <c r="I92" s="275">
        <v>346.5236908</v>
      </c>
      <c r="J92" s="275">
        <v>346.11104979999999</v>
      </c>
      <c r="K92" s="275"/>
      <c r="L92" s="279">
        <f t="shared" si="6"/>
        <v>98.047118096352975</v>
      </c>
      <c r="M92" s="279">
        <f t="shared" si="7"/>
        <v>99.880919830027395</v>
      </c>
      <c r="O92" s="83"/>
      <c r="P92" s="83"/>
      <c r="Q92" s="363"/>
      <c r="R92" s="363"/>
    </row>
    <row r="93" spans="1:18" s="69" customFormat="1" ht="13.5" customHeight="1">
      <c r="A93" s="273"/>
      <c r="B93" s="273"/>
      <c r="C93" s="273"/>
      <c r="D93" s="288"/>
      <c r="E93" s="290" t="s">
        <v>436</v>
      </c>
      <c r="F93" s="304"/>
      <c r="G93" s="278">
        <v>267.88088010000001</v>
      </c>
      <c r="H93" s="278">
        <v>283.67427710999993</v>
      </c>
      <c r="I93" s="275">
        <v>222.20204901599999</v>
      </c>
      <c r="J93" s="275">
        <v>210.28207972199996</v>
      </c>
      <c r="K93" s="275"/>
      <c r="L93" s="279">
        <f t="shared" si="6"/>
        <v>74.12800408422622</v>
      </c>
      <c r="M93" s="279">
        <f t="shared" si="7"/>
        <v>94.635526833894446</v>
      </c>
      <c r="O93" s="83"/>
      <c r="P93" s="83"/>
      <c r="Q93" s="363"/>
      <c r="R93" s="363"/>
    </row>
    <row r="94" spans="1:18" s="69" customFormat="1" ht="13.5" customHeight="1">
      <c r="A94" s="273"/>
      <c r="B94" s="273"/>
      <c r="C94" s="273"/>
      <c r="D94" s="288"/>
      <c r="E94" s="290" t="s">
        <v>435</v>
      </c>
      <c r="F94" s="304"/>
      <c r="G94" s="278">
        <v>1071.6062480000001</v>
      </c>
      <c r="H94" s="278">
        <v>1158.6829028200009</v>
      </c>
      <c r="I94" s="275">
        <v>932.33404015000042</v>
      </c>
      <c r="J94" s="275">
        <v>839.80818144000023</v>
      </c>
      <c r="K94" s="275"/>
      <c r="L94" s="279">
        <f t="shared" si="6"/>
        <v>72.479552377624302</v>
      </c>
      <c r="M94" s="279">
        <f t="shared" si="7"/>
        <v>90.075889678433924</v>
      </c>
      <c r="O94" s="83"/>
      <c r="P94" s="83"/>
      <c r="Q94" s="363"/>
      <c r="R94" s="363"/>
    </row>
    <row r="95" spans="1:18" s="270" customFormat="1" ht="13.5" customHeight="1">
      <c r="A95" s="268" t="s">
        <v>434</v>
      </c>
      <c r="B95" s="268"/>
      <c r="C95" s="268"/>
      <c r="D95" s="268"/>
      <c r="E95" s="268"/>
      <c r="F95" s="298"/>
      <c r="G95" s="269">
        <f>+G96</f>
        <v>38291.809209328509</v>
      </c>
      <c r="H95" s="269">
        <f>+H96</f>
        <v>38379.721303085651</v>
      </c>
      <c r="I95" s="269">
        <f>+I96</f>
        <v>33174.465252830109</v>
      </c>
      <c r="J95" s="269">
        <f>+J96</f>
        <v>32828.279505686347</v>
      </c>
      <c r="K95" s="269"/>
      <c r="L95" s="269">
        <f t="shared" si="6"/>
        <v>85.535481736411199</v>
      </c>
      <c r="M95" s="269">
        <f t="shared" si="7"/>
        <v>98.956469246737214</v>
      </c>
      <c r="O95" s="83"/>
      <c r="P95" s="83"/>
      <c r="Q95" s="363"/>
      <c r="R95" s="363"/>
    </row>
    <row r="96" spans="1:18" s="270" customFormat="1" ht="13.5" customHeight="1">
      <c r="A96" s="271"/>
      <c r="B96" s="271" t="s">
        <v>433</v>
      </c>
      <c r="C96" s="271"/>
      <c r="D96" s="271"/>
      <c r="E96" s="272"/>
      <c r="F96" s="300"/>
      <c r="G96" s="292">
        <f>+G97+G103</f>
        <v>38291.809209328509</v>
      </c>
      <c r="H96" s="292">
        <f>+H97+H103</f>
        <v>38379.721303085651</v>
      </c>
      <c r="I96" s="292">
        <f>+I97+I103</f>
        <v>33174.465252830109</v>
      </c>
      <c r="J96" s="292">
        <f>+J97+J103</f>
        <v>32828.279505686347</v>
      </c>
      <c r="K96" s="292"/>
      <c r="L96" s="292">
        <f t="shared" si="6"/>
        <v>85.535481736411199</v>
      </c>
      <c r="M96" s="292">
        <f t="shared" si="7"/>
        <v>98.956469246737214</v>
      </c>
      <c r="O96" s="83"/>
      <c r="P96" s="83"/>
      <c r="Q96" s="363"/>
      <c r="R96" s="363"/>
    </row>
    <row r="97" spans="1:18" s="270" customFormat="1" ht="13.5" customHeight="1">
      <c r="A97" s="271"/>
      <c r="B97" s="271"/>
      <c r="C97" s="271" t="s">
        <v>376</v>
      </c>
      <c r="D97" s="271"/>
      <c r="E97" s="272"/>
      <c r="F97" s="300"/>
      <c r="G97" s="292">
        <f>SUM(G98:G102)</f>
        <v>5989.3155499999993</v>
      </c>
      <c r="H97" s="292">
        <f>SUM(H98:H102)</f>
        <v>6077.2276437599976</v>
      </c>
      <c r="I97" s="292">
        <f>SUM(I98:I102)</f>
        <v>4778.3834636100009</v>
      </c>
      <c r="J97" s="292">
        <f>SUM(J98:J102)</f>
        <v>4742.4374676400002</v>
      </c>
      <c r="K97" s="292"/>
      <c r="L97" s="292">
        <f t="shared" si="6"/>
        <v>78.036199162449691</v>
      </c>
      <c r="M97" s="292">
        <f t="shared" si="7"/>
        <v>99.247737310248354</v>
      </c>
      <c r="O97" s="83"/>
      <c r="P97" s="83"/>
      <c r="Q97" s="363"/>
      <c r="R97" s="363"/>
    </row>
    <row r="98" spans="1:18" s="69" customFormat="1" ht="13.5" customHeight="1">
      <c r="A98" s="273"/>
      <c r="B98" s="273"/>
      <c r="C98" s="273"/>
      <c r="D98" s="273" t="s">
        <v>20</v>
      </c>
      <c r="E98" s="274"/>
      <c r="F98" s="301"/>
      <c r="G98" s="275">
        <v>1355.848336</v>
      </c>
      <c r="H98" s="275">
        <v>1371.96111845</v>
      </c>
      <c r="I98" s="275">
        <v>1166.47149915</v>
      </c>
      <c r="J98" s="275">
        <v>1158.87263095</v>
      </c>
      <c r="K98" s="275"/>
      <c r="L98" s="275">
        <f t="shared" si="6"/>
        <v>84.46832897562426</v>
      </c>
      <c r="M98" s="275">
        <f t="shared" si="7"/>
        <v>99.348559462829812</v>
      </c>
      <c r="O98" s="83"/>
      <c r="P98" s="83"/>
      <c r="Q98" s="363"/>
      <c r="R98" s="363"/>
    </row>
    <row r="99" spans="1:18" s="69" customFormat="1" ht="13.5" customHeight="1">
      <c r="A99" s="273"/>
      <c r="B99" s="273"/>
      <c r="C99" s="273"/>
      <c r="D99" s="273" t="s">
        <v>432</v>
      </c>
      <c r="E99" s="274"/>
      <c r="F99" s="301"/>
      <c r="G99" s="287">
        <v>110.124762</v>
      </c>
      <c r="H99" s="275">
        <v>111.41579490000001</v>
      </c>
      <c r="I99" s="275">
        <v>85.943937900000023</v>
      </c>
      <c r="J99" s="275">
        <v>68.181715479999994</v>
      </c>
      <c r="K99" s="275"/>
      <c r="L99" s="287">
        <f t="shared" si="6"/>
        <v>61.195735794189432</v>
      </c>
      <c r="M99" s="287">
        <f t="shared" si="7"/>
        <v>79.33278035192285</v>
      </c>
      <c r="O99" s="83"/>
      <c r="P99" s="83"/>
      <c r="Q99" s="363"/>
      <c r="R99" s="363"/>
    </row>
    <row r="100" spans="1:18" s="69" customFormat="1" ht="13.5" customHeight="1">
      <c r="A100" s="273"/>
      <c r="B100" s="273"/>
      <c r="C100" s="273"/>
      <c r="D100" s="273" t="s">
        <v>431</v>
      </c>
      <c r="E100" s="274"/>
      <c r="F100" s="301"/>
      <c r="G100" s="287">
        <v>1288.232884</v>
      </c>
      <c r="H100" s="275">
        <v>1304.9360621099997</v>
      </c>
      <c r="I100" s="275">
        <v>918.68617702000006</v>
      </c>
      <c r="J100" s="275">
        <v>918.68617702000006</v>
      </c>
      <c r="K100" s="275"/>
      <c r="L100" s="287">
        <f t="shared" si="6"/>
        <v>70.400857459218514</v>
      </c>
      <c r="M100" s="287">
        <f t="shared" si="7"/>
        <v>100</v>
      </c>
      <c r="O100" s="83"/>
      <c r="P100" s="83"/>
      <c r="Q100" s="363"/>
      <c r="R100" s="363"/>
    </row>
    <row r="101" spans="1:18" s="69" customFormat="1" ht="13.5" customHeight="1">
      <c r="A101" s="273"/>
      <c r="B101" s="273"/>
      <c r="C101" s="273"/>
      <c r="D101" s="273" t="s">
        <v>430</v>
      </c>
      <c r="E101" s="274"/>
      <c r="F101" s="301"/>
      <c r="G101" s="275">
        <v>517.91010500000004</v>
      </c>
      <c r="H101" s="275">
        <v>527.27625709999995</v>
      </c>
      <c r="I101" s="275">
        <v>403.99311814999993</v>
      </c>
      <c r="J101" s="275">
        <v>393.40821280000017</v>
      </c>
      <c r="K101" s="275"/>
      <c r="L101" s="275">
        <f t="shared" si="6"/>
        <v>74.611402941549258</v>
      </c>
      <c r="M101" s="275">
        <f t="shared" si="7"/>
        <v>97.379929292243631</v>
      </c>
      <c r="O101" s="83"/>
      <c r="P101" s="83"/>
      <c r="Q101" s="363"/>
      <c r="R101" s="363"/>
    </row>
    <row r="102" spans="1:18" s="69" customFormat="1" ht="13.5" customHeight="1">
      <c r="A102" s="273"/>
      <c r="B102" s="273"/>
      <c r="C102" s="273"/>
      <c r="D102" s="273" t="s">
        <v>19</v>
      </c>
      <c r="E102" s="274"/>
      <c r="F102" s="301"/>
      <c r="G102" s="275">
        <v>2717.1994629999999</v>
      </c>
      <c r="H102" s="275">
        <v>2761.6384111999987</v>
      </c>
      <c r="I102" s="275">
        <v>2203.2887313900005</v>
      </c>
      <c r="J102" s="275">
        <v>2203.2887313900005</v>
      </c>
      <c r="K102" s="275"/>
      <c r="L102" s="275">
        <f t="shared" si="6"/>
        <v>79.781941127934203</v>
      </c>
      <c r="M102" s="275">
        <f t="shared" si="7"/>
        <v>100</v>
      </c>
      <c r="O102" s="83"/>
      <c r="P102" s="83"/>
      <c r="Q102" s="363"/>
      <c r="R102" s="363"/>
    </row>
    <row r="103" spans="1:18" s="270" customFormat="1" ht="13.5" customHeight="1">
      <c r="A103" s="271"/>
      <c r="B103" s="271"/>
      <c r="C103" s="271" t="s">
        <v>295</v>
      </c>
      <c r="D103" s="271"/>
      <c r="E103" s="272"/>
      <c r="F103" s="300"/>
      <c r="G103" s="292">
        <f>SUM(G104:G107)</f>
        <v>32302.493659328509</v>
      </c>
      <c r="H103" s="292">
        <f>SUM(H104:H107)</f>
        <v>32302.49365932565</v>
      </c>
      <c r="I103" s="292">
        <f>SUM(I104:I107)</f>
        <v>28396.081789220105</v>
      </c>
      <c r="J103" s="292">
        <f>SUM(J104:J107)</f>
        <v>28085.842038046347</v>
      </c>
      <c r="K103" s="292"/>
      <c r="L103" s="292">
        <f t="shared" si="6"/>
        <v>86.946358798953071</v>
      </c>
      <c r="M103" s="292">
        <f t="shared" si="7"/>
        <v>98.90745577690393</v>
      </c>
      <c r="O103" s="83"/>
      <c r="P103" s="83"/>
      <c r="Q103" s="363"/>
      <c r="R103" s="363"/>
    </row>
    <row r="104" spans="1:18" s="69" customFormat="1" ht="13.5" customHeight="1">
      <c r="A104" s="273"/>
      <c r="B104" s="273"/>
      <c r="C104" s="273"/>
      <c r="D104" s="273" t="s">
        <v>429</v>
      </c>
      <c r="E104" s="274"/>
      <c r="F104" s="301"/>
      <c r="G104" s="278">
        <v>5847.8332120304431</v>
      </c>
      <c r="H104" s="278">
        <v>5586.3872289665978</v>
      </c>
      <c r="I104" s="278">
        <v>4416.8687306359188</v>
      </c>
      <c r="J104" s="278">
        <v>4340.3523828049256</v>
      </c>
      <c r="K104" s="278"/>
      <c r="L104" s="275">
        <f t="shared" ref="L104:L129" si="8">IFERROR(+J104/H104*100,"n.a")</f>
        <v>77.695157977937541</v>
      </c>
      <c r="M104" s="275">
        <f t="shared" ref="M104:M135" si="9">IFERROR(+J104/I104*100,"n.a.")</f>
        <v>98.267633645069253</v>
      </c>
      <c r="O104" s="83"/>
      <c r="P104" s="83"/>
      <c r="Q104" s="363"/>
      <c r="R104" s="363"/>
    </row>
    <row r="105" spans="1:18" s="69" customFormat="1" ht="13.5" customHeight="1">
      <c r="A105" s="273"/>
      <c r="B105" s="273"/>
      <c r="C105" s="273"/>
      <c r="D105" s="273" t="s">
        <v>428</v>
      </c>
      <c r="E105" s="274"/>
      <c r="F105" s="301"/>
      <c r="G105" s="286">
        <v>7474.3265866250649</v>
      </c>
      <c r="H105" s="278">
        <v>7010.0839288395446</v>
      </c>
      <c r="I105" s="278">
        <v>4581.9665636161026</v>
      </c>
      <c r="J105" s="278">
        <v>4349.1242276293133</v>
      </c>
      <c r="K105" s="278"/>
      <c r="L105" s="287">
        <f t="shared" si="8"/>
        <v>62.040972287606714</v>
      </c>
      <c r="M105" s="287">
        <f t="shared" si="9"/>
        <v>94.918288190147123</v>
      </c>
      <c r="O105" s="83"/>
      <c r="P105" s="83"/>
      <c r="Q105" s="363"/>
      <c r="R105" s="363"/>
    </row>
    <row r="106" spans="1:18" s="69" customFormat="1" ht="13.5" customHeight="1">
      <c r="A106" s="273"/>
      <c r="B106" s="273"/>
      <c r="C106" s="273"/>
      <c r="D106" s="273" t="s">
        <v>427</v>
      </c>
      <c r="E106" s="274"/>
      <c r="F106" s="301"/>
      <c r="G106" s="278">
        <v>18052.333860750401</v>
      </c>
      <c r="H106" s="278">
        <v>18777.074224767879</v>
      </c>
      <c r="I106" s="278">
        <v>18685.739433872372</v>
      </c>
      <c r="J106" s="278">
        <v>18684.858366516397</v>
      </c>
      <c r="K106" s="278"/>
      <c r="L106" s="275">
        <f t="shared" si="8"/>
        <v>99.508891230083947</v>
      </c>
      <c r="M106" s="275">
        <f t="shared" si="9"/>
        <v>99.995284814073898</v>
      </c>
      <c r="O106" s="83"/>
      <c r="P106" s="83"/>
      <c r="Q106" s="363"/>
      <c r="R106" s="363"/>
    </row>
    <row r="107" spans="1:18" s="69" customFormat="1" ht="13.5" customHeight="1">
      <c r="A107" s="273"/>
      <c r="B107" s="273"/>
      <c r="C107" s="274"/>
      <c r="D107" s="274" t="s">
        <v>44</v>
      </c>
      <c r="E107" s="274"/>
      <c r="F107" s="301"/>
      <c r="G107" s="286">
        <v>927.99999992259723</v>
      </c>
      <c r="H107" s="278">
        <v>928.94827675162821</v>
      </c>
      <c r="I107" s="278">
        <v>711.50706109571081</v>
      </c>
      <c r="J107" s="278">
        <v>711.50706109571081</v>
      </c>
      <c r="K107" s="278"/>
      <c r="L107" s="287">
        <f t="shared" si="8"/>
        <v>76.592753213744928</v>
      </c>
      <c r="M107" s="287">
        <f t="shared" si="9"/>
        <v>100</v>
      </c>
      <c r="O107" s="83"/>
      <c r="P107" s="83"/>
      <c r="Q107" s="363"/>
      <c r="R107" s="363"/>
    </row>
    <row r="108" spans="1:18" s="270" customFormat="1" ht="13.5" customHeight="1">
      <c r="A108" s="268" t="s">
        <v>426</v>
      </c>
      <c r="B108" s="268"/>
      <c r="C108" s="268"/>
      <c r="D108" s="268"/>
      <c r="E108" s="268"/>
      <c r="F108" s="298"/>
      <c r="G108" s="269">
        <f>+G109</f>
        <v>574.15571689560022</v>
      </c>
      <c r="H108" s="269">
        <f>+H109</f>
        <v>1802.6287544106162</v>
      </c>
      <c r="I108" s="269">
        <f>+I109</f>
        <v>1421.3669090879762</v>
      </c>
      <c r="J108" s="269">
        <f>+J109</f>
        <v>1314.6748718401964</v>
      </c>
      <c r="K108" s="269"/>
      <c r="L108" s="269">
        <f t="shared" si="8"/>
        <v>72.930983078101391</v>
      </c>
      <c r="M108" s="269">
        <f t="shared" si="9"/>
        <v>92.493701903033681</v>
      </c>
      <c r="O108" s="83"/>
      <c r="P108" s="83"/>
      <c r="Q108" s="363"/>
      <c r="R108" s="363"/>
    </row>
    <row r="109" spans="1:18" s="270" customFormat="1" ht="13.5" customHeight="1">
      <c r="A109" s="271"/>
      <c r="B109" s="271" t="s">
        <v>425</v>
      </c>
      <c r="C109" s="271"/>
      <c r="D109" s="271"/>
      <c r="E109" s="272"/>
      <c r="F109" s="300"/>
      <c r="G109" s="267">
        <f>+G110+G112</f>
        <v>574.15571689560022</v>
      </c>
      <c r="H109" s="267">
        <f>+H110+H112</f>
        <v>1802.6287544106162</v>
      </c>
      <c r="I109" s="267">
        <f>+I110+I112</f>
        <v>1421.3669090879762</v>
      </c>
      <c r="J109" s="267">
        <f>+J110+J112</f>
        <v>1314.6748718401964</v>
      </c>
      <c r="K109" s="267"/>
      <c r="L109" s="267">
        <f t="shared" si="8"/>
        <v>72.930983078101391</v>
      </c>
      <c r="M109" s="267">
        <f t="shared" si="9"/>
        <v>92.493701903033681</v>
      </c>
      <c r="O109" s="83"/>
      <c r="P109" s="83"/>
      <c r="Q109" s="363"/>
      <c r="R109" s="363"/>
    </row>
    <row r="110" spans="1:18" s="270" customFormat="1" ht="13.5" customHeight="1">
      <c r="A110" s="271"/>
      <c r="B110" s="271"/>
      <c r="C110" s="271" t="s">
        <v>277</v>
      </c>
      <c r="D110" s="271"/>
      <c r="E110" s="272"/>
      <c r="F110" s="300"/>
      <c r="G110" s="292">
        <f>+G111</f>
        <v>35</v>
      </c>
      <c r="H110" s="292">
        <f>+H111</f>
        <v>35</v>
      </c>
      <c r="I110" s="292">
        <f>+I111</f>
        <v>35</v>
      </c>
      <c r="J110" s="292">
        <f>+J111</f>
        <v>34.978445499999999</v>
      </c>
      <c r="K110" s="292"/>
      <c r="L110" s="292">
        <f t="shared" si="8"/>
        <v>99.938415714285711</v>
      </c>
      <c r="M110" s="292">
        <f t="shared" si="9"/>
        <v>99.938415714285711</v>
      </c>
      <c r="O110" s="83"/>
      <c r="P110" s="83"/>
      <c r="Q110" s="363"/>
      <c r="R110" s="363"/>
    </row>
    <row r="111" spans="1:18" s="69" customFormat="1" ht="13.5" customHeight="1">
      <c r="A111" s="273"/>
      <c r="B111" s="273"/>
      <c r="C111" s="273"/>
      <c r="D111" s="273" t="s">
        <v>424</v>
      </c>
      <c r="E111" s="274"/>
      <c r="F111" s="301"/>
      <c r="G111" s="278">
        <v>35</v>
      </c>
      <c r="H111" s="278">
        <v>35</v>
      </c>
      <c r="I111" s="278">
        <v>35</v>
      </c>
      <c r="J111" s="278">
        <v>34.978445499999999</v>
      </c>
      <c r="K111" s="278"/>
      <c r="L111" s="278">
        <f t="shared" si="8"/>
        <v>99.938415714285711</v>
      </c>
      <c r="M111" s="278">
        <f t="shared" si="9"/>
        <v>99.938415714285711</v>
      </c>
      <c r="O111" s="83"/>
      <c r="P111" s="83"/>
      <c r="Q111" s="363"/>
      <c r="R111" s="363"/>
    </row>
    <row r="112" spans="1:18" s="270" customFormat="1" ht="13.5" customHeight="1">
      <c r="A112" s="271"/>
      <c r="B112" s="271"/>
      <c r="C112" s="271" t="s">
        <v>272</v>
      </c>
      <c r="D112" s="271"/>
      <c r="E112" s="272"/>
      <c r="F112" s="300"/>
      <c r="G112" s="292">
        <f>+G113</f>
        <v>539.15571689560022</v>
      </c>
      <c r="H112" s="292">
        <f>+H113</f>
        <v>1767.6287544106162</v>
      </c>
      <c r="I112" s="292">
        <f>+I113</f>
        <v>1386.3669090879762</v>
      </c>
      <c r="J112" s="292">
        <f>+J113</f>
        <v>1279.6964263401965</v>
      </c>
      <c r="K112" s="292"/>
      <c r="L112" s="292">
        <f t="shared" si="8"/>
        <v>72.396221386819875</v>
      </c>
      <c r="M112" s="292">
        <f t="shared" si="9"/>
        <v>92.305753834102035</v>
      </c>
      <c r="O112" s="83"/>
      <c r="P112" s="83"/>
      <c r="Q112" s="363"/>
      <c r="R112" s="363"/>
    </row>
    <row r="113" spans="1:18" s="69" customFormat="1" ht="13.5" customHeight="1">
      <c r="A113" s="273"/>
      <c r="B113" s="273"/>
      <c r="C113" s="273"/>
      <c r="D113" s="273" t="s">
        <v>423</v>
      </c>
      <c r="E113" s="274"/>
      <c r="F113" s="301"/>
      <c r="G113" s="275">
        <v>539.15571689560022</v>
      </c>
      <c r="H113" s="275">
        <v>1767.6287544106162</v>
      </c>
      <c r="I113" s="275">
        <v>1386.3669090879762</v>
      </c>
      <c r="J113" s="275">
        <v>1279.6964263401965</v>
      </c>
      <c r="K113" s="275"/>
      <c r="L113" s="275">
        <f t="shared" si="8"/>
        <v>72.396221386819875</v>
      </c>
      <c r="M113" s="275">
        <f t="shared" si="9"/>
        <v>92.305753834102035</v>
      </c>
      <c r="O113" s="83"/>
      <c r="P113" s="83"/>
      <c r="Q113" s="363"/>
      <c r="R113" s="363"/>
    </row>
    <row r="114" spans="1:18" s="270" customFormat="1" ht="13.5" customHeight="1">
      <c r="A114" s="268" t="s">
        <v>422</v>
      </c>
      <c r="B114" s="268"/>
      <c r="C114" s="268"/>
      <c r="D114" s="268"/>
      <c r="E114" s="268"/>
      <c r="F114" s="298"/>
      <c r="G114" s="269">
        <f>+G115+G131+G142+G145</f>
        <v>102500.04288246362</v>
      </c>
      <c r="H114" s="269">
        <f>+H115+H131+H142+H145</f>
        <v>93167.758171955298</v>
      </c>
      <c r="I114" s="269">
        <f>+I115+I131+I142+I145</f>
        <v>76059.403774075952</v>
      </c>
      <c r="J114" s="269">
        <f>+J115+J131+J142+J145</f>
        <v>75096.722465889412</v>
      </c>
      <c r="K114" s="269"/>
      <c r="L114" s="269">
        <f t="shared" si="8"/>
        <v>80.603766731498425</v>
      </c>
      <c r="M114" s="269">
        <f t="shared" si="9"/>
        <v>98.734303372866222</v>
      </c>
      <c r="O114" s="83"/>
      <c r="P114" s="83"/>
      <c r="Q114" s="363"/>
      <c r="R114" s="363"/>
    </row>
    <row r="115" spans="1:18" s="270" customFormat="1" ht="13.5" customHeight="1">
      <c r="A115" s="271"/>
      <c r="B115" s="271" t="s">
        <v>421</v>
      </c>
      <c r="C115" s="271"/>
      <c r="D115" s="271"/>
      <c r="E115" s="272"/>
      <c r="F115" s="300"/>
      <c r="G115" s="267">
        <f>+G116+G129+G118+G122</f>
        <v>68091.656922954615</v>
      </c>
      <c r="H115" s="267">
        <f>+H116+H129+H118+H122</f>
        <v>62030.320333264433</v>
      </c>
      <c r="I115" s="267">
        <f>+I116+I129+I118+I122</f>
        <v>49958.897819429971</v>
      </c>
      <c r="J115" s="267">
        <f>+J116+J129+J118+J122</f>
        <v>49065.86620770982</v>
      </c>
      <c r="K115" s="267"/>
      <c r="L115" s="267">
        <f t="shared" si="8"/>
        <v>79.099811098988823</v>
      </c>
      <c r="M115" s="267">
        <f t="shared" si="9"/>
        <v>98.21246734676194</v>
      </c>
      <c r="O115" s="83"/>
      <c r="P115" s="83"/>
      <c r="Q115" s="363"/>
      <c r="R115" s="363"/>
    </row>
    <row r="116" spans="1:18" s="270" customFormat="1" ht="13.5" customHeight="1">
      <c r="A116" s="271"/>
      <c r="B116" s="271"/>
      <c r="C116" s="272" t="s">
        <v>297</v>
      </c>
      <c r="D116" s="272"/>
      <c r="E116" s="272"/>
      <c r="F116" s="300"/>
      <c r="G116" s="267">
        <f>+G117</f>
        <v>75</v>
      </c>
      <c r="H116" s="267">
        <f>+H117</f>
        <v>74.927168829999999</v>
      </c>
      <c r="I116" s="267">
        <f>+I117</f>
        <v>56.811438090000003</v>
      </c>
      <c r="J116" s="267">
        <f>+J117</f>
        <v>55.880642139999999</v>
      </c>
      <c r="K116" s="267"/>
      <c r="L116" s="267">
        <f t="shared" si="8"/>
        <v>74.579946116455972</v>
      </c>
      <c r="M116" s="267">
        <f t="shared" si="9"/>
        <v>98.361604667487128</v>
      </c>
      <c r="O116" s="83"/>
      <c r="P116" s="83"/>
      <c r="Q116" s="363"/>
      <c r="R116" s="363"/>
    </row>
    <row r="117" spans="1:18" s="69" customFormat="1" ht="13.5" customHeight="1">
      <c r="A117" s="273"/>
      <c r="B117" s="273"/>
      <c r="C117" s="273"/>
      <c r="D117" s="273" t="s">
        <v>418</v>
      </c>
      <c r="E117" s="274"/>
      <c r="F117" s="301"/>
      <c r="G117" s="278">
        <v>75</v>
      </c>
      <c r="H117" s="278">
        <v>74.927168829999999</v>
      </c>
      <c r="I117" s="278">
        <v>56.811438090000003</v>
      </c>
      <c r="J117" s="278">
        <v>55.880642139999999</v>
      </c>
      <c r="K117" s="278"/>
      <c r="L117" s="278">
        <f t="shared" si="8"/>
        <v>74.579946116455972</v>
      </c>
      <c r="M117" s="278">
        <f t="shared" si="9"/>
        <v>98.361604667487128</v>
      </c>
      <c r="O117" s="83"/>
      <c r="P117" s="83"/>
      <c r="Q117" s="363"/>
      <c r="R117" s="363"/>
    </row>
    <row r="118" spans="1:18" s="270" customFormat="1" ht="13.5" customHeight="1">
      <c r="A118" s="271"/>
      <c r="B118" s="271"/>
      <c r="C118" s="271" t="s">
        <v>310</v>
      </c>
      <c r="D118" s="271"/>
      <c r="E118" s="272"/>
      <c r="F118" s="300"/>
      <c r="G118" s="292">
        <f>+G119</f>
        <v>13140.829389999999</v>
      </c>
      <c r="H118" s="292">
        <f>+H119</f>
        <v>11826.189136720004</v>
      </c>
      <c r="I118" s="292">
        <f>+I119</f>
        <v>11662.204649860001</v>
      </c>
      <c r="J118" s="292">
        <f>+J119</f>
        <v>11548.38928008</v>
      </c>
      <c r="K118" s="292"/>
      <c r="L118" s="292">
        <f t="shared" si="8"/>
        <v>97.650977390701101</v>
      </c>
      <c r="M118" s="292">
        <f t="shared" si="9"/>
        <v>99.024066433430605</v>
      </c>
      <c r="O118" s="83"/>
      <c r="P118" s="83"/>
      <c r="Q118" s="363"/>
      <c r="R118" s="363"/>
    </row>
    <row r="119" spans="1:18" s="270" customFormat="1" ht="13.5" customHeight="1">
      <c r="A119" s="271"/>
      <c r="B119" s="271"/>
      <c r="C119" s="271"/>
      <c r="D119" s="271" t="s">
        <v>417</v>
      </c>
      <c r="E119" s="272"/>
      <c r="F119" s="300"/>
      <c r="G119" s="292">
        <f>SUM(G120:G121)</f>
        <v>13140.829389999999</v>
      </c>
      <c r="H119" s="292">
        <f>SUM(H120:H121)</f>
        <v>11826.189136720004</v>
      </c>
      <c r="I119" s="292">
        <f>SUM(I120:I121)</f>
        <v>11662.204649860001</v>
      </c>
      <c r="J119" s="292">
        <f>SUM(J120:J121)</f>
        <v>11548.38928008</v>
      </c>
      <c r="K119" s="292"/>
      <c r="L119" s="292">
        <f t="shared" si="8"/>
        <v>97.650977390701101</v>
      </c>
      <c r="M119" s="292">
        <f t="shared" si="9"/>
        <v>99.024066433430605</v>
      </c>
      <c r="O119" s="83"/>
      <c r="P119" s="83"/>
      <c r="Q119" s="363"/>
      <c r="R119" s="363"/>
    </row>
    <row r="120" spans="1:18" s="69" customFormat="1" ht="13.5" customHeight="1">
      <c r="A120" s="288"/>
      <c r="B120" s="288"/>
      <c r="C120" s="290"/>
      <c r="D120" s="290"/>
      <c r="E120" s="290" t="s">
        <v>420</v>
      </c>
      <c r="F120" s="304"/>
      <c r="G120" s="286">
        <v>8883.6874889999999</v>
      </c>
      <c r="H120" s="278">
        <v>8771.7972357300041</v>
      </c>
      <c r="I120" s="278">
        <v>8670.7537640800019</v>
      </c>
      <c r="J120" s="278">
        <v>8592.8336610300012</v>
      </c>
      <c r="K120" s="278"/>
      <c r="L120" s="287">
        <f t="shared" si="8"/>
        <v>97.959784410302674</v>
      </c>
      <c r="M120" s="287">
        <f t="shared" si="9"/>
        <v>99.101345682623375</v>
      </c>
      <c r="O120" s="83"/>
      <c r="P120" s="83"/>
      <c r="Q120" s="363"/>
      <c r="R120" s="363"/>
    </row>
    <row r="121" spans="1:18" s="69" customFormat="1" ht="13.5" customHeight="1">
      <c r="A121" s="288"/>
      <c r="B121" s="288"/>
      <c r="C121" s="288"/>
      <c r="D121" s="288"/>
      <c r="E121" s="290" t="s">
        <v>419</v>
      </c>
      <c r="F121" s="304"/>
      <c r="G121" s="278">
        <v>4257.141901</v>
      </c>
      <c r="H121" s="278">
        <v>3054.3919009899996</v>
      </c>
      <c r="I121" s="278">
        <v>2991.4508857799997</v>
      </c>
      <c r="J121" s="278">
        <v>2955.5556190499997</v>
      </c>
      <c r="K121" s="278"/>
      <c r="L121" s="293">
        <f t="shared" si="8"/>
        <v>96.764125719821195</v>
      </c>
      <c r="M121" s="293">
        <f t="shared" si="9"/>
        <v>98.800071667543349</v>
      </c>
      <c r="O121" s="83"/>
      <c r="P121" s="83"/>
      <c r="Q121" s="363"/>
      <c r="R121" s="363"/>
    </row>
    <row r="122" spans="1:18" s="270" customFormat="1" ht="13.5" customHeight="1">
      <c r="A122" s="283"/>
      <c r="B122" s="283"/>
      <c r="C122" s="283" t="s">
        <v>272</v>
      </c>
      <c r="D122" s="283"/>
      <c r="E122" s="284"/>
      <c r="F122" s="302"/>
      <c r="G122" s="291">
        <f>+G123+G124</f>
        <v>48786.891716954618</v>
      </c>
      <c r="H122" s="291">
        <f>+H123+H124</f>
        <v>44534.333532334436</v>
      </c>
      <c r="I122" s="292">
        <f>+I123+I124</f>
        <v>33499.96996918998</v>
      </c>
      <c r="J122" s="292">
        <f>+J123+J124</f>
        <v>32922.769988869819</v>
      </c>
      <c r="K122" s="292"/>
      <c r="L122" s="294">
        <f t="shared" si="8"/>
        <v>73.926715362128476</v>
      </c>
      <c r="M122" s="294">
        <f t="shared" si="9"/>
        <v>98.277013439561244</v>
      </c>
      <c r="O122" s="83"/>
      <c r="P122" s="83"/>
      <c r="Q122" s="363"/>
      <c r="R122" s="363"/>
    </row>
    <row r="123" spans="1:18" s="270" customFormat="1" ht="13.5" customHeight="1">
      <c r="A123" s="283"/>
      <c r="B123" s="283"/>
      <c r="C123" s="283"/>
      <c r="D123" s="295" t="s">
        <v>418</v>
      </c>
      <c r="E123" s="295"/>
      <c r="F123" s="305"/>
      <c r="G123" s="291">
        <v>164.01518420000002</v>
      </c>
      <c r="H123" s="291">
        <v>124.92650527699998</v>
      </c>
      <c r="I123" s="291">
        <v>38.305403710000007</v>
      </c>
      <c r="J123" s="291">
        <v>31.976605335499997</v>
      </c>
      <c r="K123" s="291"/>
      <c r="L123" s="287">
        <f t="shared" si="8"/>
        <v>25.596333832118457</v>
      </c>
      <c r="M123" s="287">
        <f t="shared" si="9"/>
        <v>83.478053325286282</v>
      </c>
      <c r="O123" s="83"/>
      <c r="P123" s="83"/>
      <c r="Q123" s="363"/>
      <c r="R123" s="363"/>
    </row>
    <row r="124" spans="1:18" s="270" customFormat="1" ht="13.5" customHeight="1">
      <c r="A124" s="283"/>
      <c r="B124" s="283"/>
      <c r="C124" s="283"/>
      <c r="D124" s="295" t="s">
        <v>417</v>
      </c>
      <c r="E124" s="295"/>
      <c r="F124" s="305"/>
      <c r="G124" s="291">
        <f>SUM(G125:G128)</f>
        <v>48622.876532754621</v>
      </c>
      <c r="H124" s="291">
        <f>SUM(H125:H128)</f>
        <v>44409.407027057438</v>
      </c>
      <c r="I124" s="292">
        <f>SUM(I125:I128)</f>
        <v>33461.66456547998</v>
      </c>
      <c r="J124" s="292">
        <f>SUM(J125:J128)</f>
        <v>32890.793383534321</v>
      </c>
      <c r="K124" s="292"/>
      <c r="L124" s="292">
        <f t="shared" si="8"/>
        <v>74.062671819722468</v>
      </c>
      <c r="M124" s="292">
        <f t="shared" si="9"/>
        <v>98.29395462132932</v>
      </c>
      <c r="O124" s="83"/>
      <c r="P124" s="83"/>
      <c r="Q124" s="363"/>
      <c r="R124" s="363"/>
    </row>
    <row r="125" spans="1:18" s="69" customFormat="1" ht="13.5" customHeight="1">
      <c r="A125" s="288"/>
      <c r="B125" s="288"/>
      <c r="C125" s="288"/>
      <c r="D125" s="288"/>
      <c r="E125" s="290" t="s">
        <v>416</v>
      </c>
      <c r="F125" s="304"/>
      <c r="G125" s="275">
        <v>246.85813497599995</v>
      </c>
      <c r="H125" s="275">
        <v>329.97662363631002</v>
      </c>
      <c r="I125" s="275">
        <v>224.07799847990995</v>
      </c>
      <c r="J125" s="275">
        <v>205.39164765263999</v>
      </c>
      <c r="K125" s="275"/>
      <c r="L125" s="293">
        <f t="shared" si="8"/>
        <v>62.244302456714721</v>
      </c>
      <c r="M125" s="293">
        <f t="shared" si="9"/>
        <v>91.660782872913188</v>
      </c>
      <c r="O125" s="83"/>
      <c r="P125" s="83"/>
      <c r="Q125" s="363"/>
      <c r="R125" s="363"/>
    </row>
    <row r="126" spans="1:18" s="69" customFormat="1" ht="13.5" customHeight="1">
      <c r="A126" s="288"/>
      <c r="B126" s="288"/>
      <c r="C126" s="273"/>
      <c r="D126" s="273"/>
      <c r="E126" s="274" t="s">
        <v>415</v>
      </c>
      <c r="F126" s="301"/>
      <c r="G126" s="275">
        <v>11344.554154698</v>
      </c>
      <c r="H126" s="275">
        <v>9855.8425989262014</v>
      </c>
      <c r="I126" s="275">
        <v>7914.8886108218685</v>
      </c>
      <c r="J126" s="275">
        <v>7907.5347690593608</v>
      </c>
      <c r="K126" s="275"/>
      <c r="L126" s="293">
        <f t="shared" si="8"/>
        <v>80.231950639318157</v>
      </c>
      <c r="M126" s="293">
        <f t="shared" si="9"/>
        <v>99.907088499610055</v>
      </c>
      <c r="O126" s="83"/>
      <c r="P126" s="83"/>
      <c r="Q126" s="363"/>
      <c r="R126" s="363"/>
    </row>
    <row r="127" spans="1:18" s="69" customFormat="1" ht="13.5" customHeight="1">
      <c r="A127" s="288"/>
      <c r="B127" s="288"/>
      <c r="C127" s="273"/>
      <c r="D127" s="273"/>
      <c r="E127" s="274" t="s">
        <v>343</v>
      </c>
      <c r="F127" s="301"/>
      <c r="G127" s="275">
        <v>36875.682212320622</v>
      </c>
      <c r="H127" s="275">
        <v>34004.194578734925</v>
      </c>
      <c r="I127" s="275">
        <v>25150.537195710698</v>
      </c>
      <c r="J127" s="275">
        <v>24619.283419394618</v>
      </c>
      <c r="K127" s="275"/>
      <c r="L127" s="293">
        <f t="shared" si="8"/>
        <v>72.400725041112096</v>
      </c>
      <c r="M127" s="293">
        <f t="shared" si="9"/>
        <v>97.887704059034235</v>
      </c>
      <c r="O127" s="83"/>
      <c r="P127" s="83"/>
      <c r="Q127" s="363"/>
      <c r="R127" s="363"/>
    </row>
    <row r="128" spans="1:18" s="69" customFormat="1" ht="13.5" customHeight="1">
      <c r="A128" s="288"/>
      <c r="B128" s="288"/>
      <c r="C128" s="273"/>
      <c r="D128" s="273"/>
      <c r="E128" s="274" t="s">
        <v>414</v>
      </c>
      <c r="F128" s="301"/>
      <c r="G128" s="278">
        <v>155.78203076</v>
      </c>
      <c r="H128" s="278">
        <v>219.39322575999998</v>
      </c>
      <c r="I128" s="278">
        <v>172.16076046750001</v>
      </c>
      <c r="J128" s="278">
        <v>158.58354742769995</v>
      </c>
      <c r="K128" s="278"/>
      <c r="L128" s="293">
        <f t="shared" si="8"/>
        <v>72.282791265933923</v>
      </c>
      <c r="M128" s="293">
        <f t="shared" si="9"/>
        <v>92.113642503128276</v>
      </c>
      <c r="O128" s="83"/>
      <c r="P128" s="83"/>
      <c r="Q128" s="363"/>
      <c r="R128" s="363"/>
    </row>
    <row r="129" spans="1:18" s="270" customFormat="1" ht="13.5" customHeight="1">
      <c r="A129" s="283"/>
      <c r="B129" s="283"/>
      <c r="C129" s="271" t="s">
        <v>255</v>
      </c>
      <c r="D129" s="271"/>
      <c r="E129" s="272"/>
      <c r="F129" s="300"/>
      <c r="G129" s="292">
        <f>+G130</f>
        <v>6088.9358160000002</v>
      </c>
      <c r="H129" s="292">
        <f>+H130</f>
        <v>5594.8704953799943</v>
      </c>
      <c r="I129" s="292">
        <f>+I130</f>
        <v>4739.9117622899939</v>
      </c>
      <c r="J129" s="292">
        <f>+J130</f>
        <v>4538.8262966200018</v>
      </c>
      <c r="K129" s="292"/>
      <c r="L129" s="292">
        <f t="shared" si="8"/>
        <v>81.124778497875354</v>
      </c>
      <c r="M129" s="292">
        <f t="shared" si="9"/>
        <v>95.75761162328385</v>
      </c>
      <c r="O129" s="83"/>
      <c r="P129" s="83"/>
      <c r="Q129" s="363"/>
      <c r="R129" s="363"/>
    </row>
    <row r="130" spans="1:18" s="69" customFormat="1" ht="13.5" customHeight="1">
      <c r="A130" s="288"/>
      <c r="B130" s="288"/>
      <c r="C130" s="273"/>
      <c r="D130" s="273" t="s">
        <v>413</v>
      </c>
      <c r="E130" s="274"/>
      <c r="F130" s="301"/>
      <c r="G130" s="275">
        <v>6088.9358160000002</v>
      </c>
      <c r="H130" s="275">
        <v>5594.8704953799943</v>
      </c>
      <c r="I130" s="275">
        <v>4739.9117622899939</v>
      </c>
      <c r="J130" s="275">
        <v>4538.8262966200018</v>
      </c>
      <c r="K130" s="275"/>
      <c r="L130" s="275">
        <v>81.124778497875354</v>
      </c>
      <c r="M130" s="275">
        <v>95.75761162328385</v>
      </c>
      <c r="O130" s="83"/>
      <c r="P130" s="83"/>
      <c r="Q130" s="363"/>
      <c r="R130" s="363"/>
    </row>
    <row r="131" spans="1:18" s="270" customFormat="1" ht="13.5" customHeight="1">
      <c r="A131" s="271"/>
      <c r="B131" s="271" t="s">
        <v>412</v>
      </c>
      <c r="C131" s="271"/>
      <c r="D131" s="271"/>
      <c r="E131" s="272"/>
      <c r="F131" s="300"/>
      <c r="G131" s="267">
        <f>+G132+G137</f>
        <v>32651.890502307</v>
      </c>
      <c r="H131" s="267">
        <f>+H132+H137</f>
        <v>29121.84238148887</v>
      </c>
      <c r="I131" s="267">
        <f>+I132+I137</f>
        <v>24212.866106919253</v>
      </c>
      <c r="J131" s="267">
        <f>+J132+J137</f>
        <v>24143.382443652859</v>
      </c>
      <c r="K131" s="267"/>
      <c r="L131" s="267">
        <f t="shared" ref="L131:L162" si="10">IFERROR(+J131/H131*100,"n.a")</f>
        <v>82.904721917592212</v>
      </c>
      <c r="M131" s="267">
        <f t="shared" si="9"/>
        <v>99.713029994220562</v>
      </c>
      <c r="O131" s="83"/>
      <c r="P131" s="83"/>
      <c r="Q131" s="363"/>
      <c r="R131" s="363"/>
    </row>
    <row r="132" spans="1:18" s="270" customFormat="1" ht="13.5" customHeight="1">
      <c r="A132" s="271"/>
      <c r="B132" s="271"/>
      <c r="C132" s="272" t="s">
        <v>376</v>
      </c>
      <c r="D132" s="272"/>
      <c r="E132" s="272"/>
      <c r="F132" s="300"/>
      <c r="G132" s="267">
        <f>+G133+G135</f>
        <v>2648.2633999999998</v>
      </c>
      <c r="H132" s="267">
        <f>+H133+H135</f>
        <v>2684.0198714100002</v>
      </c>
      <c r="I132" s="267">
        <f>+I133+I135</f>
        <v>2661.20349863</v>
      </c>
      <c r="J132" s="267">
        <f>+J133+J135</f>
        <v>2616.3094331100001</v>
      </c>
      <c r="K132" s="267"/>
      <c r="L132" s="267">
        <f t="shared" si="10"/>
        <v>97.47727507455339</v>
      </c>
      <c r="M132" s="267">
        <f t="shared" si="9"/>
        <v>98.313016440001249</v>
      </c>
      <c r="O132" s="83"/>
      <c r="P132" s="83"/>
      <c r="Q132" s="363"/>
      <c r="R132" s="363"/>
    </row>
    <row r="133" spans="1:18" s="270" customFormat="1" ht="13.5" customHeight="1">
      <c r="A133" s="271"/>
      <c r="B133" s="271"/>
      <c r="C133" s="271"/>
      <c r="D133" s="271" t="s">
        <v>411</v>
      </c>
      <c r="E133" s="272"/>
      <c r="F133" s="300"/>
      <c r="G133" s="292">
        <f>+G134</f>
        <v>50.276145</v>
      </c>
      <c r="H133" s="292">
        <f>+H134</f>
        <v>86.032616410000017</v>
      </c>
      <c r="I133" s="292">
        <f>+I134</f>
        <v>80.111306630000016</v>
      </c>
      <c r="J133" s="292">
        <f>+J134</f>
        <v>66.815058140000005</v>
      </c>
      <c r="K133" s="292"/>
      <c r="L133" s="294">
        <f t="shared" si="10"/>
        <v>77.662473754818578</v>
      </c>
      <c r="M133" s="294">
        <f t="shared" si="9"/>
        <v>83.402781643033592</v>
      </c>
      <c r="O133" s="83"/>
      <c r="P133" s="83"/>
      <c r="Q133" s="363"/>
      <c r="R133" s="363"/>
    </row>
    <row r="134" spans="1:18" s="69" customFormat="1" ht="13.5" customHeight="1">
      <c r="A134" s="273"/>
      <c r="B134" s="273"/>
      <c r="C134" s="274"/>
      <c r="D134" s="274"/>
      <c r="E134" s="274" t="s">
        <v>410</v>
      </c>
      <c r="F134" s="301"/>
      <c r="G134" s="287">
        <v>50.276145</v>
      </c>
      <c r="H134" s="275">
        <v>86.032616410000017</v>
      </c>
      <c r="I134" s="275">
        <v>80.111306630000016</v>
      </c>
      <c r="J134" s="275">
        <v>66.815058140000005</v>
      </c>
      <c r="K134" s="275"/>
      <c r="L134" s="287">
        <f t="shared" si="10"/>
        <v>77.662473754818578</v>
      </c>
      <c r="M134" s="287">
        <f t="shared" si="9"/>
        <v>83.402781643033592</v>
      </c>
      <c r="O134" s="83"/>
      <c r="P134" s="83"/>
      <c r="Q134" s="363"/>
      <c r="R134" s="363"/>
    </row>
    <row r="135" spans="1:18" s="270" customFormat="1" ht="13.5" customHeight="1">
      <c r="A135" s="271"/>
      <c r="B135" s="271"/>
      <c r="C135" s="271"/>
      <c r="D135" s="271" t="s">
        <v>245</v>
      </c>
      <c r="E135" s="272"/>
      <c r="F135" s="300"/>
      <c r="G135" s="292">
        <f>+G136</f>
        <v>2597.987255</v>
      </c>
      <c r="H135" s="292">
        <f>+H136</f>
        <v>2597.987255</v>
      </c>
      <c r="I135" s="292">
        <f>+I136</f>
        <v>2581.0921920000001</v>
      </c>
      <c r="J135" s="292">
        <f>+J136</f>
        <v>2549.4943749700001</v>
      </c>
      <c r="K135" s="292"/>
      <c r="L135" s="294">
        <f t="shared" si="10"/>
        <v>98.133444267801067</v>
      </c>
      <c r="M135" s="294">
        <f t="shared" si="9"/>
        <v>98.775796651977942</v>
      </c>
      <c r="O135" s="83"/>
      <c r="P135" s="83"/>
      <c r="Q135" s="363"/>
      <c r="R135" s="363"/>
    </row>
    <row r="136" spans="1:18" s="69" customFormat="1" ht="13.5" customHeight="1">
      <c r="A136" s="273"/>
      <c r="B136" s="273"/>
      <c r="C136" s="273"/>
      <c r="D136" s="273"/>
      <c r="E136" s="274" t="s">
        <v>409</v>
      </c>
      <c r="F136" s="301"/>
      <c r="G136" s="275">
        <v>2597.987255</v>
      </c>
      <c r="H136" s="275">
        <v>2597.987255</v>
      </c>
      <c r="I136" s="275">
        <v>2581.0921920000001</v>
      </c>
      <c r="J136" s="275">
        <v>2549.4943749700001</v>
      </c>
      <c r="K136" s="275"/>
      <c r="L136" s="293">
        <f t="shared" si="10"/>
        <v>98.133444267801067</v>
      </c>
      <c r="M136" s="293">
        <f t="shared" ref="M136:M167" si="11">IFERROR(+J136/I136*100,"n.a.")</f>
        <v>98.775796651977942</v>
      </c>
      <c r="O136" s="83"/>
      <c r="P136" s="83"/>
      <c r="Q136" s="363"/>
      <c r="R136" s="363"/>
    </row>
    <row r="137" spans="1:18" s="270" customFormat="1" ht="13.5" customHeight="1">
      <c r="A137" s="271"/>
      <c r="B137" s="271"/>
      <c r="C137" s="271" t="s">
        <v>272</v>
      </c>
      <c r="D137" s="271"/>
      <c r="E137" s="272"/>
      <c r="F137" s="300"/>
      <c r="G137" s="267">
        <f>SUM(G138:G141)</f>
        <v>30003.627102307</v>
      </c>
      <c r="H137" s="267">
        <f>SUM(H138:H141)</f>
        <v>26437.82251007887</v>
      </c>
      <c r="I137" s="267">
        <f>SUM(I138:I141)</f>
        <v>21551.662608289254</v>
      </c>
      <c r="J137" s="267">
        <f>SUM(J138:J141)</f>
        <v>21527.073010542859</v>
      </c>
      <c r="K137" s="267"/>
      <c r="L137" s="267">
        <f t="shared" si="10"/>
        <v>81.425287586888487</v>
      </c>
      <c r="M137" s="267">
        <f t="shared" si="11"/>
        <v>99.885903940715281</v>
      </c>
      <c r="O137" s="83"/>
      <c r="P137" s="83"/>
      <c r="Q137" s="363"/>
      <c r="R137" s="363"/>
    </row>
    <row r="138" spans="1:18" s="69" customFormat="1" ht="13.5" customHeight="1">
      <c r="A138" s="273"/>
      <c r="B138" s="273"/>
      <c r="C138" s="274"/>
      <c r="D138" s="274" t="s">
        <v>408</v>
      </c>
      <c r="E138" s="274"/>
      <c r="F138" s="301"/>
      <c r="G138" s="287">
        <v>2155.3795019999998</v>
      </c>
      <c r="H138" s="275">
        <v>2165.3795019999998</v>
      </c>
      <c r="I138" s="275">
        <v>2125.1386919699999</v>
      </c>
      <c r="J138" s="275">
        <v>2123.8375019999999</v>
      </c>
      <c r="K138" s="275"/>
      <c r="L138" s="287">
        <f t="shared" si="10"/>
        <v>98.081537210376723</v>
      </c>
      <c r="M138" s="287">
        <f t="shared" si="11"/>
        <v>99.938771527010601</v>
      </c>
      <c r="O138" s="83"/>
      <c r="P138" s="83"/>
      <c r="Q138" s="363"/>
      <c r="R138" s="363"/>
    </row>
    <row r="139" spans="1:18" s="69" customFormat="1" ht="13.5" customHeight="1">
      <c r="A139" s="273"/>
      <c r="B139" s="273"/>
      <c r="C139" s="273"/>
      <c r="D139" s="274" t="s">
        <v>407</v>
      </c>
      <c r="E139" s="274"/>
      <c r="F139" s="301"/>
      <c r="G139" s="279">
        <v>26547.566781000001</v>
      </c>
      <c r="H139" s="275">
        <v>23063.809825379998</v>
      </c>
      <c r="I139" s="275">
        <v>18521.753353579999</v>
      </c>
      <c r="J139" s="275">
        <v>18504.544514639994</v>
      </c>
      <c r="K139" s="275"/>
      <c r="L139" s="293">
        <f t="shared" si="10"/>
        <v>80.231950639296059</v>
      </c>
      <c r="M139" s="293">
        <f t="shared" si="11"/>
        <v>99.907088499606445</v>
      </c>
      <c r="O139" s="83"/>
      <c r="P139" s="83"/>
      <c r="Q139" s="363"/>
      <c r="R139" s="363"/>
    </row>
    <row r="140" spans="1:18" s="69" customFormat="1" ht="13.5" customHeight="1">
      <c r="A140" s="288"/>
      <c r="B140" s="273"/>
      <c r="C140" s="273"/>
      <c r="D140" s="274" t="s">
        <v>406</v>
      </c>
      <c r="E140" s="274"/>
      <c r="F140" s="301"/>
      <c r="G140" s="279">
        <v>796.63073725899994</v>
      </c>
      <c r="H140" s="275">
        <v>704.58310065086994</v>
      </c>
      <c r="I140" s="275">
        <v>439.445899912355</v>
      </c>
      <c r="J140" s="275">
        <v>433.36633107596498</v>
      </c>
      <c r="K140" s="275"/>
      <c r="L140" s="287">
        <f t="shared" si="10"/>
        <v>61.506773392043591</v>
      </c>
      <c r="M140" s="287">
        <f t="shared" si="11"/>
        <v>98.616537590269346</v>
      </c>
      <c r="O140" s="83"/>
      <c r="P140" s="83"/>
      <c r="Q140" s="363"/>
      <c r="R140" s="363"/>
    </row>
    <row r="141" spans="1:18" s="69" customFormat="1" ht="13.5" customHeight="1">
      <c r="A141" s="288"/>
      <c r="B141" s="273"/>
      <c r="C141" s="273"/>
      <c r="D141" s="274" t="s">
        <v>405</v>
      </c>
      <c r="E141" s="274"/>
      <c r="F141" s="301"/>
      <c r="G141" s="279">
        <v>504.05008204799998</v>
      </c>
      <c r="H141" s="275">
        <v>504.05008204799998</v>
      </c>
      <c r="I141" s="275">
        <v>465.32466282689995</v>
      </c>
      <c r="J141" s="275">
        <v>465.32466282689995</v>
      </c>
      <c r="K141" s="275"/>
      <c r="L141" s="287">
        <f t="shared" si="10"/>
        <v>92.317148513545476</v>
      </c>
      <c r="M141" s="287">
        <f t="shared" si="11"/>
        <v>100</v>
      </c>
      <c r="O141" s="83"/>
      <c r="P141" s="83"/>
      <c r="Q141" s="363"/>
      <c r="R141" s="363"/>
    </row>
    <row r="142" spans="1:18" s="270" customFormat="1" ht="13.5" customHeight="1">
      <c r="A142" s="283"/>
      <c r="B142" s="271" t="s">
        <v>404</v>
      </c>
      <c r="C142" s="271"/>
      <c r="D142" s="271"/>
      <c r="E142" s="272"/>
      <c r="F142" s="300"/>
      <c r="G142" s="267">
        <f t="shared" ref="G142:J143" si="12">+G143</f>
        <v>1690.9887120000001</v>
      </c>
      <c r="H142" s="267">
        <f t="shared" si="12"/>
        <v>1950.088712</v>
      </c>
      <c r="I142" s="267">
        <f t="shared" si="12"/>
        <v>1822.67034859</v>
      </c>
      <c r="J142" s="267">
        <f t="shared" si="12"/>
        <v>1822.67034859</v>
      </c>
      <c r="K142" s="267"/>
      <c r="L142" s="267">
        <f t="shared" si="10"/>
        <v>93.466022205763124</v>
      </c>
      <c r="M142" s="267">
        <f t="shared" si="11"/>
        <v>100</v>
      </c>
      <c r="O142" s="83"/>
      <c r="P142" s="83"/>
      <c r="Q142" s="363"/>
      <c r="R142" s="363"/>
    </row>
    <row r="143" spans="1:18" s="270" customFormat="1" ht="13.5" customHeight="1">
      <c r="A143" s="283"/>
      <c r="B143" s="271"/>
      <c r="C143" s="271" t="s">
        <v>272</v>
      </c>
      <c r="D143" s="271"/>
      <c r="E143" s="272"/>
      <c r="F143" s="300"/>
      <c r="G143" s="267">
        <f t="shared" si="12"/>
        <v>1690.9887120000001</v>
      </c>
      <c r="H143" s="267">
        <f t="shared" si="12"/>
        <v>1950.088712</v>
      </c>
      <c r="I143" s="267">
        <f t="shared" si="12"/>
        <v>1822.67034859</v>
      </c>
      <c r="J143" s="267">
        <f t="shared" si="12"/>
        <v>1822.67034859</v>
      </c>
      <c r="K143" s="267"/>
      <c r="L143" s="267">
        <f t="shared" si="10"/>
        <v>93.466022205763124</v>
      </c>
      <c r="M143" s="267">
        <f t="shared" si="11"/>
        <v>100</v>
      </c>
      <c r="O143" s="83"/>
      <c r="P143" s="83"/>
      <c r="Q143" s="363"/>
      <c r="R143" s="363"/>
    </row>
    <row r="144" spans="1:18" s="69" customFormat="1" ht="13.5" customHeight="1">
      <c r="A144" s="288"/>
      <c r="B144" s="273"/>
      <c r="C144" s="273"/>
      <c r="D144" s="274" t="s">
        <v>403</v>
      </c>
      <c r="E144" s="274"/>
      <c r="F144" s="301"/>
      <c r="G144" s="279">
        <v>1690.9887120000001</v>
      </c>
      <c r="H144" s="275">
        <v>1950.088712</v>
      </c>
      <c r="I144" s="275">
        <v>1822.67034859</v>
      </c>
      <c r="J144" s="275">
        <v>1822.67034859</v>
      </c>
      <c r="K144" s="275"/>
      <c r="L144" s="287">
        <f t="shared" si="10"/>
        <v>93.466022205763124</v>
      </c>
      <c r="M144" s="287">
        <f t="shared" si="11"/>
        <v>100</v>
      </c>
      <c r="O144" s="83"/>
      <c r="P144" s="83"/>
      <c r="Q144" s="363"/>
      <c r="R144" s="363"/>
    </row>
    <row r="145" spans="1:18" s="270" customFormat="1" ht="13.5" customHeight="1">
      <c r="A145" s="283"/>
      <c r="B145" s="271" t="s">
        <v>402</v>
      </c>
      <c r="C145" s="271"/>
      <c r="D145" s="271"/>
      <c r="E145" s="272"/>
      <c r="F145" s="300"/>
      <c r="G145" s="267">
        <f t="shared" ref="G145:J146" si="13">+G146</f>
        <v>65.506745202000005</v>
      </c>
      <c r="H145" s="267">
        <f t="shared" si="13"/>
        <v>65.506745202000005</v>
      </c>
      <c r="I145" s="267">
        <f t="shared" si="13"/>
        <v>64.969499136720003</v>
      </c>
      <c r="J145" s="267">
        <f t="shared" si="13"/>
        <v>64.803465936720002</v>
      </c>
      <c r="K145" s="267"/>
      <c r="L145" s="267">
        <f t="shared" si="10"/>
        <v>98.926401757389513</v>
      </c>
      <c r="M145" s="267">
        <f t="shared" si="11"/>
        <v>99.744444389742625</v>
      </c>
      <c r="O145" s="83"/>
      <c r="P145" s="83"/>
      <c r="Q145" s="363"/>
      <c r="R145" s="363"/>
    </row>
    <row r="146" spans="1:18" s="270" customFormat="1" ht="13.5" customHeight="1">
      <c r="A146" s="283"/>
      <c r="B146" s="271"/>
      <c r="C146" s="271" t="s">
        <v>272</v>
      </c>
      <c r="D146" s="271"/>
      <c r="E146" s="272"/>
      <c r="F146" s="300"/>
      <c r="G146" s="267">
        <f t="shared" si="13"/>
        <v>65.506745202000005</v>
      </c>
      <c r="H146" s="267">
        <f t="shared" si="13"/>
        <v>65.506745202000005</v>
      </c>
      <c r="I146" s="267">
        <f t="shared" si="13"/>
        <v>64.969499136720003</v>
      </c>
      <c r="J146" s="267">
        <f t="shared" si="13"/>
        <v>64.803465936720002</v>
      </c>
      <c r="K146" s="267"/>
      <c r="L146" s="267">
        <f t="shared" si="10"/>
        <v>98.926401757389513</v>
      </c>
      <c r="M146" s="267">
        <f t="shared" si="11"/>
        <v>99.744444389742625</v>
      </c>
      <c r="O146" s="83"/>
      <c r="P146" s="83"/>
      <c r="Q146" s="363"/>
      <c r="R146" s="363"/>
    </row>
    <row r="147" spans="1:18" s="69" customFormat="1" ht="13.5" customHeight="1">
      <c r="A147" s="288"/>
      <c r="B147" s="273"/>
      <c r="C147" s="273"/>
      <c r="D147" s="274" t="s">
        <v>401</v>
      </c>
      <c r="E147" s="274"/>
      <c r="F147" s="301"/>
      <c r="G147" s="279">
        <v>65.506745202000005</v>
      </c>
      <c r="H147" s="275">
        <v>65.506745202000005</v>
      </c>
      <c r="I147" s="278">
        <v>64.969499136720003</v>
      </c>
      <c r="J147" s="278">
        <v>64.803465936720002</v>
      </c>
      <c r="K147" s="278"/>
      <c r="L147" s="286">
        <f t="shared" si="10"/>
        <v>98.926401757389513</v>
      </c>
      <c r="M147" s="286">
        <f t="shared" si="11"/>
        <v>99.744444389742625</v>
      </c>
      <c r="O147" s="83"/>
      <c r="P147" s="83"/>
      <c r="Q147" s="363"/>
      <c r="R147" s="363"/>
    </row>
    <row r="148" spans="1:18" s="270" customFormat="1" ht="13.5" customHeight="1">
      <c r="A148" s="268" t="s">
        <v>399</v>
      </c>
      <c r="B148" s="268"/>
      <c r="C148" s="268"/>
      <c r="D148" s="268"/>
      <c r="E148" s="268"/>
      <c r="F148" s="298"/>
      <c r="G148" s="269">
        <f>+G149</f>
        <v>63873.560051427703</v>
      </c>
      <c r="H148" s="269">
        <f>+H149</f>
        <v>61965.944951125333</v>
      </c>
      <c r="I148" s="269">
        <f>+I149</f>
        <v>52777.820743251956</v>
      </c>
      <c r="J148" s="269">
        <f>+J149</f>
        <v>51646.970414293362</v>
      </c>
      <c r="K148" s="269"/>
      <c r="L148" s="269">
        <f t="shared" si="10"/>
        <v>83.347345796193537</v>
      </c>
      <c r="M148" s="269">
        <f t="shared" si="11"/>
        <v>97.857337963119335</v>
      </c>
      <c r="O148" s="83"/>
      <c r="P148" s="83"/>
      <c r="Q148" s="363"/>
      <c r="R148" s="363"/>
    </row>
    <row r="149" spans="1:18" s="270" customFormat="1" ht="13.5" customHeight="1">
      <c r="A149" s="271"/>
      <c r="B149" s="271" t="s">
        <v>400</v>
      </c>
      <c r="C149" s="271"/>
      <c r="D149" s="271"/>
      <c r="E149" s="272"/>
      <c r="F149" s="300"/>
      <c r="G149" s="281">
        <f>+G150+G154+G159</f>
        <v>63873.560051427703</v>
      </c>
      <c r="H149" s="281">
        <f>+H150+H154+H159</f>
        <v>61965.944951125333</v>
      </c>
      <c r="I149" s="281">
        <f>+I150+I154+I159</f>
        <v>52777.820743251956</v>
      </c>
      <c r="J149" s="281">
        <f>+J150+J154+J159</f>
        <v>51646.970414293362</v>
      </c>
      <c r="K149" s="281"/>
      <c r="L149" s="294">
        <f t="shared" si="10"/>
        <v>83.347345796193537</v>
      </c>
      <c r="M149" s="294">
        <f t="shared" si="11"/>
        <v>97.857337963119335</v>
      </c>
      <c r="O149" s="83"/>
      <c r="P149" s="83"/>
      <c r="Q149" s="363"/>
      <c r="R149" s="363"/>
    </row>
    <row r="150" spans="1:18" s="270" customFormat="1" ht="13.5" customHeight="1">
      <c r="A150" s="271"/>
      <c r="B150" s="271"/>
      <c r="C150" s="272" t="s">
        <v>318</v>
      </c>
      <c r="D150" s="272"/>
      <c r="E150" s="272"/>
      <c r="F150" s="300"/>
      <c r="G150" s="267">
        <f>+G151</f>
        <v>7614.3548699400017</v>
      </c>
      <c r="H150" s="267">
        <f>+H151</f>
        <v>5268.3611177205494</v>
      </c>
      <c r="I150" s="267">
        <f>+I151</f>
        <v>3752.2771626230524</v>
      </c>
      <c r="J150" s="267">
        <f>+J151</f>
        <v>3122.4488228826513</v>
      </c>
      <c r="K150" s="267"/>
      <c r="L150" s="267">
        <f t="shared" si="10"/>
        <v>59.267934621642539</v>
      </c>
      <c r="M150" s="267">
        <f t="shared" si="11"/>
        <v>83.214770326291259</v>
      </c>
      <c r="O150" s="83"/>
      <c r="P150" s="83"/>
      <c r="Q150" s="363"/>
      <c r="R150" s="363"/>
    </row>
    <row r="151" spans="1:18" s="270" customFormat="1" ht="13.5" customHeight="1">
      <c r="A151" s="271"/>
      <c r="B151" s="271"/>
      <c r="C151" s="271"/>
      <c r="D151" s="271" t="s">
        <v>399</v>
      </c>
      <c r="E151" s="272"/>
      <c r="F151" s="300"/>
      <c r="G151" s="267">
        <f>SUM(G152:G153)</f>
        <v>7614.3548699400017</v>
      </c>
      <c r="H151" s="267">
        <f>SUM(H152:H153)</f>
        <v>5268.3611177205494</v>
      </c>
      <c r="I151" s="267">
        <f>SUM(I152:I153)</f>
        <v>3752.2771626230524</v>
      </c>
      <c r="J151" s="267">
        <f>SUM(J152:J153)</f>
        <v>3122.4488228826513</v>
      </c>
      <c r="K151" s="267"/>
      <c r="L151" s="267">
        <f t="shared" si="10"/>
        <v>59.267934621642539</v>
      </c>
      <c r="M151" s="267">
        <f t="shared" si="11"/>
        <v>83.214770326291259</v>
      </c>
      <c r="O151" s="83"/>
      <c r="P151" s="83"/>
      <c r="Q151" s="363"/>
      <c r="R151" s="363"/>
    </row>
    <row r="152" spans="1:18" s="69" customFormat="1" ht="13.5" customHeight="1">
      <c r="A152" s="273"/>
      <c r="B152" s="273"/>
      <c r="C152" s="273"/>
      <c r="D152" s="273"/>
      <c r="E152" s="274" t="s">
        <v>398</v>
      </c>
      <c r="F152" s="301"/>
      <c r="G152" s="279">
        <v>1853.5845139999999</v>
      </c>
      <c r="H152" s="275">
        <v>1124.6997640399995</v>
      </c>
      <c r="I152" s="275">
        <v>810.89186543000005</v>
      </c>
      <c r="J152" s="275">
        <v>656.45784971999979</v>
      </c>
      <c r="K152" s="275"/>
      <c r="L152" s="278">
        <f t="shared" si="10"/>
        <v>58.367385742303149</v>
      </c>
      <c r="M152" s="278">
        <f t="shared" si="11"/>
        <v>80.955041936682036</v>
      </c>
      <c r="O152" s="83"/>
      <c r="P152" s="83"/>
      <c r="Q152" s="363"/>
      <c r="R152" s="363"/>
    </row>
    <row r="153" spans="1:18" s="69" customFormat="1" ht="13.5" customHeight="1">
      <c r="A153" s="273"/>
      <c r="B153" s="273"/>
      <c r="C153" s="274"/>
      <c r="D153" s="274"/>
      <c r="E153" s="274" t="s">
        <v>397</v>
      </c>
      <c r="F153" s="301"/>
      <c r="G153" s="287">
        <v>5760.7703559400015</v>
      </c>
      <c r="H153" s="275">
        <v>4143.6613536805498</v>
      </c>
      <c r="I153" s="275">
        <v>2941.3852971930523</v>
      </c>
      <c r="J153" s="275">
        <v>2465.9909731626517</v>
      </c>
      <c r="K153" s="275"/>
      <c r="L153" s="286">
        <f t="shared" si="10"/>
        <v>59.512367509769334</v>
      </c>
      <c r="M153" s="286">
        <f t="shared" si="11"/>
        <v>83.837740520289302</v>
      </c>
      <c r="O153" s="83"/>
      <c r="P153" s="83"/>
      <c r="Q153" s="363"/>
      <c r="R153" s="363"/>
    </row>
    <row r="154" spans="1:18" s="270" customFormat="1" ht="13.5" customHeight="1">
      <c r="A154" s="271"/>
      <c r="B154" s="271"/>
      <c r="C154" s="271" t="s">
        <v>396</v>
      </c>
      <c r="D154" s="271"/>
      <c r="E154" s="272"/>
      <c r="F154" s="300"/>
      <c r="G154" s="280">
        <f>SUM(G155:G158)</f>
        <v>4514.5433960313376</v>
      </c>
      <c r="H154" s="280">
        <f>SUM(H155:H158)</f>
        <v>5004.6667101209769</v>
      </c>
      <c r="I154" s="280">
        <f>SUM(I155:I158)</f>
        <v>4692.7383029161774</v>
      </c>
      <c r="J154" s="280">
        <f>SUM(J155:J158)</f>
        <v>4191.716313697978</v>
      </c>
      <c r="K154" s="280"/>
      <c r="L154" s="280">
        <f t="shared" si="10"/>
        <v>83.756153136452355</v>
      </c>
      <c r="M154" s="280">
        <f t="shared" si="11"/>
        <v>89.323461977267044</v>
      </c>
      <c r="O154" s="83"/>
      <c r="P154" s="83"/>
      <c r="Q154" s="363"/>
      <c r="R154" s="363"/>
    </row>
    <row r="155" spans="1:18" s="69" customFormat="1" ht="13.5" customHeight="1">
      <c r="A155" s="273"/>
      <c r="B155" s="273"/>
      <c r="C155" s="273"/>
      <c r="D155" s="273" t="s">
        <v>395</v>
      </c>
      <c r="E155" s="274"/>
      <c r="F155" s="301"/>
      <c r="G155" s="276">
        <v>256.92304300000001</v>
      </c>
      <c r="H155" s="278">
        <v>261.46951889000002</v>
      </c>
      <c r="I155" s="278">
        <v>170.14527844000006</v>
      </c>
      <c r="J155" s="278">
        <v>166.55272033000006</v>
      </c>
      <c r="K155" s="278"/>
      <c r="L155" s="278">
        <f t="shared" si="10"/>
        <v>63.698713730401835</v>
      </c>
      <c r="M155" s="278">
        <f t="shared" si="11"/>
        <v>97.888534937355388</v>
      </c>
      <c r="O155" s="83"/>
      <c r="P155" s="83"/>
      <c r="Q155" s="363"/>
      <c r="R155" s="363"/>
    </row>
    <row r="156" spans="1:18" s="69" customFormat="1" ht="13.5" customHeight="1">
      <c r="A156" s="273"/>
      <c r="B156" s="273"/>
      <c r="C156" s="273"/>
      <c r="D156" s="273" t="s">
        <v>394</v>
      </c>
      <c r="E156" s="274"/>
      <c r="F156" s="301"/>
      <c r="G156" s="276">
        <v>2259.0825063713373</v>
      </c>
      <c r="H156" s="278">
        <v>2432.5423063013773</v>
      </c>
      <c r="I156" s="278">
        <v>2250.0261516311771</v>
      </c>
      <c r="J156" s="278">
        <v>1990.7395946007778</v>
      </c>
      <c r="K156" s="278"/>
      <c r="L156" s="278">
        <f t="shared" si="10"/>
        <v>81.837820022445982</v>
      </c>
      <c r="M156" s="278">
        <f t="shared" si="11"/>
        <v>88.476286960379241</v>
      </c>
      <c r="O156" s="83"/>
      <c r="P156" s="83"/>
      <c r="Q156" s="363"/>
      <c r="R156" s="363"/>
    </row>
    <row r="157" spans="1:18" s="69" customFormat="1" ht="13.5" customHeight="1">
      <c r="A157" s="273"/>
      <c r="B157" s="273"/>
      <c r="C157" s="273"/>
      <c r="D157" s="396" t="s">
        <v>393</v>
      </c>
      <c r="E157" s="396"/>
      <c r="F157" s="396"/>
      <c r="G157" s="276">
        <v>77.144198760000009</v>
      </c>
      <c r="H157" s="278">
        <v>86.73260512360001</v>
      </c>
      <c r="I157" s="278">
        <v>81.549309406000006</v>
      </c>
      <c r="J157" s="278">
        <v>76.948201309200002</v>
      </c>
      <c r="K157" s="278"/>
      <c r="L157" s="278">
        <f t="shared" si="10"/>
        <v>88.718886282204309</v>
      </c>
      <c r="M157" s="278">
        <f t="shared" si="11"/>
        <v>94.357882206098139</v>
      </c>
      <c r="O157" s="83"/>
      <c r="P157" s="83"/>
      <c r="Q157" s="363"/>
      <c r="R157" s="363"/>
    </row>
    <row r="158" spans="1:18" s="69" customFormat="1" ht="13.5" customHeight="1">
      <c r="A158" s="273"/>
      <c r="B158" s="273"/>
      <c r="C158" s="273"/>
      <c r="D158" s="273" t="s">
        <v>392</v>
      </c>
      <c r="E158" s="274"/>
      <c r="F158" s="301"/>
      <c r="G158" s="276">
        <v>1921.3936479000006</v>
      </c>
      <c r="H158" s="278">
        <v>2223.922279806</v>
      </c>
      <c r="I158" s="278">
        <v>2191.0175634390002</v>
      </c>
      <c r="J158" s="278">
        <v>1957.4757974580002</v>
      </c>
      <c r="K158" s="278"/>
      <c r="L158" s="278">
        <f t="shared" si="10"/>
        <v>88.01907401317807</v>
      </c>
      <c r="M158" s="278">
        <f t="shared" si="11"/>
        <v>89.340945053200073</v>
      </c>
      <c r="O158" s="83"/>
      <c r="P158" s="83"/>
      <c r="Q158" s="363"/>
      <c r="R158" s="363"/>
    </row>
    <row r="159" spans="1:18" s="270" customFormat="1" ht="13.5" customHeight="1">
      <c r="A159" s="271"/>
      <c r="B159" s="271"/>
      <c r="C159" s="271" t="s">
        <v>260</v>
      </c>
      <c r="D159" s="271"/>
      <c r="E159" s="272"/>
      <c r="F159" s="300"/>
      <c r="G159" s="267">
        <f>+G160</f>
        <v>51744.661785456359</v>
      </c>
      <c r="H159" s="267">
        <f>+H160</f>
        <v>51692.917123283805</v>
      </c>
      <c r="I159" s="267">
        <f>+I160</f>
        <v>44332.80527771273</v>
      </c>
      <c r="J159" s="267">
        <f>+J160</f>
        <v>44332.80527771273</v>
      </c>
      <c r="K159" s="267"/>
      <c r="L159" s="267">
        <f t="shared" si="10"/>
        <v>85.761856255823702</v>
      </c>
      <c r="M159" s="267">
        <f t="shared" si="11"/>
        <v>100</v>
      </c>
      <c r="O159" s="83"/>
      <c r="P159" s="83"/>
      <c r="Q159" s="363"/>
      <c r="R159" s="363"/>
    </row>
    <row r="160" spans="1:18" s="69" customFormat="1" ht="13.5" customHeight="1">
      <c r="A160" s="273"/>
      <c r="B160" s="273"/>
      <c r="C160" s="274"/>
      <c r="D160" s="274" t="s">
        <v>260</v>
      </c>
      <c r="E160" s="274"/>
      <c r="F160" s="301"/>
      <c r="G160" s="287">
        <v>51744.661785456359</v>
      </c>
      <c r="H160" s="275">
        <v>51692.917123283805</v>
      </c>
      <c r="I160" s="275">
        <v>44332.80527771273</v>
      </c>
      <c r="J160" s="275">
        <v>44332.80527771273</v>
      </c>
      <c r="K160" s="275"/>
      <c r="L160" s="287">
        <f t="shared" si="10"/>
        <v>85.761856255823702</v>
      </c>
      <c r="M160" s="287">
        <f t="shared" si="11"/>
        <v>100</v>
      </c>
      <c r="O160" s="83"/>
      <c r="P160" s="83"/>
      <c r="Q160" s="363"/>
      <c r="R160" s="363"/>
    </row>
    <row r="161" spans="1:18" s="270" customFormat="1" ht="13.5" customHeight="1">
      <c r="A161" s="268" t="s">
        <v>282</v>
      </c>
      <c r="B161" s="268"/>
      <c r="C161" s="268"/>
      <c r="D161" s="268"/>
      <c r="E161" s="268"/>
      <c r="F161" s="298"/>
      <c r="G161" s="269">
        <f>+G162</f>
        <v>51720.845809731021</v>
      </c>
      <c r="H161" s="269">
        <f>+H162</f>
        <v>51720.525809741092</v>
      </c>
      <c r="I161" s="269">
        <f>+I162</f>
        <v>44497.767691948997</v>
      </c>
      <c r="J161" s="269">
        <f>+J162</f>
        <v>41470.73862176625</v>
      </c>
      <c r="K161" s="269"/>
      <c r="L161" s="269">
        <f t="shared" si="10"/>
        <v>80.182360818063486</v>
      </c>
      <c r="M161" s="269">
        <f t="shared" si="11"/>
        <v>93.197346232875347</v>
      </c>
      <c r="O161" s="83"/>
      <c r="P161" s="83"/>
      <c r="Q161" s="363"/>
      <c r="R161" s="363"/>
    </row>
    <row r="162" spans="1:18" s="270" customFormat="1" ht="13.5" customHeight="1">
      <c r="A162" s="271"/>
      <c r="B162" s="271" t="s">
        <v>391</v>
      </c>
      <c r="C162" s="271"/>
      <c r="D162" s="271"/>
      <c r="E162" s="272"/>
      <c r="F162" s="300"/>
      <c r="G162" s="281">
        <f>+G163+G170</f>
        <v>51720.845809731021</v>
      </c>
      <c r="H162" s="281">
        <f>+H163+H170</f>
        <v>51720.525809741092</v>
      </c>
      <c r="I162" s="281">
        <f>+I163+I170</f>
        <v>44497.767691948997</v>
      </c>
      <c r="J162" s="281">
        <f>+J163+J170</f>
        <v>41470.73862176625</v>
      </c>
      <c r="K162" s="281"/>
      <c r="L162" s="292">
        <f t="shared" si="10"/>
        <v>80.182360818063486</v>
      </c>
      <c r="M162" s="292">
        <f t="shared" si="11"/>
        <v>93.197346232875347</v>
      </c>
      <c r="O162" s="83"/>
      <c r="P162" s="83"/>
      <c r="Q162" s="363"/>
      <c r="R162" s="363"/>
    </row>
    <row r="163" spans="1:18" s="270" customFormat="1" ht="13.5" customHeight="1">
      <c r="A163" s="271"/>
      <c r="B163" s="271"/>
      <c r="C163" s="271" t="s">
        <v>282</v>
      </c>
      <c r="D163" s="271"/>
      <c r="E163" s="272"/>
      <c r="F163" s="300"/>
      <c r="G163" s="267">
        <f>+G164</f>
        <v>39547.319033731023</v>
      </c>
      <c r="H163" s="267">
        <f>+H164</f>
        <v>39546.999033741093</v>
      </c>
      <c r="I163" s="267">
        <f>+I164</f>
        <v>34395.267691948997</v>
      </c>
      <c r="J163" s="267">
        <f>+J164</f>
        <v>31368.23862176625</v>
      </c>
      <c r="K163" s="267"/>
      <c r="L163" s="267">
        <f t="shared" ref="L163:L194" si="14">IFERROR(+J163/H163*100,"n.a")</f>
        <v>79.31888484130792</v>
      </c>
      <c r="M163" s="267">
        <f t="shared" si="11"/>
        <v>91.199286200376648</v>
      </c>
      <c r="O163" s="83"/>
      <c r="P163" s="83"/>
      <c r="Q163" s="363"/>
      <c r="R163" s="363"/>
    </row>
    <row r="164" spans="1:18" s="270" customFormat="1" ht="13.5" customHeight="1">
      <c r="A164" s="271"/>
      <c r="B164" s="271"/>
      <c r="C164" s="271"/>
      <c r="D164" s="271" t="s">
        <v>390</v>
      </c>
      <c r="E164" s="272"/>
      <c r="F164" s="300"/>
      <c r="G164" s="281">
        <f>+G165+G166</f>
        <v>39547.319033731023</v>
      </c>
      <c r="H164" s="281">
        <f>+H165+H166</f>
        <v>39546.999033741093</v>
      </c>
      <c r="I164" s="281">
        <f>+I165+I166</f>
        <v>34395.267691948997</v>
      </c>
      <c r="J164" s="281">
        <f>+J165+J166</f>
        <v>31368.23862176625</v>
      </c>
      <c r="K164" s="281"/>
      <c r="L164" s="292">
        <f t="shared" si="14"/>
        <v>79.31888484130792</v>
      </c>
      <c r="M164" s="292">
        <f t="shared" si="11"/>
        <v>91.199286200376648</v>
      </c>
      <c r="O164" s="83"/>
      <c r="P164" s="83"/>
      <c r="Q164" s="363"/>
      <c r="R164" s="363"/>
    </row>
    <row r="165" spans="1:18" s="69" customFormat="1" ht="13.5" customHeight="1">
      <c r="A165" s="273"/>
      <c r="B165" s="273"/>
      <c r="C165" s="273"/>
      <c r="D165" s="273"/>
      <c r="E165" s="274" t="s">
        <v>389</v>
      </c>
      <c r="F165" s="301"/>
      <c r="G165" s="286">
        <v>225.68702958800012</v>
      </c>
      <c r="H165" s="278">
        <v>225.36702959079994</v>
      </c>
      <c r="I165" s="278">
        <v>173.92555296736003</v>
      </c>
      <c r="J165" s="278">
        <v>171.50604338576002</v>
      </c>
      <c r="K165" s="278"/>
      <c r="L165" s="287">
        <f t="shared" si="14"/>
        <v>76.100769352626429</v>
      </c>
      <c r="M165" s="286">
        <f t="shared" si="11"/>
        <v>98.608882053085054</v>
      </c>
      <c r="O165" s="83"/>
      <c r="P165" s="83"/>
      <c r="Q165" s="363"/>
      <c r="R165" s="363"/>
    </row>
    <row r="166" spans="1:18" s="270" customFormat="1" ht="13.5" customHeight="1">
      <c r="A166" s="271"/>
      <c r="B166" s="271"/>
      <c r="C166" s="271"/>
      <c r="D166" s="271"/>
      <c r="E166" s="272" t="s">
        <v>388</v>
      </c>
      <c r="F166" s="300"/>
      <c r="G166" s="281">
        <f>SUM(G167:G169)</f>
        <v>39321.632004143023</v>
      </c>
      <c r="H166" s="281">
        <f>SUM(H167:H169)</f>
        <v>39321.632004150291</v>
      </c>
      <c r="I166" s="281">
        <f>SUM(I167:I169)</f>
        <v>34221.342138981636</v>
      </c>
      <c r="J166" s="281">
        <f>SUM(J167:J169)</f>
        <v>31196.732578380488</v>
      </c>
      <c r="K166" s="281"/>
      <c r="L166" s="292">
        <f t="shared" si="14"/>
        <v>79.337329068864065</v>
      </c>
      <c r="M166" s="292">
        <f t="shared" si="11"/>
        <v>91.161627886137737</v>
      </c>
      <c r="O166" s="83"/>
      <c r="P166" s="83"/>
      <c r="Q166" s="363"/>
      <c r="R166" s="363"/>
    </row>
    <row r="167" spans="1:18" s="69" customFormat="1" ht="13.5" customHeight="1">
      <c r="A167" s="273"/>
      <c r="B167" s="273"/>
      <c r="C167" s="273"/>
      <c r="D167" s="273"/>
      <c r="E167" s="274"/>
      <c r="F167" s="301" t="s">
        <v>387</v>
      </c>
      <c r="G167" s="276">
        <v>5394.2938638970681</v>
      </c>
      <c r="H167" s="278">
        <v>5394.2938638964233</v>
      </c>
      <c r="I167" s="278">
        <v>5160.5765781602058</v>
      </c>
      <c r="J167" s="278">
        <v>4946.120788346213</v>
      </c>
      <c r="K167" s="278"/>
      <c r="L167" s="275">
        <f t="shared" si="14"/>
        <v>91.6917193082528</v>
      </c>
      <c r="M167" s="275">
        <f t="shared" si="11"/>
        <v>95.844344395128644</v>
      </c>
      <c r="O167" s="83"/>
      <c r="P167" s="83"/>
      <c r="Q167" s="363"/>
      <c r="R167" s="363"/>
    </row>
    <row r="168" spans="1:18" s="69" customFormat="1" ht="13.5" customHeight="1">
      <c r="A168" s="273"/>
      <c r="B168" s="273"/>
      <c r="C168" s="273"/>
      <c r="D168" s="273"/>
      <c r="E168" s="274"/>
      <c r="F168" s="301" t="s">
        <v>178</v>
      </c>
      <c r="G168" s="276">
        <v>1463.9970199464001</v>
      </c>
      <c r="H168" s="278">
        <v>1463.9970199500001</v>
      </c>
      <c r="I168" s="278">
        <v>1404.7135099399998</v>
      </c>
      <c r="J168" s="278">
        <v>1242.4379646800001</v>
      </c>
      <c r="K168" s="278"/>
      <c r="L168" s="275">
        <f t="shared" si="14"/>
        <v>84.866153943566985</v>
      </c>
      <c r="M168" s="275">
        <f t="shared" ref="M168:M199" si="15">IFERROR(+J168/I168*100,"n.a.")</f>
        <v>88.447783543640085</v>
      </c>
      <c r="O168" s="83"/>
      <c r="P168" s="83"/>
      <c r="Q168" s="363"/>
      <c r="R168" s="363"/>
    </row>
    <row r="169" spans="1:18" s="69" customFormat="1" ht="13.5" customHeight="1">
      <c r="A169" s="273"/>
      <c r="B169" s="273"/>
      <c r="C169" s="274"/>
      <c r="D169" s="274"/>
      <c r="E169" s="274"/>
      <c r="F169" s="301" t="s">
        <v>278</v>
      </c>
      <c r="G169" s="286">
        <v>32463.341120299552</v>
      </c>
      <c r="H169" s="278">
        <v>32463.341120303867</v>
      </c>
      <c r="I169" s="278">
        <v>27656.052050881433</v>
      </c>
      <c r="J169" s="278">
        <v>25008.173825354275</v>
      </c>
      <c r="K169" s="278"/>
      <c r="L169" s="287">
        <f t="shared" si="14"/>
        <v>77.035120114956896</v>
      </c>
      <c r="M169" s="287">
        <f t="shared" si="15"/>
        <v>90.425682520933904</v>
      </c>
      <c r="O169" s="83"/>
      <c r="P169" s="83"/>
      <c r="Q169" s="363"/>
      <c r="R169" s="363"/>
    </row>
    <row r="170" spans="1:18" s="270" customFormat="1" ht="13.5" customHeight="1">
      <c r="A170" s="271"/>
      <c r="B170" s="271"/>
      <c r="C170" s="271" t="s">
        <v>273</v>
      </c>
      <c r="D170" s="271"/>
      <c r="E170" s="272"/>
      <c r="F170" s="300"/>
      <c r="G170" s="281">
        <f>SUM(G171:G172)</f>
        <v>12173.526776000001</v>
      </c>
      <c r="H170" s="281">
        <f>SUM(H171:H172)</f>
        <v>12173.526776000001</v>
      </c>
      <c r="I170" s="281">
        <f>SUM(I171:I172)</f>
        <v>10102.5</v>
      </c>
      <c r="J170" s="281">
        <f>SUM(J171:J172)</f>
        <v>10102.5</v>
      </c>
      <c r="K170" s="281"/>
      <c r="L170" s="294">
        <f t="shared" si="14"/>
        <v>82.987454547001022</v>
      </c>
      <c r="M170" s="294">
        <f t="shared" si="15"/>
        <v>100</v>
      </c>
      <c r="O170" s="83"/>
      <c r="P170" s="83"/>
      <c r="Q170" s="363"/>
      <c r="R170" s="363"/>
    </row>
    <row r="171" spans="1:18" s="69" customFormat="1" ht="13.5" customHeight="1">
      <c r="A171" s="273"/>
      <c r="B171" s="273"/>
      <c r="C171" s="273"/>
      <c r="D171" s="273" t="s">
        <v>386</v>
      </c>
      <c r="E171" s="274"/>
      <c r="F171" s="301"/>
      <c r="G171" s="279">
        <v>11893.526776000001</v>
      </c>
      <c r="H171" s="275">
        <v>11893.526776000001</v>
      </c>
      <c r="I171" s="275">
        <v>9822.5</v>
      </c>
      <c r="J171" s="275">
        <v>9822.5</v>
      </c>
      <c r="K171" s="275"/>
      <c r="L171" s="293">
        <f t="shared" si="14"/>
        <v>82.586941493425357</v>
      </c>
      <c r="M171" s="293">
        <f t="shared" si="15"/>
        <v>100</v>
      </c>
      <c r="O171" s="83"/>
      <c r="P171" s="83"/>
      <c r="Q171" s="363"/>
      <c r="R171" s="363"/>
    </row>
    <row r="172" spans="1:18" s="69" customFormat="1" ht="13.5" customHeight="1">
      <c r="A172" s="273"/>
      <c r="B172" s="273"/>
      <c r="C172" s="273"/>
      <c r="D172" s="273" t="s">
        <v>385</v>
      </c>
      <c r="E172" s="274"/>
      <c r="F172" s="301"/>
      <c r="G172" s="279">
        <v>280</v>
      </c>
      <c r="H172" s="275">
        <v>280</v>
      </c>
      <c r="I172" s="275">
        <v>280</v>
      </c>
      <c r="J172" s="275">
        <v>280</v>
      </c>
      <c r="K172" s="275"/>
      <c r="L172" s="293">
        <f t="shared" si="14"/>
        <v>100</v>
      </c>
      <c r="M172" s="293">
        <f t="shared" si="15"/>
        <v>100</v>
      </c>
      <c r="O172" s="83"/>
      <c r="P172" s="83"/>
      <c r="Q172" s="363"/>
      <c r="R172" s="363"/>
    </row>
    <row r="173" spans="1:18" s="270" customFormat="1" ht="13.5" customHeight="1">
      <c r="A173" s="268" t="s">
        <v>384</v>
      </c>
      <c r="B173" s="268"/>
      <c r="C173" s="268"/>
      <c r="D173" s="268"/>
      <c r="E173" s="268"/>
      <c r="F173" s="298"/>
      <c r="G173" s="269">
        <f t="shared" ref="G173:J175" si="16">+G174</f>
        <v>820.03014200000007</v>
      </c>
      <c r="H173" s="269">
        <f t="shared" si="16"/>
        <v>888.53194960999997</v>
      </c>
      <c r="I173" s="269">
        <f t="shared" si="16"/>
        <v>806.71386841999993</v>
      </c>
      <c r="J173" s="269">
        <f t="shared" si="16"/>
        <v>804.83271735999983</v>
      </c>
      <c r="K173" s="269"/>
      <c r="L173" s="269">
        <f t="shared" si="14"/>
        <v>90.580053729442383</v>
      </c>
      <c r="M173" s="269">
        <f t="shared" si="15"/>
        <v>99.766813100203123</v>
      </c>
      <c r="O173" s="83"/>
      <c r="P173" s="83"/>
      <c r="Q173" s="363"/>
      <c r="R173" s="363"/>
    </row>
    <row r="174" spans="1:18" s="270" customFormat="1" ht="13.5" customHeight="1">
      <c r="A174" s="271"/>
      <c r="B174" s="271" t="s">
        <v>383</v>
      </c>
      <c r="C174" s="271"/>
      <c r="D174" s="271"/>
      <c r="E174" s="272"/>
      <c r="F174" s="300"/>
      <c r="G174" s="267">
        <f t="shared" si="16"/>
        <v>820.03014200000007</v>
      </c>
      <c r="H174" s="267">
        <f t="shared" si="16"/>
        <v>888.53194960999997</v>
      </c>
      <c r="I174" s="267">
        <f t="shared" si="16"/>
        <v>806.71386841999993</v>
      </c>
      <c r="J174" s="267">
        <f t="shared" si="16"/>
        <v>804.83271735999983</v>
      </c>
      <c r="K174" s="267"/>
      <c r="L174" s="294">
        <f t="shared" si="14"/>
        <v>90.580053729442383</v>
      </c>
      <c r="M174" s="267">
        <f t="shared" si="15"/>
        <v>99.766813100203123</v>
      </c>
      <c r="O174" s="83"/>
      <c r="P174" s="83"/>
      <c r="Q174" s="363"/>
      <c r="R174" s="363"/>
    </row>
    <row r="175" spans="1:18" s="270" customFormat="1" ht="13.5" customHeight="1">
      <c r="A175" s="271"/>
      <c r="B175" s="271"/>
      <c r="C175" s="272" t="s">
        <v>310</v>
      </c>
      <c r="D175" s="272"/>
      <c r="E175" s="272"/>
      <c r="F175" s="300"/>
      <c r="G175" s="267">
        <f t="shared" si="16"/>
        <v>820.03014200000007</v>
      </c>
      <c r="H175" s="267">
        <f t="shared" si="16"/>
        <v>888.53194960999997</v>
      </c>
      <c r="I175" s="267">
        <f t="shared" si="16"/>
        <v>806.71386841999993</v>
      </c>
      <c r="J175" s="267">
        <f t="shared" si="16"/>
        <v>804.83271735999983</v>
      </c>
      <c r="K175" s="267"/>
      <c r="L175" s="294">
        <f t="shared" si="14"/>
        <v>90.580053729442383</v>
      </c>
      <c r="M175" s="267">
        <f t="shared" si="15"/>
        <v>99.766813100203123</v>
      </c>
      <c r="O175" s="83"/>
      <c r="P175" s="83"/>
      <c r="Q175" s="363"/>
      <c r="R175" s="363"/>
    </row>
    <row r="176" spans="1:18" s="270" customFormat="1" ht="13.5" customHeight="1">
      <c r="A176" s="271"/>
      <c r="B176" s="271"/>
      <c r="C176" s="271"/>
      <c r="D176" s="271" t="s">
        <v>382</v>
      </c>
      <c r="E176" s="272"/>
      <c r="F176" s="300"/>
      <c r="G176" s="267">
        <f>SUM(G177:G179)</f>
        <v>820.03014200000007</v>
      </c>
      <c r="H176" s="267">
        <f>SUM(H177:H179)</f>
        <v>888.53194960999997</v>
      </c>
      <c r="I176" s="267">
        <f>SUM(I177:I179)</f>
        <v>806.71386841999993</v>
      </c>
      <c r="J176" s="267">
        <f>SUM(J177:J179)</f>
        <v>804.83271735999983</v>
      </c>
      <c r="K176" s="267"/>
      <c r="L176" s="294">
        <f t="shared" si="14"/>
        <v>90.580053729442383</v>
      </c>
      <c r="M176" s="267">
        <f t="shared" si="15"/>
        <v>99.766813100203123</v>
      </c>
      <c r="O176" s="83"/>
      <c r="P176" s="83"/>
      <c r="Q176" s="363"/>
      <c r="R176" s="363"/>
    </row>
    <row r="177" spans="1:18" s="69" customFormat="1" ht="13.5" customHeight="1">
      <c r="A177" s="273"/>
      <c r="B177" s="273"/>
      <c r="C177" s="273"/>
      <c r="D177" s="273"/>
      <c r="E177" s="274" t="s">
        <v>381</v>
      </c>
      <c r="F177" s="301"/>
      <c r="G177" s="276">
        <v>126.503699</v>
      </c>
      <c r="H177" s="278">
        <v>162.80923000000001</v>
      </c>
      <c r="I177" s="278">
        <v>136.45776748999998</v>
      </c>
      <c r="J177" s="278">
        <v>134.96929546999996</v>
      </c>
      <c r="K177" s="278"/>
      <c r="L177" s="275">
        <f t="shared" si="14"/>
        <v>82.900272588968051</v>
      </c>
      <c r="M177" s="275">
        <f t="shared" si="15"/>
        <v>98.909206820997497</v>
      </c>
      <c r="O177" s="83"/>
      <c r="P177" s="83"/>
      <c r="Q177" s="363"/>
      <c r="R177" s="363"/>
    </row>
    <row r="178" spans="1:18" s="69" customFormat="1" ht="13.5" customHeight="1">
      <c r="A178" s="273"/>
      <c r="B178" s="273"/>
      <c r="C178" s="274"/>
      <c r="D178" s="274"/>
      <c r="E178" s="274" t="s">
        <v>380</v>
      </c>
      <c r="F178" s="301"/>
      <c r="G178" s="286">
        <v>475.1</v>
      </c>
      <c r="H178" s="278">
        <v>503.44111576999995</v>
      </c>
      <c r="I178" s="278">
        <v>503.44111576999995</v>
      </c>
      <c r="J178" s="278">
        <v>503.44111576999995</v>
      </c>
      <c r="K178" s="278"/>
      <c r="L178" s="287">
        <f t="shared" si="14"/>
        <v>100</v>
      </c>
      <c r="M178" s="287">
        <f t="shared" si="15"/>
        <v>100</v>
      </c>
      <c r="O178" s="83"/>
      <c r="P178" s="83"/>
      <c r="Q178" s="363"/>
      <c r="R178" s="363"/>
    </row>
    <row r="179" spans="1:18" s="69" customFormat="1" ht="13.5" customHeight="1">
      <c r="A179" s="273"/>
      <c r="B179" s="273"/>
      <c r="C179" s="273"/>
      <c r="D179" s="273"/>
      <c r="E179" s="274" t="s">
        <v>379</v>
      </c>
      <c r="F179" s="301"/>
      <c r="G179" s="276">
        <v>218.42644300000001</v>
      </c>
      <c r="H179" s="278">
        <v>222.28160384000003</v>
      </c>
      <c r="I179" s="278">
        <v>166.81498515999996</v>
      </c>
      <c r="J179" s="278">
        <v>166.42230611999997</v>
      </c>
      <c r="K179" s="278"/>
      <c r="L179" s="293">
        <f t="shared" si="14"/>
        <v>74.870031187912431</v>
      </c>
      <c r="M179" s="293">
        <f t="shared" si="15"/>
        <v>99.764602059207476</v>
      </c>
      <c r="O179" s="83"/>
      <c r="P179" s="83"/>
      <c r="Q179" s="363"/>
      <c r="R179" s="363"/>
    </row>
    <row r="180" spans="1:18" s="270" customFormat="1" ht="13.5" customHeight="1">
      <c r="A180" s="268" t="s">
        <v>378</v>
      </c>
      <c r="B180" s="268"/>
      <c r="C180" s="268"/>
      <c r="D180" s="268"/>
      <c r="E180" s="268"/>
      <c r="F180" s="298"/>
      <c r="G180" s="269">
        <f>+G181</f>
        <v>10595.138486</v>
      </c>
      <c r="H180" s="269">
        <f>+H181</f>
        <v>17694.140864650017</v>
      </c>
      <c r="I180" s="269">
        <f>+I181</f>
        <v>14989.668403890006</v>
      </c>
      <c r="J180" s="269">
        <f>+J181</f>
        <v>14299.156971550006</v>
      </c>
      <c r="K180" s="269"/>
      <c r="L180" s="269">
        <f t="shared" si="14"/>
        <v>80.812948653061596</v>
      </c>
      <c r="M180" s="269">
        <f t="shared" si="15"/>
        <v>95.393417561119605</v>
      </c>
      <c r="O180" s="83"/>
      <c r="P180" s="83"/>
      <c r="Q180" s="363"/>
      <c r="R180" s="363"/>
    </row>
    <row r="181" spans="1:18" s="270" customFormat="1" ht="13.5" customHeight="1">
      <c r="A181" s="271"/>
      <c r="B181" s="271" t="s">
        <v>377</v>
      </c>
      <c r="C181" s="271"/>
      <c r="D181" s="271"/>
      <c r="E181" s="272"/>
      <c r="F181" s="300"/>
      <c r="G181" s="281">
        <f>+G182+G194+G198</f>
        <v>10595.138486</v>
      </c>
      <c r="H181" s="281">
        <f>+H182+H194+H198</f>
        <v>17694.140864650017</v>
      </c>
      <c r="I181" s="281">
        <f>+I182+I194+I198</f>
        <v>14989.668403890006</v>
      </c>
      <c r="J181" s="281">
        <f>+J182+J194+J198</f>
        <v>14299.156971550006</v>
      </c>
      <c r="K181" s="281"/>
      <c r="L181" s="294">
        <f t="shared" si="14"/>
        <v>80.812948653061596</v>
      </c>
      <c r="M181" s="294">
        <f t="shared" si="15"/>
        <v>95.393417561119605</v>
      </c>
      <c r="O181" s="83"/>
      <c r="P181" s="83"/>
      <c r="Q181" s="363"/>
      <c r="R181" s="363"/>
    </row>
    <row r="182" spans="1:18" s="270" customFormat="1" ht="13.5" customHeight="1">
      <c r="A182" s="271"/>
      <c r="B182" s="271"/>
      <c r="C182" s="271" t="s">
        <v>376</v>
      </c>
      <c r="D182" s="271"/>
      <c r="E182" s="272"/>
      <c r="F182" s="300"/>
      <c r="G182" s="281">
        <f>SUM(G183:G193)</f>
        <v>7485.0981410000004</v>
      </c>
      <c r="H182" s="281">
        <f>SUM(H183:H193)</f>
        <v>9006.7681191399988</v>
      </c>
      <c r="I182" s="281">
        <f>SUM(I183:I193)</f>
        <v>7147.3402536999947</v>
      </c>
      <c r="J182" s="281">
        <f>SUM(J183:J193)</f>
        <v>6616.8521839499999</v>
      </c>
      <c r="K182" s="281"/>
      <c r="L182" s="294">
        <f t="shared" si="14"/>
        <v>73.46533291879399</v>
      </c>
      <c r="M182" s="294">
        <f t="shared" si="15"/>
        <v>92.577825443872285</v>
      </c>
      <c r="O182" s="83"/>
      <c r="P182" s="83"/>
      <c r="Q182" s="363"/>
      <c r="R182" s="363"/>
    </row>
    <row r="183" spans="1:18" s="69" customFormat="1" ht="13.5" customHeight="1">
      <c r="A183" s="273"/>
      <c r="B183" s="273"/>
      <c r="C183" s="274"/>
      <c r="D183" s="274" t="s">
        <v>375</v>
      </c>
      <c r="E183" s="274"/>
      <c r="F183" s="301"/>
      <c r="G183" s="287">
        <v>252.82861</v>
      </c>
      <c r="H183" s="275">
        <v>437.66311239000004</v>
      </c>
      <c r="I183" s="275">
        <v>346.86339621999997</v>
      </c>
      <c r="J183" s="275">
        <v>286.74941084000011</v>
      </c>
      <c r="K183" s="275"/>
      <c r="L183" s="287">
        <f t="shared" si="14"/>
        <v>65.518295401710418</v>
      </c>
      <c r="M183" s="287">
        <f t="shared" si="15"/>
        <v>82.669262298904471</v>
      </c>
      <c r="O183" s="83"/>
      <c r="P183" s="83"/>
      <c r="Q183" s="363"/>
      <c r="R183" s="363"/>
    </row>
    <row r="184" spans="1:18" s="69" customFormat="1" ht="13.5" customHeight="1">
      <c r="A184" s="273"/>
      <c r="B184" s="273"/>
      <c r="C184" s="273"/>
      <c r="D184" s="273" t="s">
        <v>374</v>
      </c>
      <c r="E184" s="274"/>
      <c r="F184" s="301"/>
      <c r="G184" s="279">
        <v>13.675037</v>
      </c>
      <c r="H184" s="275">
        <v>13.61822394</v>
      </c>
      <c r="I184" s="275">
        <v>10.879159830000001</v>
      </c>
      <c r="J184" s="275">
        <v>9.6425068799999991</v>
      </c>
      <c r="K184" s="275"/>
      <c r="L184" s="275">
        <f t="shared" si="14"/>
        <v>70.805906280316307</v>
      </c>
      <c r="M184" s="278">
        <f t="shared" si="15"/>
        <v>88.632826713420926</v>
      </c>
      <c r="O184" s="83"/>
      <c r="P184" s="83"/>
      <c r="Q184" s="363"/>
      <c r="R184" s="363"/>
    </row>
    <row r="185" spans="1:18" s="69" customFormat="1" ht="13.5" customHeight="1">
      <c r="A185" s="273"/>
      <c r="B185" s="273"/>
      <c r="C185" s="273"/>
      <c r="D185" s="273" t="s">
        <v>373</v>
      </c>
      <c r="E185" s="274"/>
      <c r="F185" s="301"/>
      <c r="G185" s="279">
        <v>811.28804100000002</v>
      </c>
      <c r="H185" s="275">
        <v>1128.50698321</v>
      </c>
      <c r="I185" s="275">
        <v>946.71651404999989</v>
      </c>
      <c r="J185" s="275">
        <v>888.88499673000013</v>
      </c>
      <c r="K185" s="275"/>
      <c r="L185" s="275">
        <f t="shared" si="14"/>
        <v>78.76645957489751</v>
      </c>
      <c r="M185" s="278">
        <f t="shared" si="15"/>
        <v>93.891358557526388</v>
      </c>
      <c r="O185" s="83"/>
      <c r="P185" s="83"/>
      <c r="Q185" s="363"/>
      <c r="R185" s="363"/>
    </row>
    <row r="186" spans="1:18" s="69" customFormat="1" ht="13.5" customHeight="1">
      <c r="A186" s="273"/>
      <c r="B186" s="273"/>
      <c r="C186" s="273"/>
      <c r="D186" s="273" t="s">
        <v>372</v>
      </c>
      <c r="E186" s="274"/>
      <c r="F186" s="301"/>
      <c r="G186" s="279">
        <v>67.760900000000007</v>
      </c>
      <c r="H186" s="275">
        <v>71.285351519999992</v>
      </c>
      <c r="I186" s="275">
        <v>58.265925519999989</v>
      </c>
      <c r="J186" s="275">
        <v>57.498551519999985</v>
      </c>
      <c r="K186" s="275"/>
      <c r="L186" s="275">
        <f t="shared" si="14"/>
        <v>80.659701178394343</v>
      </c>
      <c r="M186" s="278">
        <f t="shared" si="15"/>
        <v>98.682979815129514</v>
      </c>
      <c r="O186" s="83"/>
      <c r="P186" s="83"/>
      <c r="Q186" s="363"/>
      <c r="R186" s="363"/>
    </row>
    <row r="187" spans="1:18" s="69" customFormat="1" ht="13.5" customHeight="1">
      <c r="A187" s="273"/>
      <c r="B187" s="273"/>
      <c r="C187" s="273"/>
      <c r="D187" s="273" t="s">
        <v>371</v>
      </c>
      <c r="E187" s="274"/>
      <c r="F187" s="301"/>
      <c r="G187" s="279">
        <v>3904.2567899999999</v>
      </c>
      <c r="H187" s="275">
        <v>4380.9023763599989</v>
      </c>
      <c r="I187" s="275">
        <v>3234.6028563399955</v>
      </c>
      <c r="J187" s="275">
        <v>2963.3161267199998</v>
      </c>
      <c r="K187" s="275"/>
      <c r="L187" s="275">
        <f t="shared" si="14"/>
        <v>67.641683656556566</v>
      </c>
      <c r="M187" s="278">
        <f t="shared" si="15"/>
        <v>91.612981819753884</v>
      </c>
      <c r="O187" s="83"/>
      <c r="P187" s="83"/>
      <c r="Q187" s="363"/>
      <c r="R187" s="363"/>
    </row>
    <row r="188" spans="1:18" s="69" customFormat="1" ht="13.5" customHeight="1">
      <c r="A188" s="273"/>
      <c r="B188" s="273"/>
      <c r="C188" s="273"/>
      <c r="D188" s="273" t="s">
        <v>370</v>
      </c>
      <c r="E188" s="274"/>
      <c r="F188" s="301"/>
      <c r="G188" s="279">
        <v>8.8514630000000007</v>
      </c>
      <c r="H188" s="275">
        <v>9.4651359800000048</v>
      </c>
      <c r="I188" s="275">
        <v>6.4376420000000003</v>
      </c>
      <c r="J188" s="275">
        <v>5.1406284000000007</v>
      </c>
      <c r="K188" s="275"/>
      <c r="L188" s="275">
        <f t="shared" si="14"/>
        <v>54.311194375466307</v>
      </c>
      <c r="M188" s="278">
        <f t="shared" si="15"/>
        <v>79.852660337434116</v>
      </c>
      <c r="O188" s="83"/>
      <c r="P188" s="83"/>
      <c r="Q188" s="363"/>
      <c r="R188" s="363"/>
    </row>
    <row r="189" spans="1:18" s="69" customFormat="1" ht="13.5" customHeight="1">
      <c r="A189" s="273"/>
      <c r="B189" s="273"/>
      <c r="C189" s="273"/>
      <c r="D189" s="273" t="s">
        <v>369</v>
      </c>
      <c r="E189" s="274"/>
      <c r="F189" s="301"/>
      <c r="G189" s="279">
        <v>253.23583300000001</v>
      </c>
      <c r="H189" s="275">
        <v>259.02199716999991</v>
      </c>
      <c r="I189" s="275">
        <v>197.99681416999999</v>
      </c>
      <c r="J189" s="275">
        <v>195.22382794999996</v>
      </c>
      <c r="K189" s="275"/>
      <c r="L189" s="275">
        <f t="shared" si="14"/>
        <v>75.369594120561018</v>
      </c>
      <c r="M189" s="278">
        <f t="shared" si="15"/>
        <v>98.599479374643295</v>
      </c>
      <c r="O189" s="83"/>
      <c r="P189" s="83"/>
      <c r="Q189" s="363"/>
      <c r="R189" s="363"/>
    </row>
    <row r="190" spans="1:18" s="69" customFormat="1" ht="13.5" customHeight="1">
      <c r="A190" s="273"/>
      <c r="B190" s="273"/>
      <c r="C190" s="273"/>
      <c r="D190" s="273" t="s">
        <v>368</v>
      </c>
      <c r="E190" s="274"/>
      <c r="F190" s="301"/>
      <c r="G190" s="287">
        <v>27.997268999999999</v>
      </c>
      <c r="H190" s="275">
        <v>28.959769250000001</v>
      </c>
      <c r="I190" s="275">
        <v>21.662143250000003</v>
      </c>
      <c r="J190" s="275">
        <v>21.219643000000001</v>
      </c>
      <c r="K190" s="275"/>
      <c r="L190" s="287">
        <f t="shared" si="14"/>
        <v>73.272831757801399</v>
      </c>
      <c r="M190" s="286">
        <f t="shared" si="15"/>
        <v>97.957264685709248</v>
      </c>
      <c r="O190" s="83"/>
      <c r="P190" s="83"/>
      <c r="Q190" s="363"/>
      <c r="R190" s="363"/>
    </row>
    <row r="191" spans="1:18" s="69" customFormat="1" ht="13.5" customHeight="1">
      <c r="A191" s="273"/>
      <c r="B191" s="273"/>
      <c r="C191" s="273"/>
      <c r="D191" s="273" t="s">
        <v>367</v>
      </c>
      <c r="E191" s="296"/>
      <c r="F191" s="306"/>
      <c r="G191" s="279">
        <v>1992.7784630000001</v>
      </c>
      <c r="H191" s="275">
        <v>2525.9194344000002</v>
      </c>
      <c r="I191" s="275">
        <v>2201.3263339499999</v>
      </c>
      <c r="J191" s="275">
        <v>2075.9424290800002</v>
      </c>
      <c r="K191" s="275"/>
      <c r="L191" s="275">
        <f t="shared" si="14"/>
        <v>82.18561529746944</v>
      </c>
      <c r="M191" s="278">
        <f t="shared" si="15"/>
        <v>94.304165496216356</v>
      </c>
      <c r="O191" s="83"/>
      <c r="P191" s="83"/>
      <c r="Q191" s="363"/>
      <c r="R191" s="363"/>
    </row>
    <row r="192" spans="1:18" s="69" customFormat="1" ht="13.5" customHeight="1">
      <c r="A192" s="273"/>
      <c r="B192" s="273"/>
      <c r="C192" s="273"/>
      <c r="D192" s="273" t="s">
        <v>366</v>
      </c>
      <c r="E192" s="296"/>
      <c r="F192" s="306"/>
      <c r="G192" s="279">
        <v>109.42478800000001</v>
      </c>
      <c r="H192" s="275">
        <v>108.47298562</v>
      </c>
      <c r="I192" s="275">
        <v>89.902009069999977</v>
      </c>
      <c r="J192" s="275">
        <v>84.062054199999977</v>
      </c>
      <c r="K192" s="275"/>
      <c r="L192" s="275">
        <f t="shared" si="14"/>
        <v>77.495842600372583</v>
      </c>
      <c r="M192" s="278">
        <f t="shared" si="15"/>
        <v>93.504088584435451</v>
      </c>
      <c r="O192" s="83"/>
      <c r="P192" s="83"/>
      <c r="Q192" s="363"/>
      <c r="R192" s="363"/>
    </row>
    <row r="193" spans="1:18" s="69" customFormat="1" ht="13.5" customHeight="1">
      <c r="A193" s="273"/>
      <c r="B193" s="273"/>
      <c r="C193" s="273"/>
      <c r="D193" s="273" t="s">
        <v>365</v>
      </c>
      <c r="E193" s="296"/>
      <c r="F193" s="306"/>
      <c r="G193" s="279">
        <v>43.000946999999996</v>
      </c>
      <c r="H193" s="275">
        <v>42.952749299999994</v>
      </c>
      <c r="I193" s="275">
        <v>32.6874593</v>
      </c>
      <c r="J193" s="275">
        <v>29.172008630000004</v>
      </c>
      <c r="K193" s="275"/>
      <c r="L193" s="275">
        <f t="shared" si="14"/>
        <v>67.916510829727045</v>
      </c>
      <c r="M193" s="278">
        <f t="shared" si="15"/>
        <v>89.245261805955053</v>
      </c>
      <c r="O193" s="83"/>
      <c r="P193" s="83"/>
      <c r="Q193" s="363"/>
      <c r="R193" s="363"/>
    </row>
    <row r="194" spans="1:18" s="270" customFormat="1" ht="13.5" customHeight="1">
      <c r="A194" s="271"/>
      <c r="B194" s="271"/>
      <c r="C194" s="272" t="s">
        <v>310</v>
      </c>
      <c r="D194" s="272"/>
      <c r="E194" s="272"/>
      <c r="F194" s="300"/>
      <c r="G194" s="267">
        <f>SUM(G195:G197)</f>
        <v>2129.0786720000001</v>
      </c>
      <c r="H194" s="267">
        <f>SUM(H195:H197)</f>
        <v>7709.1597810200146</v>
      </c>
      <c r="I194" s="267">
        <f>SUM(I195:I197)</f>
        <v>7137.1698387800097</v>
      </c>
      <c r="J194" s="267">
        <f>SUM(J195:J197)</f>
        <v>7026.3067265800055</v>
      </c>
      <c r="K194" s="267"/>
      <c r="L194" s="275">
        <f t="shared" si="14"/>
        <v>91.142315455424907</v>
      </c>
      <c r="M194" s="278">
        <f t="shared" si="15"/>
        <v>98.446679640470009</v>
      </c>
      <c r="O194" s="83"/>
      <c r="P194" s="83"/>
      <c r="Q194" s="363"/>
      <c r="R194" s="363"/>
    </row>
    <row r="195" spans="1:18" s="69" customFormat="1" ht="13.5" customHeight="1">
      <c r="A195" s="273"/>
      <c r="B195" s="273"/>
      <c r="C195" s="273"/>
      <c r="D195" s="273" t="s">
        <v>364</v>
      </c>
      <c r="E195" s="274"/>
      <c r="F195" s="301"/>
      <c r="G195" s="276">
        <v>1061.823547</v>
      </c>
      <c r="H195" s="278">
        <v>6573.2377456100139</v>
      </c>
      <c r="I195" s="275">
        <v>6239.0346234900098</v>
      </c>
      <c r="J195" s="275">
        <v>6133.1742070700057</v>
      </c>
      <c r="K195" s="275"/>
      <c r="L195" s="278">
        <f t="shared" ref="L195:L199" si="17">IFERROR(+J195/H195*100,"n.a")</f>
        <v>93.305224068094788</v>
      </c>
      <c r="M195" s="278">
        <f t="shared" si="15"/>
        <v>98.303256468213235</v>
      </c>
      <c r="O195" s="83"/>
      <c r="P195" s="83"/>
      <c r="Q195" s="363"/>
      <c r="R195" s="363"/>
    </row>
    <row r="196" spans="1:18" s="69" customFormat="1" ht="13.5" customHeight="1">
      <c r="A196" s="273"/>
      <c r="B196" s="273"/>
      <c r="C196" s="273"/>
      <c r="D196" s="273" t="s">
        <v>363</v>
      </c>
      <c r="E196" s="274"/>
      <c r="F196" s="301"/>
      <c r="G196" s="279">
        <v>918.86421600000006</v>
      </c>
      <c r="H196" s="275">
        <v>982.44255347000012</v>
      </c>
      <c r="I196" s="275">
        <v>788.09648593000009</v>
      </c>
      <c r="J196" s="275">
        <v>784.20113493000008</v>
      </c>
      <c r="K196" s="275"/>
      <c r="L196" s="278">
        <f t="shared" si="17"/>
        <v>79.821576555310159</v>
      </c>
      <c r="M196" s="278">
        <f t="shared" si="15"/>
        <v>99.505726637595231</v>
      </c>
      <c r="O196" s="83"/>
      <c r="P196" s="83"/>
      <c r="Q196" s="363"/>
      <c r="R196" s="363"/>
    </row>
    <row r="197" spans="1:18" s="69" customFormat="1" ht="13.5" customHeight="1">
      <c r="A197" s="273"/>
      <c r="B197" s="273"/>
      <c r="C197" s="273"/>
      <c r="D197" s="273" t="s">
        <v>362</v>
      </c>
      <c r="E197" s="274"/>
      <c r="F197" s="301"/>
      <c r="G197" s="279">
        <v>148.39090899999999</v>
      </c>
      <c r="H197" s="275">
        <v>153.47948194000003</v>
      </c>
      <c r="I197" s="275">
        <v>110.03872935999998</v>
      </c>
      <c r="J197" s="275">
        <v>108.93138457999997</v>
      </c>
      <c r="K197" s="275"/>
      <c r="L197" s="278">
        <f t="shared" si="17"/>
        <v>70.97455842506993</v>
      </c>
      <c r="M197" s="278">
        <f t="shared" si="15"/>
        <v>98.993677238513683</v>
      </c>
      <c r="O197" s="83"/>
      <c r="P197" s="83"/>
      <c r="Q197" s="363"/>
      <c r="R197" s="363"/>
    </row>
    <row r="198" spans="1:18" s="270" customFormat="1" ht="13.5" customHeight="1">
      <c r="A198" s="271"/>
      <c r="B198" s="271"/>
      <c r="C198" s="271" t="s">
        <v>361</v>
      </c>
      <c r="D198" s="271"/>
      <c r="E198" s="272"/>
      <c r="F198" s="300"/>
      <c r="G198" s="280">
        <f>SUM(G199)</f>
        <v>980.96167300000002</v>
      </c>
      <c r="H198" s="280">
        <f>SUM(H199)</f>
        <v>978.21296448999988</v>
      </c>
      <c r="I198" s="280">
        <f>SUM(I199)</f>
        <v>705.15831141000172</v>
      </c>
      <c r="J198" s="280">
        <f>SUM(J199)</f>
        <v>655.99806102000127</v>
      </c>
      <c r="K198" s="280"/>
      <c r="L198" s="280">
        <f t="shared" si="17"/>
        <v>67.060863516771292</v>
      </c>
      <c r="M198" s="280">
        <f t="shared" si="15"/>
        <v>93.028480329232465</v>
      </c>
      <c r="O198" s="83"/>
      <c r="P198" s="83"/>
      <c r="Q198" s="363"/>
      <c r="R198" s="363"/>
    </row>
    <row r="199" spans="1:18" s="69" customFormat="1" ht="13.5" customHeight="1">
      <c r="A199" s="350"/>
      <c r="B199" s="350"/>
      <c r="C199" s="350"/>
      <c r="D199" s="350" t="s">
        <v>361</v>
      </c>
      <c r="E199" s="351"/>
      <c r="F199" s="352"/>
      <c r="G199" s="353">
        <v>980.96167300000002</v>
      </c>
      <c r="H199" s="354">
        <v>978.21296448999988</v>
      </c>
      <c r="I199" s="354">
        <v>705.15831141000172</v>
      </c>
      <c r="J199" s="354">
        <v>655.99806102000127</v>
      </c>
      <c r="K199" s="354"/>
      <c r="L199" s="354">
        <f t="shared" si="17"/>
        <v>67.060863516771292</v>
      </c>
      <c r="M199" s="354">
        <f t="shared" si="15"/>
        <v>93.028480329232465</v>
      </c>
      <c r="O199" s="83"/>
      <c r="P199" s="83"/>
      <c r="Q199" s="363"/>
      <c r="R199" s="363"/>
    </row>
    <row r="200" spans="1:18" s="12" customFormat="1" ht="11.25" customHeight="1">
      <c r="A200" s="273" t="s">
        <v>200</v>
      </c>
      <c r="B200" s="69"/>
      <c r="C200" s="69"/>
      <c r="D200" s="69"/>
      <c r="E200" s="69"/>
      <c r="F200" s="380"/>
      <c r="G200" s="69"/>
      <c r="H200" s="69"/>
      <c r="I200" s="69"/>
      <c r="J200" s="69"/>
      <c r="K200" s="69"/>
      <c r="L200" s="69"/>
      <c r="M200" s="69"/>
    </row>
    <row r="201" spans="1:18" s="12" customFormat="1" ht="25.5" customHeight="1">
      <c r="A201" s="397" t="s">
        <v>641</v>
      </c>
      <c r="B201" s="397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</row>
    <row r="202" spans="1:18" s="12" customFormat="1" ht="11.25" customHeight="1">
      <c r="A202" s="273" t="s">
        <v>147</v>
      </c>
      <c r="B202" s="69"/>
      <c r="C202" s="69"/>
      <c r="D202" s="69"/>
      <c r="E202" s="69"/>
      <c r="F202" s="380"/>
      <c r="G202" s="69"/>
      <c r="H202" s="69"/>
      <c r="I202" s="69"/>
      <c r="J202" s="69"/>
      <c r="K202" s="69"/>
      <c r="L202" s="69"/>
      <c r="M202" s="69"/>
    </row>
  </sheetData>
  <mergeCells count="14">
    <mergeCell ref="D157:F157"/>
    <mergeCell ref="A201:M201"/>
    <mergeCell ref="A1:F1"/>
    <mergeCell ref="A3:M3"/>
    <mergeCell ref="D14:F14"/>
    <mergeCell ref="E50:F50"/>
    <mergeCell ref="E87:F87"/>
    <mergeCell ref="A4:B7"/>
    <mergeCell ref="C4:F7"/>
    <mergeCell ref="I4:J4"/>
    <mergeCell ref="L4:M5"/>
    <mergeCell ref="G5:G6"/>
    <mergeCell ref="H5:H6"/>
    <mergeCell ref="I5:I6"/>
  </mergeCells>
  <pageMargins left="0" right="0" top="0" bottom="0" header="0.31496062992125984" footer="0.39370078740157483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0"/>
  <sheetViews>
    <sheetView showGridLines="0" zoomScaleNormal="100" workbookViewId="0">
      <selection sqref="A1:C1"/>
    </sheetView>
  </sheetViews>
  <sheetFormatPr baseColWidth="10" defaultColWidth="11.42578125" defaultRowHeight="12"/>
  <cols>
    <col min="1" max="1" width="4.7109375" style="2" customWidth="1"/>
    <col min="2" max="2" width="60.7109375" style="64" customWidth="1"/>
    <col min="3" max="3" width="17.7109375" style="10" customWidth="1"/>
    <col min="4" max="6" width="17.7109375" style="3" customWidth="1"/>
    <col min="7" max="7" width="0.85546875" style="4" customWidth="1"/>
    <col min="8" max="9" width="13.7109375" style="11" customWidth="1"/>
    <col min="10" max="16384" width="11.42578125" style="3"/>
  </cols>
  <sheetData>
    <row r="1" spans="1:14" s="1" customFormat="1" ht="41.25" customHeight="1">
      <c r="A1" s="452" t="s">
        <v>146</v>
      </c>
      <c r="B1" s="452"/>
      <c r="C1" s="452"/>
      <c r="D1" s="446" t="s">
        <v>132</v>
      </c>
      <c r="E1" s="453"/>
      <c r="F1" s="453"/>
      <c r="G1" s="454"/>
      <c r="H1" s="455"/>
      <c r="I1" s="455"/>
    </row>
    <row r="2" spans="1:14" ht="22.5" customHeight="1">
      <c r="A2" s="448" t="s">
        <v>657</v>
      </c>
      <c r="B2" s="3"/>
      <c r="C2" s="3"/>
    </row>
    <row r="3" spans="1:14" s="104" customFormat="1" ht="64.5" customHeight="1">
      <c r="A3" s="406" t="s">
        <v>635</v>
      </c>
      <c r="B3" s="406"/>
      <c r="C3" s="406"/>
      <c r="D3" s="406"/>
      <c r="E3" s="406"/>
      <c r="F3" s="406"/>
      <c r="G3" s="406"/>
      <c r="H3" s="406"/>
      <c r="I3" s="406"/>
    </row>
    <row r="4" spans="1:14" s="69" customFormat="1" ht="12" customHeight="1">
      <c r="A4" s="407" t="s">
        <v>0</v>
      </c>
      <c r="B4" s="390" t="s">
        <v>1</v>
      </c>
      <c r="C4" s="73"/>
      <c r="D4" s="73"/>
      <c r="E4" s="394" t="s">
        <v>2</v>
      </c>
      <c r="F4" s="394"/>
      <c r="G4" s="74"/>
      <c r="H4" s="392" t="s">
        <v>3</v>
      </c>
      <c r="I4" s="392"/>
    </row>
    <row r="5" spans="1:14" s="69" customFormat="1" ht="16.5" customHeight="1">
      <c r="A5" s="407"/>
      <c r="B5" s="390"/>
      <c r="C5" s="390" t="s">
        <v>4</v>
      </c>
      <c r="D5" s="390" t="s">
        <v>645</v>
      </c>
      <c r="E5" s="390" t="s">
        <v>646</v>
      </c>
      <c r="F5" s="107" t="s">
        <v>626</v>
      </c>
      <c r="G5" s="76"/>
      <c r="H5" s="393"/>
      <c r="I5" s="393"/>
    </row>
    <row r="6" spans="1:14" s="69" customFormat="1" ht="24.75" customHeight="1">
      <c r="A6" s="407"/>
      <c r="B6" s="390"/>
      <c r="C6" s="390"/>
      <c r="D6" s="390"/>
      <c r="E6" s="390"/>
      <c r="F6" s="77" t="s">
        <v>144</v>
      </c>
      <c r="G6" s="77"/>
      <c r="H6" s="76" t="s">
        <v>5</v>
      </c>
      <c r="I6" s="76" t="s">
        <v>7</v>
      </c>
    </row>
    <row r="7" spans="1:14" s="69" customFormat="1" ht="12" customHeight="1">
      <c r="A7" s="408"/>
      <c r="B7" s="409"/>
      <c r="C7" s="78" t="s">
        <v>8</v>
      </c>
      <c r="D7" s="78" t="s">
        <v>9</v>
      </c>
      <c r="E7" s="78" t="s">
        <v>10</v>
      </c>
      <c r="F7" s="79" t="s">
        <v>11</v>
      </c>
      <c r="G7" s="79"/>
      <c r="H7" s="79" t="s">
        <v>12</v>
      </c>
      <c r="I7" s="79" t="s">
        <v>13</v>
      </c>
    </row>
    <row r="8" spans="1:14" s="69" customFormat="1" ht="16.5" customHeight="1">
      <c r="A8" s="80" t="s">
        <v>128</v>
      </c>
      <c r="B8" s="160"/>
      <c r="C8" s="245">
        <f>+C9+C11+C13+C22+C25+C32+C48+C77+C79+C82+C84+C89+C91+C93+C124+C126+C122</f>
        <v>91952548163.074997</v>
      </c>
      <c r="D8" s="245">
        <f>+D9+D11+D13+D22+D25+D32+D48+D77+D79+D82+D84+D89+D91+D93+D124+D126+D122</f>
        <v>92515736107.616989</v>
      </c>
      <c r="E8" s="245">
        <f>+E9+E11+E13+E22+E25+E32+E48+E77+E79+E82+E84+E89+E91+E93+E124+E126+E122</f>
        <v>69536845481.682617</v>
      </c>
      <c r="F8" s="245">
        <f>+F9+F11+F13+F22+F25+F32+F48+F77+F79+F82+F84+F89+F91+F93+F124+F126+F122</f>
        <v>68083462380.317802</v>
      </c>
      <c r="G8" s="246"/>
      <c r="H8" s="247">
        <f>IFERROR(+F8/D8*100,"n.a")</f>
        <v>73.591223768809598</v>
      </c>
      <c r="I8" s="247">
        <f>IFERROR(+F8/E8*100,"n.a.")</f>
        <v>97.909909356259675</v>
      </c>
      <c r="K8" s="83"/>
      <c r="L8" s="83"/>
      <c r="M8" s="363"/>
      <c r="N8" s="363"/>
    </row>
    <row r="9" spans="1:14" s="69" customFormat="1" ht="16.5" customHeight="1">
      <c r="A9" s="248" t="s">
        <v>126</v>
      </c>
      <c r="B9" s="348"/>
      <c r="C9" s="249">
        <f>+C10</f>
        <v>81974733</v>
      </c>
      <c r="D9" s="249">
        <f t="shared" ref="D9:F9" si="0">+D10</f>
        <v>88967941.770000011</v>
      </c>
      <c r="E9" s="249">
        <f t="shared" si="0"/>
        <v>53243709.199999996</v>
      </c>
      <c r="F9" s="249">
        <f t="shared" si="0"/>
        <v>52864277.799999997</v>
      </c>
      <c r="G9" s="250"/>
      <c r="H9" s="251">
        <f t="shared" ref="H9:H71" si="1">IFERROR(+F9/D9*100,"n.a")</f>
        <v>59.41946812332106</v>
      </c>
      <c r="I9" s="251">
        <f t="shared" ref="I9:I72" si="2">IFERROR(+F9/E9*100,"n.a.")</f>
        <v>99.287368581751636</v>
      </c>
      <c r="K9" s="83"/>
      <c r="L9" s="83"/>
      <c r="M9" s="363"/>
      <c r="N9" s="363"/>
    </row>
    <row r="10" spans="1:14" s="69" customFormat="1" ht="16.5" customHeight="1">
      <c r="A10" s="252"/>
      <c r="B10" s="260" t="s">
        <v>14</v>
      </c>
      <c r="C10" s="253">
        <v>81974733</v>
      </c>
      <c r="D10" s="253">
        <v>88967941.770000011</v>
      </c>
      <c r="E10" s="253">
        <v>53243709.199999996</v>
      </c>
      <c r="F10" s="253">
        <v>52864277.799999997</v>
      </c>
      <c r="G10" s="254"/>
      <c r="H10" s="255">
        <f t="shared" si="1"/>
        <v>59.41946812332106</v>
      </c>
      <c r="I10" s="255">
        <f t="shared" si="2"/>
        <v>99.287368581751636</v>
      </c>
      <c r="K10" s="83"/>
      <c r="L10" s="83"/>
      <c r="M10" s="363"/>
      <c r="N10" s="363"/>
    </row>
    <row r="11" spans="1:14" s="69" customFormat="1" ht="16.5" customHeight="1">
      <c r="A11" s="248" t="s">
        <v>15</v>
      </c>
      <c r="B11" s="348"/>
      <c r="C11" s="249">
        <f>+C12</f>
        <v>5300000</v>
      </c>
      <c r="D11" s="249">
        <f t="shared" ref="D11:F11" si="3">+D12</f>
        <v>5300000</v>
      </c>
      <c r="E11" s="249">
        <f t="shared" si="3"/>
        <v>4050000</v>
      </c>
      <c r="F11" s="249">
        <f t="shared" si="3"/>
        <v>1772621.97</v>
      </c>
      <c r="G11" s="256"/>
      <c r="H11" s="251">
        <f t="shared" si="1"/>
        <v>33.445697547169814</v>
      </c>
      <c r="I11" s="251">
        <f t="shared" si="2"/>
        <v>43.768443703703703</v>
      </c>
      <c r="K11" s="83"/>
      <c r="L11" s="83"/>
      <c r="M11" s="363"/>
      <c r="N11" s="363"/>
    </row>
    <row r="12" spans="1:14" s="69" customFormat="1" ht="16.5" customHeight="1">
      <c r="A12" s="252"/>
      <c r="B12" s="260" t="s">
        <v>16</v>
      </c>
      <c r="C12" s="253">
        <v>5300000</v>
      </c>
      <c r="D12" s="253">
        <v>5300000</v>
      </c>
      <c r="E12" s="253">
        <v>4050000</v>
      </c>
      <c r="F12" s="253">
        <v>1772621.97</v>
      </c>
      <c r="G12" s="254"/>
      <c r="H12" s="255">
        <f t="shared" si="1"/>
        <v>33.445697547169814</v>
      </c>
      <c r="I12" s="255">
        <f t="shared" si="2"/>
        <v>43.768443703703703</v>
      </c>
      <c r="K12" s="83"/>
      <c r="L12" s="83"/>
      <c r="M12" s="363"/>
      <c r="N12" s="363"/>
    </row>
    <row r="13" spans="1:14" s="69" customFormat="1" ht="16.5" customHeight="1">
      <c r="A13" s="248" t="s">
        <v>17</v>
      </c>
      <c r="B13" s="348"/>
      <c r="C13" s="249">
        <f>SUM(C14:C21)</f>
        <v>8908248566</v>
      </c>
      <c r="D13" s="249">
        <f>SUM(D14:D21)</f>
        <v>7604588382.7699986</v>
      </c>
      <c r="E13" s="249">
        <f>SUM(E14:E21)</f>
        <v>6304340949.6000023</v>
      </c>
      <c r="F13" s="249">
        <f>SUM(F14:F21)</f>
        <v>6126700072.7200003</v>
      </c>
      <c r="G13" s="256"/>
      <c r="H13" s="251">
        <f>IFERROR(+F13/D13*100,"n.a")</f>
        <v>80.565834261345358</v>
      </c>
      <c r="I13" s="251">
        <f t="shared" si="2"/>
        <v>97.182245086359529</v>
      </c>
      <c r="K13" s="83"/>
      <c r="L13" s="83"/>
      <c r="M13" s="363"/>
      <c r="N13" s="363"/>
    </row>
    <row r="14" spans="1:14" s="69" customFormat="1" ht="16.5" customHeight="1">
      <c r="A14" s="80"/>
      <c r="B14" s="260" t="s">
        <v>131</v>
      </c>
      <c r="C14" s="253">
        <v>0</v>
      </c>
      <c r="D14" s="253">
        <v>8530743.959999999</v>
      </c>
      <c r="E14" s="253">
        <v>8530743.959999999</v>
      </c>
      <c r="F14" s="253">
        <v>152079.91</v>
      </c>
      <c r="G14" s="254"/>
      <c r="H14" s="255">
        <f>IFERROR(+F14/D14*100,"n.a")</f>
        <v>1.7827274000144766</v>
      </c>
      <c r="I14" s="255">
        <f t="shared" si="2"/>
        <v>1.7827274000144766</v>
      </c>
      <c r="K14" s="83"/>
      <c r="L14" s="83"/>
      <c r="M14" s="363"/>
      <c r="N14" s="363"/>
    </row>
    <row r="15" spans="1:14" s="69" customFormat="1" ht="16.5" customHeight="1">
      <c r="A15" s="80"/>
      <c r="B15" s="260" t="s">
        <v>113</v>
      </c>
      <c r="C15" s="253">
        <v>158319086</v>
      </c>
      <c r="D15" s="253">
        <v>48038085.420000009</v>
      </c>
      <c r="E15" s="253">
        <v>47503769.670000009</v>
      </c>
      <c r="F15" s="253">
        <v>18514064.679999996</v>
      </c>
      <c r="G15" s="254"/>
      <c r="H15" s="255">
        <f t="shared" si="1"/>
        <v>38.54038835671814</v>
      </c>
      <c r="I15" s="255">
        <f t="shared" si="2"/>
        <v>38.973885248715654</v>
      </c>
      <c r="K15" s="83"/>
      <c r="L15" s="83"/>
      <c r="M15" s="363"/>
      <c r="N15" s="363"/>
    </row>
    <row r="16" spans="1:14" s="69" customFormat="1" ht="16.5" customHeight="1">
      <c r="A16" s="80"/>
      <c r="B16" s="260" t="s">
        <v>18</v>
      </c>
      <c r="C16" s="253">
        <v>2641122562</v>
      </c>
      <c r="D16" s="253">
        <v>1304124008.28</v>
      </c>
      <c r="E16" s="253">
        <v>1298702125.05</v>
      </c>
      <c r="F16" s="253">
        <v>1251629539.0500002</v>
      </c>
      <c r="G16" s="254"/>
      <c r="H16" s="255">
        <f t="shared" si="1"/>
        <v>95.974733315489345</v>
      </c>
      <c r="I16" s="255">
        <f t="shared" si="2"/>
        <v>96.37541318428292</v>
      </c>
      <c r="K16" s="83"/>
      <c r="L16" s="83"/>
      <c r="M16" s="363"/>
      <c r="N16" s="363"/>
    </row>
    <row r="17" spans="1:14" s="69" customFormat="1" ht="16.5" customHeight="1">
      <c r="A17" s="80"/>
      <c r="B17" s="260" t="s">
        <v>130</v>
      </c>
      <c r="C17" s="253">
        <v>0</v>
      </c>
      <c r="D17" s="253">
        <v>67388253</v>
      </c>
      <c r="E17" s="253">
        <v>67388253</v>
      </c>
      <c r="F17" s="253">
        <v>67388253</v>
      </c>
      <c r="G17" s="254"/>
      <c r="H17" s="255">
        <f t="shared" ref="H17" si="4">IFERROR(+F17/D17*100,"n.a")</f>
        <v>100</v>
      </c>
      <c r="I17" s="255">
        <f t="shared" si="2"/>
        <v>100</v>
      </c>
      <c r="K17" s="83"/>
      <c r="L17" s="83"/>
      <c r="M17" s="363"/>
      <c r="N17" s="363"/>
    </row>
    <row r="18" spans="1:14" s="69" customFormat="1" ht="16.5" customHeight="1">
      <c r="A18" s="80"/>
      <c r="B18" s="260" t="s">
        <v>19</v>
      </c>
      <c r="C18" s="253">
        <v>2720799463</v>
      </c>
      <c r="D18" s="253">
        <v>2765238411.1999989</v>
      </c>
      <c r="E18" s="253">
        <v>2206888731.3900003</v>
      </c>
      <c r="F18" s="253">
        <v>2203288731.3900003</v>
      </c>
      <c r="G18" s="257"/>
      <c r="H18" s="255">
        <f t="shared" si="1"/>
        <v>79.6780748620465</v>
      </c>
      <c r="I18" s="255">
        <f t="shared" si="2"/>
        <v>99.83687442195</v>
      </c>
      <c r="K18" s="83"/>
      <c r="L18" s="83"/>
      <c r="M18" s="363"/>
      <c r="N18" s="363"/>
    </row>
    <row r="19" spans="1:14" s="69" customFormat="1" ht="16.5" customHeight="1">
      <c r="A19" s="258"/>
      <c r="B19" s="260" t="s">
        <v>20</v>
      </c>
      <c r="C19" s="253">
        <v>1367848336</v>
      </c>
      <c r="D19" s="253">
        <v>1383961118.45</v>
      </c>
      <c r="E19" s="253">
        <v>1167709399.1500001</v>
      </c>
      <c r="F19" s="253">
        <v>1160110530.95</v>
      </c>
      <c r="G19" s="246"/>
      <c r="H19" s="255">
        <f t="shared" si="1"/>
        <v>83.825370198932561</v>
      </c>
      <c r="I19" s="255">
        <f t="shared" si="2"/>
        <v>99.349250061228304</v>
      </c>
      <c r="K19" s="83"/>
      <c r="L19" s="83"/>
      <c r="M19" s="363"/>
      <c r="N19" s="363"/>
    </row>
    <row r="20" spans="1:14" s="69" customFormat="1" ht="16.5" customHeight="1">
      <c r="A20" s="80"/>
      <c r="B20" s="260" t="s">
        <v>21</v>
      </c>
      <c r="C20" s="253">
        <v>1548356014</v>
      </c>
      <c r="D20" s="253">
        <v>1565059192.1099997</v>
      </c>
      <c r="E20" s="253">
        <v>1124184977.02</v>
      </c>
      <c r="F20" s="253">
        <v>1099792317.45</v>
      </c>
      <c r="G20" s="246"/>
      <c r="H20" s="255">
        <f t="shared" si="1"/>
        <v>70.271611642194145</v>
      </c>
      <c r="I20" s="255">
        <f t="shared" si="2"/>
        <v>97.830191643846703</v>
      </c>
      <c r="K20" s="83"/>
      <c r="L20" s="83"/>
      <c r="M20" s="363"/>
      <c r="N20" s="363"/>
    </row>
    <row r="21" spans="1:14" s="69" customFormat="1" ht="16.5" customHeight="1">
      <c r="A21" s="80"/>
      <c r="B21" s="260" t="s">
        <v>129</v>
      </c>
      <c r="C21" s="253">
        <v>471803105</v>
      </c>
      <c r="D21" s="253">
        <v>462248570.35000002</v>
      </c>
      <c r="E21" s="253">
        <v>383432950.36000013</v>
      </c>
      <c r="F21" s="253">
        <v>325824556.29000008</v>
      </c>
      <c r="G21" s="246"/>
      <c r="H21" s="255">
        <f t="shared" si="1"/>
        <v>70.486871607476473</v>
      </c>
      <c r="I21" s="255">
        <f t="shared" si="2"/>
        <v>84.975627677299954</v>
      </c>
      <c r="K21" s="83"/>
      <c r="L21" s="83"/>
      <c r="M21" s="363"/>
      <c r="N21" s="363"/>
    </row>
    <row r="22" spans="1:14" s="69" customFormat="1" ht="16.5" customHeight="1">
      <c r="A22" s="248" t="s">
        <v>22</v>
      </c>
      <c r="B22" s="348"/>
      <c r="C22" s="249">
        <f>+C23+C24</f>
        <v>208388845</v>
      </c>
      <c r="D22" s="249">
        <f>+D23+D24</f>
        <v>244748274.81999999</v>
      </c>
      <c r="E22" s="249">
        <f>+E23+E24</f>
        <v>165267898.48000002</v>
      </c>
      <c r="F22" s="249">
        <f t="shared" ref="F22" si="5">+F23+F24</f>
        <v>156697769.65000004</v>
      </c>
      <c r="G22" s="256"/>
      <c r="H22" s="251">
        <f t="shared" si="1"/>
        <v>64.024054823366299</v>
      </c>
      <c r="I22" s="251">
        <f t="shared" si="2"/>
        <v>94.814402004974312</v>
      </c>
      <c r="K22" s="83"/>
      <c r="L22" s="83"/>
      <c r="M22" s="363"/>
      <c r="N22" s="363"/>
    </row>
    <row r="23" spans="1:14" s="69" customFormat="1" ht="16.5" customHeight="1">
      <c r="A23" s="80"/>
      <c r="B23" s="349" t="s">
        <v>23</v>
      </c>
      <c r="C23" s="253">
        <v>130567356</v>
      </c>
      <c r="D23" s="253">
        <v>166669019.41000003</v>
      </c>
      <c r="E23" s="253">
        <v>109167683.03</v>
      </c>
      <c r="F23" s="253">
        <v>107771455.06000002</v>
      </c>
      <c r="G23" s="257"/>
      <c r="H23" s="255">
        <f t="shared" si="1"/>
        <v>64.661960238024776</v>
      </c>
      <c r="I23" s="255">
        <f t="shared" si="2"/>
        <v>98.721024454081075</v>
      </c>
      <c r="K23" s="83"/>
      <c r="L23" s="83"/>
      <c r="M23" s="363"/>
      <c r="N23" s="363"/>
    </row>
    <row r="24" spans="1:14" s="69" customFormat="1" ht="16.5" customHeight="1">
      <c r="A24" s="258"/>
      <c r="B24" s="349" t="s">
        <v>24</v>
      </c>
      <c r="C24" s="253">
        <v>77821489</v>
      </c>
      <c r="D24" s="253">
        <v>78079255.409999982</v>
      </c>
      <c r="E24" s="253">
        <v>56100215.450000025</v>
      </c>
      <c r="F24" s="253">
        <v>48926314.590000011</v>
      </c>
      <c r="G24" s="246"/>
      <c r="H24" s="255">
        <f t="shared" si="1"/>
        <v>62.662373421831816</v>
      </c>
      <c r="I24" s="255">
        <f t="shared" si="2"/>
        <v>87.212347042777694</v>
      </c>
      <c r="K24" s="83"/>
      <c r="L24" s="83"/>
      <c r="M24" s="363"/>
      <c r="N24" s="363"/>
    </row>
    <row r="25" spans="1:14" s="69" customFormat="1" ht="16.5" customHeight="1">
      <c r="A25" s="248" t="s">
        <v>25</v>
      </c>
      <c r="B25" s="348"/>
      <c r="C25" s="249">
        <f>SUM(C26:C31)</f>
        <v>1428736638</v>
      </c>
      <c r="D25" s="249">
        <f t="shared" ref="D25:F25" si="6">SUM(D26:D31)</f>
        <v>1790241327.3899999</v>
      </c>
      <c r="E25" s="249">
        <f>SUM(E26:E31)</f>
        <v>1435267739.6399999</v>
      </c>
      <c r="F25" s="249">
        <f t="shared" si="6"/>
        <v>1312102814.6700003</v>
      </c>
      <c r="G25" s="250"/>
      <c r="H25" s="251">
        <f t="shared" si="1"/>
        <v>73.29195201760426</v>
      </c>
      <c r="I25" s="251">
        <f t="shared" si="2"/>
        <v>91.418679486177794</v>
      </c>
      <c r="K25" s="83"/>
      <c r="L25" s="83"/>
      <c r="M25" s="363"/>
      <c r="N25" s="363"/>
    </row>
    <row r="26" spans="1:14" s="69" customFormat="1" ht="16.5" customHeight="1">
      <c r="A26" s="252"/>
      <c r="B26" s="260" t="s">
        <v>27</v>
      </c>
      <c r="C26" s="253">
        <v>214612284</v>
      </c>
      <c r="D26" s="253">
        <v>214612284</v>
      </c>
      <c r="E26" s="253">
        <v>195325868.28999999</v>
      </c>
      <c r="F26" s="253">
        <v>195325868.28999999</v>
      </c>
      <c r="G26" s="254"/>
      <c r="H26" s="255">
        <f t="shared" si="1"/>
        <v>91.01336822360085</v>
      </c>
      <c r="I26" s="255">
        <f t="shared" si="2"/>
        <v>100</v>
      </c>
      <c r="K26" s="83"/>
      <c r="L26" s="83"/>
      <c r="M26" s="363"/>
      <c r="N26" s="363"/>
    </row>
    <row r="27" spans="1:14" s="69" customFormat="1" ht="16.5" customHeight="1">
      <c r="A27" s="80"/>
      <c r="B27" s="260" t="s">
        <v>28</v>
      </c>
      <c r="C27" s="253">
        <v>50000000</v>
      </c>
      <c r="D27" s="253">
        <v>50000000</v>
      </c>
      <c r="E27" s="253">
        <v>50000000</v>
      </c>
      <c r="F27" s="253">
        <v>50000000</v>
      </c>
      <c r="G27" s="257"/>
      <c r="H27" s="255">
        <f t="shared" si="1"/>
        <v>100</v>
      </c>
      <c r="I27" s="255">
        <f t="shared" si="2"/>
        <v>100</v>
      </c>
      <c r="K27" s="83"/>
      <c r="L27" s="83"/>
      <c r="M27" s="363"/>
      <c r="N27" s="363"/>
    </row>
    <row r="28" spans="1:14" s="69" customFormat="1" ht="16.5" customHeight="1">
      <c r="A28" s="252"/>
      <c r="B28" s="260" t="s">
        <v>29</v>
      </c>
      <c r="C28" s="253">
        <v>257011761</v>
      </c>
      <c r="D28" s="253">
        <v>295881359.53999996</v>
      </c>
      <c r="E28" s="253">
        <v>208753029.13</v>
      </c>
      <c r="F28" s="253">
        <v>174941314.32999995</v>
      </c>
      <c r="G28" s="254"/>
      <c r="H28" s="255">
        <f t="shared" si="1"/>
        <v>59.125493610674653</v>
      </c>
      <c r="I28" s="255">
        <f t="shared" si="2"/>
        <v>83.803006384667142</v>
      </c>
      <c r="K28" s="83"/>
      <c r="L28" s="83"/>
      <c r="M28" s="363"/>
      <c r="N28" s="363"/>
    </row>
    <row r="29" spans="1:14" s="69" customFormat="1" ht="16.5" customHeight="1">
      <c r="A29" s="80"/>
      <c r="B29" s="260" t="s">
        <v>30</v>
      </c>
      <c r="C29" s="253">
        <v>155599773</v>
      </c>
      <c r="D29" s="253">
        <v>173240843.10000005</v>
      </c>
      <c r="E29" s="253">
        <v>128138213.09999999</v>
      </c>
      <c r="F29" s="253">
        <v>109636756.21999997</v>
      </c>
      <c r="G29" s="257"/>
      <c r="H29" s="255">
        <f t="shared" si="1"/>
        <v>63.285743857015397</v>
      </c>
      <c r="I29" s="255">
        <f t="shared" si="2"/>
        <v>85.561327544374805</v>
      </c>
      <c r="K29" s="83"/>
      <c r="L29" s="83"/>
      <c r="M29" s="363"/>
      <c r="N29" s="363"/>
    </row>
    <row r="30" spans="1:14" s="69" customFormat="1" ht="16.5" customHeight="1">
      <c r="A30" s="258"/>
      <c r="B30" s="260" t="s">
        <v>26</v>
      </c>
      <c r="C30" s="253">
        <v>1681283</v>
      </c>
      <c r="D30" s="253">
        <v>1406215.1400000001</v>
      </c>
      <c r="E30" s="253">
        <v>1376282.12</v>
      </c>
      <c r="F30" s="253">
        <v>577794.23999999987</v>
      </c>
      <c r="G30" s="246"/>
      <c r="H30" s="255">
        <f t="shared" si="1"/>
        <v>41.088608959223684</v>
      </c>
      <c r="I30" s="255">
        <f t="shared" si="2"/>
        <v>41.982252882860955</v>
      </c>
      <c r="K30" s="83"/>
      <c r="L30" s="83"/>
      <c r="M30" s="363"/>
      <c r="N30" s="363"/>
    </row>
    <row r="31" spans="1:14" s="69" customFormat="1" ht="16.5" customHeight="1">
      <c r="A31" s="258"/>
      <c r="B31" s="260" t="s">
        <v>31</v>
      </c>
      <c r="C31" s="253">
        <v>749831537</v>
      </c>
      <c r="D31" s="253">
        <v>1055100625.61</v>
      </c>
      <c r="E31" s="253">
        <v>851674347</v>
      </c>
      <c r="F31" s="253">
        <v>781621081.59000039</v>
      </c>
      <c r="G31" s="246"/>
      <c r="H31" s="255">
        <f t="shared" ref="H31" si="7">IFERROR(+F31/D31*100,"n.a")</f>
        <v>74.08024055886716</v>
      </c>
      <c r="I31" s="255">
        <f t="shared" si="2"/>
        <v>91.774641838543062</v>
      </c>
      <c r="K31" s="83"/>
      <c r="L31" s="83"/>
      <c r="M31" s="363"/>
      <c r="N31" s="363"/>
    </row>
    <row r="32" spans="1:14" s="69" customFormat="1" ht="16.5" customHeight="1">
      <c r="A32" s="248" t="s">
        <v>32</v>
      </c>
      <c r="B32" s="348"/>
      <c r="C32" s="249">
        <f>SUM(C33:C47)</f>
        <v>31664277109.075001</v>
      </c>
      <c r="D32" s="249">
        <f t="shared" ref="D32:F32" si="8">SUM(D33:D47)</f>
        <v>32337032211.987003</v>
      </c>
      <c r="E32" s="249">
        <f>SUM(E33:E47)</f>
        <v>24255199385.782597</v>
      </c>
      <c r="F32" s="249">
        <f t="shared" si="8"/>
        <v>23827497459.637798</v>
      </c>
      <c r="G32" s="259"/>
      <c r="H32" s="251">
        <f t="shared" si="1"/>
        <v>73.684861688714875</v>
      </c>
      <c r="I32" s="251">
        <f t="shared" si="2"/>
        <v>98.236658790793115</v>
      </c>
      <c r="K32" s="83"/>
      <c r="L32" s="83"/>
      <c r="M32" s="363"/>
      <c r="N32" s="363"/>
    </row>
    <row r="33" spans="1:14" s="69" customFormat="1" ht="16.5" customHeight="1">
      <c r="A33" s="252"/>
      <c r="B33" s="260" t="s">
        <v>33</v>
      </c>
      <c r="C33" s="253">
        <v>4806377285.3249998</v>
      </c>
      <c r="D33" s="253">
        <v>4816151510.2605009</v>
      </c>
      <c r="E33" s="253">
        <v>3832716241.2947507</v>
      </c>
      <c r="F33" s="253">
        <v>3831836386.000751</v>
      </c>
      <c r="G33" s="254"/>
      <c r="H33" s="255">
        <f t="shared" si="1"/>
        <v>79.562206002806818</v>
      </c>
      <c r="I33" s="255">
        <f t="shared" si="2"/>
        <v>99.977043557659712</v>
      </c>
      <c r="K33" s="83"/>
      <c r="L33" s="83"/>
      <c r="M33" s="363"/>
      <c r="N33" s="363"/>
    </row>
    <row r="34" spans="1:14" s="69" customFormat="1" ht="16.5" customHeight="1">
      <c r="A34" s="252"/>
      <c r="B34" s="260" t="s">
        <v>116</v>
      </c>
      <c r="C34" s="253">
        <v>323320021.47499996</v>
      </c>
      <c r="D34" s="253">
        <v>323320021.47499996</v>
      </c>
      <c r="E34" s="253">
        <v>241020084.15925002</v>
      </c>
      <c r="F34" s="253">
        <v>240890861.4955</v>
      </c>
      <c r="G34" s="254"/>
      <c r="H34" s="255">
        <f t="shared" si="1"/>
        <v>74.505395736566342</v>
      </c>
      <c r="I34" s="255">
        <f t="shared" si="2"/>
        <v>99.946385105539733</v>
      </c>
      <c r="K34" s="83"/>
      <c r="L34" s="83"/>
      <c r="M34" s="363"/>
      <c r="N34" s="363"/>
    </row>
    <row r="35" spans="1:14" s="69" customFormat="1" ht="16.5" customHeight="1">
      <c r="A35" s="252"/>
      <c r="B35" s="260" t="s">
        <v>34</v>
      </c>
      <c r="C35" s="253">
        <v>5709060</v>
      </c>
      <c r="D35" s="253">
        <v>5709060</v>
      </c>
      <c r="E35" s="253">
        <v>5709060</v>
      </c>
      <c r="F35" s="253">
        <v>414853</v>
      </c>
      <c r="G35" s="254"/>
      <c r="H35" s="255">
        <f t="shared" si="1"/>
        <v>7.2665727808080494</v>
      </c>
      <c r="I35" s="255">
        <f t="shared" si="2"/>
        <v>7.2665727808080494</v>
      </c>
      <c r="K35" s="83"/>
      <c r="L35" s="83"/>
      <c r="M35" s="363"/>
      <c r="N35" s="363"/>
    </row>
    <row r="36" spans="1:14" s="69" customFormat="1" ht="16.5" customHeight="1">
      <c r="A36" s="80"/>
      <c r="B36" s="260" t="s">
        <v>114</v>
      </c>
      <c r="C36" s="253">
        <v>671202</v>
      </c>
      <c r="D36" s="253">
        <v>909521.02</v>
      </c>
      <c r="E36" s="253">
        <v>760100.87</v>
      </c>
      <c r="F36" s="253">
        <v>319392.48</v>
      </c>
      <c r="G36" s="257"/>
      <c r="H36" s="255">
        <f t="shared" si="1"/>
        <v>35.116558383664405</v>
      </c>
      <c r="I36" s="255">
        <f t="shared" si="2"/>
        <v>42.019749299852791</v>
      </c>
      <c r="K36" s="83"/>
      <c r="L36" s="83"/>
      <c r="M36" s="363"/>
      <c r="N36" s="363"/>
    </row>
    <row r="37" spans="1:14" s="69" customFormat="1" ht="16.5" customHeight="1">
      <c r="A37" s="258"/>
      <c r="B37" s="260" t="s">
        <v>35</v>
      </c>
      <c r="C37" s="253">
        <v>88536713.549999982</v>
      </c>
      <c r="D37" s="253">
        <v>88033552.604249984</v>
      </c>
      <c r="E37" s="253">
        <v>61171842.978300005</v>
      </c>
      <c r="F37" s="253">
        <v>58074038.987149991</v>
      </c>
      <c r="G37" s="246"/>
      <c r="H37" s="255">
        <f t="shared" si="1"/>
        <v>65.96807384136666</v>
      </c>
      <c r="I37" s="255">
        <f t="shared" si="2"/>
        <v>94.935898870581809</v>
      </c>
      <c r="K37" s="83"/>
      <c r="L37" s="83"/>
      <c r="M37" s="363"/>
      <c r="N37" s="363"/>
    </row>
    <row r="38" spans="1:14" s="69" customFormat="1" ht="16.5" customHeight="1">
      <c r="A38" s="80"/>
      <c r="B38" s="260" t="s">
        <v>36</v>
      </c>
      <c r="C38" s="253">
        <v>3095578159.25</v>
      </c>
      <c r="D38" s="253">
        <v>3118752829.0386019</v>
      </c>
      <c r="E38" s="253">
        <v>2543900951.88485</v>
      </c>
      <c r="F38" s="253">
        <v>2543212064.6750002</v>
      </c>
      <c r="G38" s="246"/>
      <c r="H38" s="255">
        <f t="shared" si="1"/>
        <v>81.545803854516421</v>
      </c>
      <c r="I38" s="255">
        <f t="shared" si="2"/>
        <v>99.972920045910612</v>
      </c>
      <c r="K38" s="83"/>
      <c r="L38" s="83"/>
      <c r="M38" s="363"/>
      <c r="N38" s="363"/>
    </row>
    <row r="39" spans="1:14" s="69" customFormat="1" ht="16.5" customHeight="1">
      <c r="A39" s="252"/>
      <c r="B39" s="260" t="s">
        <v>37</v>
      </c>
      <c r="C39" s="253">
        <v>13668890877.834999</v>
      </c>
      <c r="D39" s="253">
        <v>14078800714.654047</v>
      </c>
      <c r="E39" s="253">
        <v>10383558361.236343</v>
      </c>
      <c r="F39" s="253">
        <v>10383558361.236343</v>
      </c>
      <c r="G39" s="254"/>
      <c r="H39" s="255">
        <f t="shared" si="1"/>
        <v>73.75314539702606</v>
      </c>
      <c r="I39" s="255">
        <f t="shared" si="2"/>
        <v>100</v>
      </c>
      <c r="K39" s="83"/>
      <c r="L39" s="83"/>
      <c r="M39" s="363"/>
      <c r="N39" s="363"/>
    </row>
    <row r="40" spans="1:14" s="69" customFormat="1" ht="16.5" customHeight="1">
      <c r="A40" s="80"/>
      <c r="B40" s="260" t="s">
        <v>117</v>
      </c>
      <c r="C40" s="253">
        <v>3929918682.2700005</v>
      </c>
      <c r="D40" s="253">
        <v>3757414635.1119003</v>
      </c>
      <c r="E40" s="253">
        <v>2774768195.5300999</v>
      </c>
      <c r="F40" s="253">
        <v>2774748566.5718999</v>
      </c>
      <c r="G40" s="257"/>
      <c r="H40" s="255">
        <f t="shared" si="1"/>
        <v>73.8472816026934</v>
      </c>
      <c r="I40" s="255">
        <f t="shared" si="2"/>
        <v>99.999292591062854</v>
      </c>
      <c r="K40" s="83"/>
      <c r="L40" s="83"/>
      <c r="M40" s="363"/>
      <c r="N40" s="363"/>
    </row>
    <row r="41" spans="1:14" s="69" customFormat="1" ht="16.5" customHeight="1">
      <c r="A41" s="252"/>
      <c r="B41" s="260" t="s">
        <v>118</v>
      </c>
      <c r="C41" s="253">
        <v>17028415.244999997</v>
      </c>
      <c r="D41" s="253">
        <v>17073603.683650002</v>
      </c>
      <c r="E41" s="253">
        <v>11648602.416450001</v>
      </c>
      <c r="F41" s="253">
        <v>10775026.113500001</v>
      </c>
      <c r="G41" s="254"/>
      <c r="H41" s="255">
        <f t="shared" si="1"/>
        <v>63.109266872689361</v>
      </c>
      <c r="I41" s="255">
        <f t="shared" si="2"/>
        <v>92.500591300838394</v>
      </c>
      <c r="K41" s="83"/>
      <c r="L41" s="83"/>
      <c r="M41" s="363"/>
      <c r="N41" s="363"/>
    </row>
    <row r="42" spans="1:14" s="69" customFormat="1" ht="16.5" customHeight="1">
      <c r="A42" s="252"/>
      <c r="B42" s="260" t="s">
        <v>39</v>
      </c>
      <c r="C42" s="253">
        <v>17145113.969999999</v>
      </c>
      <c r="D42" s="253">
        <v>16662855.818849999</v>
      </c>
      <c r="E42" s="253">
        <v>10876593.104049999</v>
      </c>
      <c r="F42" s="253">
        <v>10871951.056849997</v>
      </c>
      <c r="G42" s="254"/>
      <c r="H42" s="255">
        <f t="shared" si="1"/>
        <v>65.246625038614383</v>
      </c>
      <c r="I42" s="255">
        <f t="shared" si="2"/>
        <v>99.957320760686784</v>
      </c>
      <c r="K42" s="83"/>
      <c r="L42" s="83"/>
      <c r="M42" s="363"/>
      <c r="N42" s="363"/>
    </row>
    <row r="43" spans="1:14" s="69" customFormat="1" ht="24" customHeight="1">
      <c r="A43" s="80"/>
      <c r="B43" s="260" t="s">
        <v>40</v>
      </c>
      <c r="C43" s="253">
        <v>2962165858</v>
      </c>
      <c r="D43" s="253">
        <v>3312281607.6799998</v>
      </c>
      <c r="E43" s="253">
        <v>2351024846.1399999</v>
      </c>
      <c r="F43" s="253">
        <v>2067384750.2</v>
      </c>
      <c r="G43" s="257"/>
      <c r="H43" s="255">
        <f t="shared" si="1"/>
        <v>62.415730154298231</v>
      </c>
      <c r="I43" s="255">
        <f t="shared" si="2"/>
        <v>87.935470082092465</v>
      </c>
      <c r="K43" s="83"/>
      <c r="L43" s="83"/>
      <c r="M43" s="363"/>
      <c r="N43" s="363"/>
    </row>
    <row r="44" spans="1:14" s="69" customFormat="1" ht="24" customHeight="1">
      <c r="A44" s="258"/>
      <c r="B44" s="260" t="s">
        <v>41</v>
      </c>
      <c r="C44" s="253">
        <v>231166929.32999998</v>
      </c>
      <c r="D44" s="253">
        <v>238650882.69999999</v>
      </c>
      <c r="E44" s="253">
        <v>179991950.42794999</v>
      </c>
      <c r="F44" s="253">
        <v>107860134.42794999</v>
      </c>
      <c r="G44" s="246"/>
      <c r="H44" s="255">
        <f t="shared" si="1"/>
        <v>45.195782729845313</v>
      </c>
      <c r="I44" s="255">
        <f t="shared" si="2"/>
        <v>59.924976740071465</v>
      </c>
      <c r="K44" s="83"/>
      <c r="L44" s="83"/>
      <c r="M44" s="363"/>
      <c r="N44" s="363"/>
    </row>
    <row r="45" spans="1:14" s="69" customFormat="1" ht="16.5" customHeight="1">
      <c r="A45" s="80"/>
      <c r="B45" s="260" t="s">
        <v>42</v>
      </c>
      <c r="C45" s="253">
        <v>683228082.06499994</v>
      </c>
      <c r="D45" s="253">
        <v>736232574.71499991</v>
      </c>
      <c r="E45" s="253">
        <v>557522766.48999989</v>
      </c>
      <c r="F45" s="253">
        <v>520627415.48999995</v>
      </c>
      <c r="G45" s="246"/>
      <c r="H45" s="255">
        <f t="shared" si="1"/>
        <v>70.715074742724866</v>
      </c>
      <c r="I45" s="255">
        <f t="shared" si="2"/>
        <v>93.382270067232895</v>
      </c>
      <c r="K45" s="83"/>
      <c r="L45" s="83"/>
      <c r="M45" s="363"/>
      <c r="N45" s="363"/>
    </row>
    <row r="46" spans="1:14" s="69" customFormat="1" ht="16.5" customHeight="1">
      <c r="A46" s="252"/>
      <c r="B46" s="260" t="s">
        <v>43</v>
      </c>
      <c r="C46" s="253">
        <v>1554485540.4700003</v>
      </c>
      <c r="D46" s="253">
        <v>1546496679.4390502</v>
      </c>
      <c r="E46" s="253">
        <v>1094721974.5393999</v>
      </c>
      <c r="F46" s="253">
        <v>1071115843.1916996</v>
      </c>
      <c r="G46" s="254"/>
      <c r="H46" s="255">
        <f t="shared" si="1"/>
        <v>69.260791661073455</v>
      </c>
      <c r="I46" s="255">
        <f t="shared" si="2"/>
        <v>97.843641408803137</v>
      </c>
      <c r="K46" s="83"/>
      <c r="L46" s="83"/>
      <c r="M46" s="363"/>
      <c r="N46" s="363"/>
    </row>
    <row r="47" spans="1:14" s="69" customFormat="1" ht="16.5" customHeight="1">
      <c r="A47" s="252"/>
      <c r="B47" s="260" t="s">
        <v>44</v>
      </c>
      <c r="C47" s="253">
        <v>280055168.29000002</v>
      </c>
      <c r="D47" s="253">
        <v>280542163.78615004</v>
      </c>
      <c r="E47" s="253">
        <v>205807814.71114987</v>
      </c>
      <c r="F47" s="253">
        <v>205807814.71114987</v>
      </c>
      <c r="G47" s="254"/>
      <c r="H47" s="255">
        <f t="shared" ref="H47" si="9">IFERROR(+F47/D47*100,"n.a")</f>
        <v>73.360742618365123</v>
      </c>
      <c r="I47" s="255">
        <f t="shared" si="2"/>
        <v>100</v>
      </c>
      <c r="K47" s="83"/>
      <c r="L47" s="83"/>
      <c r="M47" s="363"/>
      <c r="N47" s="363"/>
    </row>
    <row r="48" spans="1:14" s="69" customFormat="1" ht="16.5" customHeight="1">
      <c r="A48" s="248" t="s">
        <v>45</v>
      </c>
      <c r="B48" s="348"/>
      <c r="C48" s="249">
        <f>SUM(C49:C76)</f>
        <v>6730364227</v>
      </c>
      <c r="D48" s="249">
        <f t="shared" ref="D48:E48" si="10">SUM(D49:D76)</f>
        <v>6654841926.8699989</v>
      </c>
      <c r="E48" s="249">
        <f t="shared" si="10"/>
        <v>4370657156.9500008</v>
      </c>
      <c r="F48" s="249">
        <f>SUM(F49:F76)</f>
        <v>4014898901.0599999</v>
      </c>
      <c r="G48" s="256"/>
      <c r="H48" s="251">
        <f t="shared" si="1"/>
        <v>60.330492372015584</v>
      </c>
      <c r="I48" s="251">
        <f t="shared" si="2"/>
        <v>91.860302853444082</v>
      </c>
      <c r="K48" s="83"/>
      <c r="L48" s="83"/>
      <c r="M48" s="363"/>
      <c r="N48" s="363"/>
    </row>
    <row r="49" spans="1:14" s="69" customFormat="1" ht="24" customHeight="1">
      <c r="A49" s="252"/>
      <c r="B49" s="260" t="s">
        <v>123</v>
      </c>
      <c r="C49" s="253">
        <v>1685060</v>
      </c>
      <c r="D49" s="253">
        <v>945667</v>
      </c>
      <c r="E49" s="253">
        <v>158557</v>
      </c>
      <c r="F49" s="253">
        <v>158557</v>
      </c>
      <c r="G49" s="254"/>
      <c r="H49" s="255">
        <f t="shared" si="1"/>
        <v>16.766684255662934</v>
      </c>
      <c r="I49" s="255">
        <f t="shared" si="2"/>
        <v>100</v>
      </c>
      <c r="K49" s="83"/>
      <c r="L49" s="83"/>
      <c r="M49" s="363"/>
      <c r="N49" s="363"/>
    </row>
    <row r="50" spans="1:14" s="69" customFormat="1" ht="24" customHeight="1">
      <c r="A50" s="252"/>
      <c r="B50" s="260" t="s">
        <v>119</v>
      </c>
      <c r="C50" s="253">
        <v>2999488737</v>
      </c>
      <c r="D50" s="253">
        <v>2791318808.0100002</v>
      </c>
      <c r="E50" s="253">
        <v>1872753082.52</v>
      </c>
      <c r="F50" s="253">
        <v>1837814513.7099998</v>
      </c>
      <c r="G50" s="254"/>
      <c r="H50" s="255">
        <f t="shared" si="1"/>
        <v>65.840365795414925</v>
      </c>
      <c r="I50" s="255">
        <f t="shared" si="2"/>
        <v>98.134373979350954</v>
      </c>
      <c r="K50" s="83"/>
      <c r="L50" s="83"/>
      <c r="M50" s="363"/>
      <c r="N50" s="363"/>
    </row>
    <row r="51" spans="1:14" s="69" customFormat="1" ht="16.5" customHeight="1">
      <c r="A51" s="80"/>
      <c r="B51" s="260" t="s">
        <v>46</v>
      </c>
      <c r="C51" s="253">
        <v>10143897</v>
      </c>
      <c r="D51" s="253">
        <v>9543897.0000000019</v>
      </c>
      <c r="E51" s="253">
        <v>4307947.24</v>
      </c>
      <c r="F51" s="253">
        <v>4173231.5399999996</v>
      </c>
      <c r="G51" s="257"/>
      <c r="H51" s="255">
        <f t="shared" si="1"/>
        <v>43.726703462956472</v>
      </c>
      <c r="I51" s="255">
        <f t="shared" si="2"/>
        <v>96.872856316596838</v>
      </c>
      <c r="K51" s="83"/>
      <c r="L51" s="83"/>
      <c r="M51" s="363"/>
      <c r="N51" s="363"/>
    </row>
    <row r="52" spans="1:14" s="69" customFormat="1" ht="16.5" customHeight="1">
      <c r="A52" s="258"/>
      <c r="B52" s="260" t="s">
        <v>47</v>
      </c>
      <c r="C52" s="253">
        <v>140608242</v>
      </c>
      <c r="D52" s="253">
        <v>168661230.44999999</v>
      </c>
      <c r="E52" s="253">
        <v>119575083.49000002</v>
      </c>
      <c r="F52" s="253">
        <v>113908127.64999999</v>
      </c>
      <c r="G52" s="246"/>
      <c r="H52" s="255">
        <f t="shared" si="1"/>
        <v>67.536639775534141</v>
      </c>
      <c r="I52" s="255">
        <f t="shared" si="2"/>
        <v>95.260755272252055</v>
      </c>
      <c r="K52" s="83"/>
      <c r="L52" s="83"/>
      <c r="M52" s="363"/>
      <c r="N52" s="363"/>
    </row>
    <row r="53" spans="1:14" s="69" customFormat="1" ht="16.5" customHeight="1">
      <c r="A53" s="80"/>
      <c r="B53" s="260" t="s">
        <v>48</v>
      </c>
      <c r="C53" s="253">
        <v>23729221</v>
      </c>
      <c r="D53" s="253">
        <v>19402069</v>
      </c>
      <c r="E53" s="253">
        <v>11477367.799999999</v>
      </c>
      <c r="F53" s="253">
        <v>11441396.539999999</v>
      </c>
      <c r="G53" s="246"/>
      <c r="H53" s="255">
        <f t="shared" si="1"/>
        <v>58.969981706590161</v>
      </c>
      <c r="I53" s="255">
        <f t="shared" si="2"/>
        <v>99.686589637739061</v>
      </c>
      <c r="K53" s="83"/>
      <c r="L53" s="83"/>
      <c r="M53" s="363"/>
      <c r="N53" s="363"/>
    </row>
    <row r="54" spans="1:14" s="69" customFormat="1" ht="16.5" customHeight="1">
      <c r="A54" s="252"/>
      <c r="B54" s="260" t="s">
        <v>49</v>
      </c>
      <c r="C54" s="253">
        <v>607144</v>
      </c>
      <c r="D54" s="253">
        <v>637944</v>
      </c>
      <c r="E54" s="253">
        <v>440569.5</v>
      </c>
      <c r="F54" s="253">
        <v>334049.20999999996</v>
      </c>
      <c r="G54" s="254"/>
      <c r="H54" s="255">
        <f t="shared" si="1"/>
        <v>52.363406505900201</v>
      </c>
      <c r="I54" s="255">
        <f t="shared" si="2"/>
        <v>75.82213702945846</v>
      </c>
      <c r="K54" s="83"/>
      <c r="L54" s="83"/>
      <c r="M54" s="363"/>
      <c r="N54" s="363"/>
    </row>
    <row r="55" spans="1:14" s="69" customFormat="1" ht="16.5" customHeight="1">
      <c r="A55" s="80"/>
      <c r="B55" s="260" t="s">
        <v>50</v>
      </c>
      <c r="C55" s="253">
        <v>203385974</v>
      </c>
      <c r="D55" s="253">
        <v>203378933</v>
      </c>
      <c r="E55" s="253">
        <v>130659700.57000001</v>
      </c>
      <c r="F55" s="253">
        <v>125260510.57000001</v>
      </c>
      <c r="G55" s="257"/>
      <c r="H55" s="255">
        <f t="shared" si="1"/>
        <v>61.589717638060378</v>
      </c>
      <c r="I55" s="255">
        <f t="shared" si="2"/>
        <v>95.867746538185713</v>
      </c>
      <c r="K55" s="83"/>
      <c r="L55" s="83"/>
      <c r="M55" s="363"/>
      <c r="N55" s="363"/>
    </row>
    <row r="56" spans="1:14" s="69" customFormat="1" ht="16.5" customHeight="1">
      <c r="A56" s="252"/>
      <c r="B56" s="260" t="s">
        <v>51</v>
      </c>
      <c r="C56" s="253">
        <v>80986404</v>
      </c>
      <c r="D56" s="253">
        <v>72213997.539999992</v>
      </c>
      <c r="E56" s="253">
        <v>36721615.130000003</v>
      </c>
      <c r="F56" s="253">
        <v>35223283.579999998</v>
      </c>
      <c r="G56" s="254"/>
      <c r="H56" s="255">
        <f t="shared" si="1"/>
        <v>48.776254991962603</v>
      </c>
      <c r="I56" s="255">
        <f t="shared" si="2"/>
        <v>95.919755858516325</v>
      </c>
      <c r="K56" s="83"/>
      <c r="L56" s="83"/>
      <c r="M56" s="363"/>
      <c r="N56" s="363"/>
    </row>
    <row r="57" spans="1:14" s="69" customFormat="1" ht="16.5" customHeight="1">
      <c r="A57" s="252"/>
      <c r="B57" s="260" t="s">
        <v>52</v>
      </c>
      <c r="C57" s="253">
        <v>181869159</v>
      </c>
      <c r="D57" s="253">
        <v>260525526.89000002</v>
      </c>
      <c r="E57" s="253">
        <v>113608342.18000001</v>
      </c>
      <c r="F57" s="253">
        <v>104799696.89999999</v>
      </c>
      <c r="G57" s="254"/>
      <c r="H57" s="255">
        <f t="shared" si="1"/>
        <v>40.226268093970262</v>
      </c>
      <c r="I57" s="255">
        <f t="shared" si="2"/>
        <v>92.246480222338178</v>
      </c>
      <c r="K57" s="83"/>
      <c r="L57" s="83"/>
      <c r="M57" s="363"/>
      <c r="N57" s="363"/>
    </row>
    <row r="58" spans="1:14" s="69" customFormat="1" ht="16.5" customHeight="1">
      <c r="A58" s="80"/>
      <c r="B58" s="260" t="s">
        <v>53</v>
      </c>
      <c r="C58" s="253">
        <v>181460708</v>
      </c>
      <c r="D58" s="253">
        <v>182162808.84999996</v>
      </c>
      <c r="E58" s="253">
        <v>107422160</v>
      </c>
      <c r="F58" s="253">
        <v>104058789.63999999</v>
      </c>
      <c r="G58" s="257"/>
      <c r="H58" s="255">
        <f t="shared" si="1"/>
        <v>57.124058580852299</v>
      </c>
      <c r="I58" s="255">
        <f t="shared" si="2"/>
        <v>96.869016262566305</v>
      </c>
      <c r="K58" s="83"/>
      <c r="L58" s="83"/>
      <c r="M58" s="363"/>
      <c r="N58" s="363"/>
    </row>
    <row r="59" spans="1:14" s="69" customFormat="1" ht="16.5" customHeight="1">
      <c r="A59" s="258"/>
      <c r="B59" s="260" t="s">
        <v>54</v>
      </c>
      <c r="C59" s="253">
        <v>21001094</v>
      </c>
      <c r="D59" s="253">
        <v>19487603.520000003</v>
      </c>
      <c r="E59" s="253">
        <v>6816286.9299999997</v>
      </c>
      <c r="F59" s="253">
        <v>6329859.8199999984</v>
      </c>
      <c r="G59" s="246"/>
      <c r="H59" s="255">
        <f t="shared" si="1"/>
        <v>32.481468609024731</v>
      </c>
      <c r="I59" s="255">
        <f t="shared" si="2"/>
        <v>92.863752435961473</v>
      </c>
      <c r="K59" s="83"/>
      <c r="L59" s="83"/>
      <c r="M59" s="363"/>
      <c r="N59" s="363"/>
    </row>
    <row r="60" spans="1:14" s="69" customFormat="1" ht="16.5" customHeight="1">
      <c r="A60" s="252"/>
      <c r="B60" s="260" t="s">
        <v>56</v>
      </c>
      <c r="C60" s="253">
        <v>5792942</v>
      </c>
      <c r="D60" s="253">
        <v>5772942.0000000009</v>
      </c>
      <c r="E60" s="253">
        <v>4768322.4300000006</v>
      </c>
      <c r="F60" s="253">
        <v>1312961.3500000001</v>
      </c>
      <c r="G60" s="254"/>
      <c r="H60" s="255">
        <f t="shared" si="1"/>
        <v>22.743366380608013</v>
      </c>
      <c r="I60" s="255">
        <f t="shared" si="2"/>
        <v>27.535079040365986</v>
      </c>
      <c r="K60" s="83"/>
      <c r="L60" s="83"/>
      <c r="M60" s="363"/>
      <c r="N60" s="363"/>
    </row>
    <row r="61" spans="1:14" s="69" customFormat="1" ht="16.5" customHeight="1">
      <c r="A61" s="80"/>
      <c r="B61" s="260" t="s">
        <v>57</v>
      </c>
      <c r="C61" s="253">
        <v>119947007</v>
      </c>
      <c r="D61" s="253">
        <v>119867155.24999999</v>
      </c>
      <c r="E61" s="253">
        <v>80136572.850000009</v>
      </c>
      <c r="F61" s="253">
        <v>76832385.609999999</v>
      </c>
      <c r="G61" s="257"/>
      <c r="H61" s="255">
        <f t="shared" si="1"/>
        <v>64.097946972842678</v>
      </c>
      <c r="I61" s="255">
        <f t="shared" si="2"/>
        <v>95.876804906313126</v>
      </c>
      <c r="K61" s="83"/>
      <c r="L61" s="83"/>
      <c r="M61" s="363"/>
      <c r="N61" s="363"/>
    </row>
    <row r="62" spans="1:14" s="94" customFormat="1" ht="16.5" customHeight="1">
      <c r="A62" s="252"/>
      <c r="B62" s="260" t="s">
        <v>58</v>
      </c>
      <c r="C62" s="253">
        <v>3960319</v>
      </c>
      <c r="D62" s="253">
        <v>4503763.17</v>
      </c>
      <c r="E62" s="253">
        <v>2810226.97</v>
      </c>
      <c r="F62" s="253">
        <v>1568579.98</v>
      </c>
      <c r="G62" s="254"/>
      <c r="H62" s="255">
        <f t="shared" si="1"/>
        <v>34.828207452124978</v>
      </c>
      <c r="I62" s="255">
        <f t="shared" si="2"/>
        <v>55.816843149861306</v>
      </c>
      <c r="K62" s="83"/>
      <c r="L62" s="83"/>
      <c r="M62" s="363"/>
      <c r="N62" s="363"/>
    </row>
    <row r="63" spans="1:14" s="94" customFormat="1" ht="16.5" customHeight="1">
      <c r="A63" s="252"/>
      <c r="B63" s="260" t="s">
        <v>55</v>
      </c>
      <c r="C63" s="253">
        <v>7944102</v>
      </c>
      <c r="D63" s="253">
        <v>7944102</v>
      </c>
      <c r="E63" s="253">
        <v>4615807.43</v>
      </c>
      <c r="F63" s="253">
        <v>2842384.07</v>
      </c>
      <c r="G63" s="254"/>
      <c r="H63" s="255">
        <f t="shared" ref="H63" si="11">IFERROR(+F63/D63*100,"n.a")</f>
        <v>35.779803305647384</v>
      </c>
      <c r="I63" s="255">
        <f t="shared" si="2"/>
        <v>61.579346909626167</v>
      </c>
      <c r="K63" s="83"/>
      <c r="L63" s="83"/>
      <c r="M63" s="363"/>
      <c r="N63" s="363"/>
    </row>
    <row r="64" spans="1:14" s="69" customFormat="1" ht="16.5" customHeight="1">
      <c r="A64" s="252"/>
      <c r="B64" s="260" t="s">
        <v>59</v>
      </c>
      <c r="C64" s="253">
        <v>220121385</v>
      </c>
      <c r="D64" s="253">
        <v>219112008.97</v>
      </c>
      <c r="E64" s="253">
        <v>150150810.76999998</v>
      </c>
      <c r="F64" s="253">
        <v>104515525.95999998</v>
      </c>
      <c r="G64" s="254"/>
      <c r="H64" s="255">
        <f t="shared" si="1"/>
        <v>47.699588192954707</v>
      </c>
      <c r="I64" s="255">
        <f t="shared" si="2"/>
        <v>69.607034037329413</v>
      </c>
      <c r="K64" s="83"/>
      <c r="L64" s="83"/>
      <c r="M64" s="363"/>
      <c r="N64" s="363"/>
    </row>
    <row r="65" spans="1:14" s="69" customFormat="1" ht="16.5" customHeight="1">
      <c r="A65" s="80"/>
      <c r="B65" s="260" t="s">
        <v>60</v>
      </c>
      <c r="C65" s="253">
        <v>176850251</v>
      </c>
      <c r="D65" s="253">
        <v>165667193</v>
      </c>
      <c r="E65" s="253">
        <v>101020879.53</v>
      </c>
      <c r="F65" s="253">
        <v>92465691.450000003</v>
      </c>
      <c r="G65" s="257"/>
      <c r="H65" s="255">
        <f>IFERROR(+F65/D65*100,"n.a")</f>
        <v>55.814123349093023</v>
      </c>
      <c r="I65" s="255">
        <f t="shared" si="2"/>
        <v>91.531267476780016</v>
      </c>
      <c r="K65" s="83"/>
      <c r="L65" s="83"/>
      <c r="M65" s="363"/>
      <c r="N65" s="363"/>
    </row>
    <row r="66" spans="1:14" s="69" customFormat="1" ht="16.5" customHeight="1">
      <c r="A66" s="258"/>
      <c r="B66" s="260" t="s">
        <v>61</v>
      </c>
      <c r="C66" s="253">
        <v>254745041</v>
      </c>
      <c r="D66" s="253">
        <v>251560017.36999997</v>
      </c>
      <c r="E66" s="253">
        <v>168444681.97000003</v>
      </c>
      <c r="F66" s="253">
        <v>149595220.73000005</v>
      </c>
      <c r="G66" s="246"/>
      <c r="H66" s="255">
        <f t="shared" si="1"/>
        <v>59.467010017721591</v>
      </c>
      <c r="I66" s="255">
        <f t="shared" si="2"/>
        <v>88.809702378519091</v>
      </c>
      <c r="K66" s="83"/>
      <c r="L66" s="83"/>
      <c r="M66" s="363"/>
      <c r="N66" s="363"/>
    </row>
    <row r="67" spans="1:14" s="69" customFormat="1" ht="16.5" customHeight="1">
      <c r="A67" s="80"/>
      <c r="B67" s="260" t="s">
        <v>62</v>
      </c>
      <c r="C67" s="253">
        <v>54646644</v>
      </c>
      <c r="D67" s="253">
        <v>60050655.280000009</v>
      </c>
      <c r="E67" s="253">
        <v>44201903.629999995</v>
      </c>
      <c r="F67" s="253">
        <v>34898635.920000002</v>
      </c>
      <c r="G67" s="246"/>
      <c r="H67" s="255">
        <f t="shared" si="1"/>
        <v>58.115329062234331</v>
      </c>
      <c r="I67" s="255">
        <f t="shared" si="2"/>
        <v>78.952789481931191</v>
      </c>
      <c r="K67" s="83"/>
      <c r="L67" s="83"/>
      <c r="M67" s="363"/>
      <c r="N67" s="363"/>
    </row>
    <row r="68" spans="1:14" s="69" customFormat="1" ht="16.5" customHeight="1">
      <c r="A68" s="252"/>
      <c r="B68" s="260" t="s">
        <v>63</v>
      </c>
      <c r="C68" s="253">
        <v>471767053</v>
      </c>
      <c r="D68" s="253">
        <v>475540235.75999999</v>
      </c>
      <c r="E68" s="253">
        <v>299154883.87</v>
      </c>
      <c r="F68" s="253">
        <v>248749947.12999997</v>
      </c>
      <c r="G68" s="254"/>
      <c r="H68" s="255">
        <f t="shared" si="1"/>
        <v>52.308916979959051</v>
      </c>
      <c r="I68" s="255">
        <f t="shared" si="2"/>
        <v>83.150889569998171</v>
      </c>
      <c r="K68" s="83"/>
      <c r="L68" s="83"/>
      <c r="M68" s="363"/>
      <c r="N68" s="363"/>
    </row>
    <row r="69" spans="1:14" s="69" customFormat="1" ht="16.5" customHeight="1">
      <c r="A69" s="80"/>
      <c r="B69" s="260" t="s">
        <v>64</v>
      </c>
      <c r="C69" s="253">
        <v>185503378</v>
      </c>
      <c r="D69" s="253">
        <v>184374398.11999997</v>
      </c>
      <c r="E69" s="253">
        <v>109485696.15000001</v>
      </c>
      <c r="F69" s="253">
        <v>103724246.83999999</v>
      </c>
      <c r="G69" s="257"/>
      <c r="H69" s="255">
        <f t="shared" si="1"/>
        <v>56.257402273655764</v>
      </c>
      <c r="I69" s="255">
        <f t="shared" si="2"/>
        <v>94.737715050825827</v>
      </c>
      <c r="K69" s="83"/>
      <c r="L69" s="83"/>
      <c r="M69" s="363"/>
      <c r="N69" s="363"/>
    </row>
    <row r="70" spans="1:14" s="69" customFormat="1" ht="16.5" customHeight="1">
      <c r="A70" s="252"/>
      <c r="B70" s="260" t="s">
        <v>65</v>
      </c>
      <c r="C70" s="253">
        <v>134299062</v>
      </c>
      <c r="D70" s="253">
        <v>134299062</v>
      </c>
      <c r="E70" s="253">
        <v>93800560.879999995</v>
      </c>
      <c r="F70" s="253">
        <v>78305477.769999996</v>
      </c>
      <c r="G70" s="254"/>
      <c r="H70" s="255">
        <f t="shared" si="1"/>
        <v>58.306794257431228</v>
      </c>
      <c r="I70" s="255">
        <f t="shared" si="2"/>
        <v>83.480820408075147</v>
      </c>
      <c r="K70" s="83"/>
      <c r="L70" s="83"/>
      <c r="M70" s="363"/>
      <c r="N70" s="363"/>
    </row>
    <row r="71" spans="1:14" s="69" customFormat="1" ht="16.5" customHeight="1">
      <c r="A71" s="252"/>
      <c r="B71" s="260" t="s">
        <v>66</v>
      </c>
      <c r="C71" s="253">
        <v>232773227</v>
      </c>
      <c r="D71" s="253">
        <v>228961249.99000001</v>
      </c>
      <c r="E71" s="253">
        <v>156621024.11000001</v>
      </c>
      <c r="F71" s="253">
        <v>150643769.10000002</v>
      </c>
      <c r="G71" s="254"/>
      <c r="H71" s="255">
        <f t="shared" si="1"/>
        <v>65.794438625129558</v>
      </c>
      <c r="I71" s="255">
        <f t="shared" si="2"/>
        <v>96.18361899753512</v>
      </c>
      <c r="K71" s="83"/>
      <c r="L71" s="83"/>
      <c r="M71" s="363"/>
      <c r="N71" s="363"/>
    </row>
    <row r="72" spans="1:14" s="69" customFormat="1" ht="16.5" customHeight="1">
      <c r="A72" s="80"/>
      <c r="B72" s="260" t="s">
        <v>67</v>
      </c>
      <c r="C72" s="253">
        <v>209909126</v>
      </c>
      <c r="D72" s="253">
        <v>207944486</v>
      </c>
      <c r="E72" s="253">
        <v>141387718.26000002</v>
      </c>
      <c r="F72" s="253">
        <v>134265936.68000001</v>
      </c>
      <c r="G72" s="257"/>
      <c r="H72" s="255">
        <f t="shared" ref="H72:H127" si="12">IFERROR(+F72/D72*100,"n.a")</f>
        <v>64.568163966607898</v>
      </c>
      <c r="I72" s="255">
        <f t="shared" si="2"/>
        <v>94.962941854041617</v>
      </c>
      <c r="K72" s="83"/>
      <c r="L72" s="83"/>
      <c r="M72" s="363"/>
      <c r="N72" s="363"/>
    </row>
    <row r="73" spans="1:14" s="69" customFormat="1" ht="16.5" customHeight="1">
      <c r="A73" s="258"/>
      <c r="B73" s="260" t="s">
        <v>127</v>
      </c>
      <c r="C73" s="253">
        <v>154683439</v>
      </c>
      <c r="D73" s="253">
        <v>149361203.57000002</v>
      </c>
      <c r="E73" s="253">
        <v>91990987.150000006</v>
      </c>
      <c r="F73" s="253">
        <v>88627110.050000012</v>
      </c>
      <c r="G73" s="246"/>
      <c r="H73" s="255">
        <f t="shared" si="12"/>
        <v>59.337436986080384</v>
      </c>
      <c r="I73" s="255">
        <f t="shared" ref="I73:I127" si="13">IFERROR(+F73/E73*100,"n.a.")</f>
        <v>96.343253611883867</v>
      </c>
      <c r="K73" s="83"/>
      <c r="L73" s="83"/>
      <c r="M73" s="363"/>
      <c r="N73" s="363"/>
    </row>
    <row r="74" spans="1:14" s="69" customFormat="1" ht="16.5" customHeight="1">
      <c r="A74" s="80"/>
      <c r="B74" s="260" t="s">
        <v>68</v>
      </c>
      <c r="C74" s="253">
        <v>568781163</v>
      </c>
      <c r="D74" s="253">
        <v>617118025.88</v>
      </c>
      <c r="E74" s="253">
        <v>466625148.41000003</v>
      </c>
      <c r="F74" s="253">
        <v>361177489.48999989</v>
      </c>
      <c r="G74" s="246"/>
      <c r="H74" s="255">
        <f t="shared" si="12"/>
        <v>58.526485103877299</v>
      </c>
      <c r="I74" s="255">
        <f t="shared" si="13"/>
        <v>77.402062602217796</v>
      </c>
      <c r="K74" s="83"/>
      <c r="L74" s="83"/>
      <c r="M74" s="363"/>
      <c r="N74" s="363"/>
    </row>
    <row r="75" spans="1:14" s="69" customFormat="1" ht="16.5" customHeight="1">
      <c r="A75" s="252"/>
      <c r="B75" s="260" t="s">
        <v>69</v>
      </c>
      <c r="C75" s="253">
        <v>31315897</v>
      </c>
      <c r="D75" s="253">
        <v>31688384</v>
      </c>
      <c r="E75" s="253">
        <v>20151547.5</v>
      </c>
      <c r="F75" s="253">
        <v>12056615.43</v>
      </c>
      <c r="G75" s="254"/>
      <c r="H75" s="255">
        <f t="shared" si="12"/>
        <v>38.047429083161823</v>
      </c>
      <c r="I75" s="255">
        <f t="shared" si="13"/>
        <v>59.82972488837396</v>
      </c>
      <c r="K75" s="83"/>
      <c r="L75" s="83"/>
      <c r="M75" s="363"/>
      <c r="N75" s="363"/>
    </row>
    <row r="76" spans="1:14" s="69" customFormat="1" ht="24" customHeight="1">
      <c r="A76" s="80"/>
      <c r="B76" s="260" t="s">
        <v>70</v>
      </c>
      <c r="C76" s="253">
        <v>52358551</v>
      </c>
      <c r="D76" s="253">
        <v>62798559.250000007</v>
      </c>
      <c r="E76" s="253">
        <v>31349672.679999992</v>
      </c>
      <c r="F76" s="253">
        <v>29814907.339999996</v>
      </c>
      <c r="G76" s="257"/>
      <c r="H76" s="255">
        <f t="shared" si="12"/>
        <v>47.477056314791163</v>
      </c>
      <c r="I76" s="255">
        <f t="shared" si="13"/>
        <v>95.104365663826769</v>
      </c>
      <c r="K76" s="83"/>
      <c r="L76" s="83"/>
      <c r="M76" s="363"/>
      <c r="N76" s="363"/>
    </row>
    <row r="77" spans="1:14" s="69" customFormat="1" ht="16.5" customHeight="1">
      <c r="A77" s="248" t="s">
        <v>71</v>
      </c>
      <c r="B77" s="348"/>
      <c r="C77" s="249">
        <f>+C78</f>
        <v>15000000</v>
      </c>
      <c r="D77" s="249">
        <f t="shared" ref="D77:F77" si="14">+D78</f>
        <v>15000000</v>
      </c>
      <c r="E77" s="249">
        <f t="shared" si="14"/>
        <v>15000000</v>
      </c>
      <c r="F77" s="249">
        <f t="shared" si="14"/>
        <v>15000000</v>
      </c>
      <c r="G77" s="259"/>
      <c r="H77" s="251">
        <f t="shared" si="12"/>
        <v>100</v>
      </c>
      <c r="I77" s="251">
        <f t="shared" si="13"/>
        <v>100</v>
      </c>
      <c r="K77" s="83"/>
      <c r="L77" s="83"/>
      <c r="M77" s="363"/>
      <c r="N77" s="363"/>
    </row>
    <row r="78" spans="1:14" s="69" customFormat="1" ht="16.5" customHeight="1">
      <c r="A78" s="252"/>
      <c r="B78" s="261" t="s">
        <v>72</v>
      </c>
      <c r="C78" s="253">
        <v>15000000</v>
      </c>
      <c r="D78" s="253">
        <v>15000000</v>
      </c>
      <c r="E78" s="253">
        <v>15000000</v>
      </c>
      <c r="F78" s="253">
        <v>15000000</v>
      </c>
      <c r="G78" s="262"/>
      <c r="H78" s="255">
        <f t="shared" ref="H78" si="15">IFERROR(+F78/D78*100,"n.a")</f>
        <v>100</v>
      </c>
      <c r="I78" s="255">
        <f t="shared" si="13"/>
        <v>100</v>
      </c>
      <c r="K78" s="83"/>
      <c r="L78" s="83"/>
      <c r="M78" s="363"/>
      <c r="N78" s="363"/>
    </row>
    <row r="79" spans="1:14" s="69" customFormat="1" ht="16.5" customHeight="1">
      <c r="A79" s="248" t="s">
        <v>73</v>
      </c>
      <c r="B79" s="348"/>
      <c r="C79" s="249">
        <f>SUM(C80:C81)</f>
        <v>686025006</v>
      </c>
      <c r="D79" s="249">
        <f t="shared" ref="D79:F79" si="16">SUM(D80:D81)</f>
        <v>698086024.39999986</v>
      </c>
      <c r="E79" s="249">
        <f t="shared" si="16"/>
        <v>417591647.47000003</v>
      </c>
      <c r="F79" s="249">
        <f t="shared" si="16"/>
        <v>383713195.26000005</v>
      </c>
      <c r="G79" s="256"/>
      <c r="H79" s="251">
        <f t="shared" si="12"/>
        <v>54.966462849589192</v>
      </c>
      <c r="I79" s="251">
        <f t="shared" si="13"/>
        <v>91.887181552779069</v>
      </c>
      <c r="K79" s="83"/>
      <c r="L79" s="83"/>
      <c r="M79" s="363"/>
      <c r="N79" s="363"/>
    </row>
    <row r="80" spans="1:14" s="69" customFormat="1" ht="16.5" customHeight="1">
      <c r="A80" s="252"/>
      <c r="B80" s="260" t="s">
        <v>74</v>
      </c>
      <c r="C80" s="253">
        <v>464604043</v>
      </c>
      <c r="D80" s="253">
        <v>469150518.88999993</v>
      </c>
      <c r="E80" s="253">
        <v>248775602.47000006</v>
      </c>
      <c r="F80" s="253">
        <v>245183044.3600001</v>
      </c>
      <c r="G80" s="254"/>
      <c r="H80" s="255">
        <f t="shared" si="12"/>
        <v>52.261062172561999</v>
      </c>
      <c r="I80" s="255">
        <f t="shared" si="13"/>
        <v>98.555904166513599</v>
      </c>
      <c r="K80" s="83"/>
      <c r="L80" s="83"/>
      <c r="M80" s="363"/>
      <c r="N80" s="363"/>
    </row>
    <row r="81" spans="1:14" s="69" customFormat="1" ht="16.5" customHeight="1">
      <c r="A81" s="80"/>
      <c r="B81" s="260" t="s">
        <v>75</v>
      </c>
      <c r="C81" s="253">
        <v>221420963</v>
      </c>
      <c r="D81" s="253">
        <v>228935505.50999993</v>
      </c>
      <c r="E81" s="253">
        <v>168816044.99999994</v>
      </c>
      <c r="F81" s="253">
        <v>138530150.89999995</v>
      </c>
      <c r="G81" s="257"/>
      <c r="H81" s="255">
        <f t="shared" si="12"/>
        <v>60.51055758755993</v>
      </c>
      <c r="I81" s="255">
        <f t="shared" si="13"/>
        <v>82.059824882166851</v>
      </c>
      <c r="K81" s="83"/>
      <c r="L81" s="83"/>
      <c r="M81" s="363"/>
      <c r="N81" s="363"/>
    </row>
    <row r="82" spans="1:14" s="69" customFormat="1" ht="16.5" customHeight="1">
      <c r="A82" s="248" t="s">
        <v>76</v>
      </c>
      <c r="B82" s="348"/>
      <c r="C82" s="249">
        <f>+C83</f>
        <v>188253491</v>
      </c>
      <c r="D82" s="249">
        <f t="shared" ref="D82:F82" si="17">+D83</f>
        <v>196599709.06</v>
      </c>
      <c r="E82" s="249">
        <f t="shared" si="17"/>
        <v>146730785.22999999</v>
      </c>
      <c r="F82" s="249">
        <f t="shared" si="17"/>
        <v>115305550.58999999</v>
      </c>
      <c r="G82" s="259"/>
      <c r="H82" s="251">
        <f t="shared" si="12"/>
        <v>58.649909067164508</v>
      </c>
      <c r="I82" s="251">
        <f t="shared" si="13"/>
        <v>78.583066538667353</v>
      </c>
      <c r="K82" s="83"/>
      <c r="L82" s="83"/>
      <c r="M82" s="363"/>
      <c r="N82" s="363"/>
    </row>
    <row r="83" spans="1:14" s="69" customFormat="1" ht="16.5" customHeight="1">
      <c r="A83" s="252"/>
      <c r="B83" s="261" t="s">
        <v>77</v>
      </c>
      <c r="C83" s="253">
        <v>188253491</v>
      </c>
      <c r="D83" s="253">
        <v>196599709.06</v>
      </c>
      <c r="E83" s="253">
        <v>146730785.22999999</v>
      </c>
      <c r="F83" s="253">
        <v>115305550.58999999</v>
      </c>
      <c r="G83" s="254"/>
      <c r="H83" s="255">
        <f t="shared" si="12"/>
        <v>58.649909067164508</v>
      </c>
      <c r="I83" s="255">
        <f t="shared" si="13"/>
        <v>78.583066538667353</v>
      </c>
      <c r="K83" s="83"/>
      <c r="L83" s="83"/>
      <c r="M83" s="363"/>
      <c r="N83" s="363"/>
    </row>
    <row r="84" spans="1:14" s="69" customFormat="1" ht="16.5" customHeight="1">
      <c r="A84" s="248" t="s">
        <v>78</v>
      </c>
      <c r="B84" s="348"/>
      <c r="C84" s="249">
        <f>SUM(C85:C88)</f>
        <v>6979247244</v>
      </c>
      <c r="D84" s="249">
        <f t="shared" ref="D84:E84" si="18">SUM(D85:D88)</f>
        <v>10447999309.5</v>
      </c>
      <c r="E84" s="249">
        <f t="shared" si="18"/>
        <v>6657133315.8399992</v>
      </c>
      <c r="F84" s="249">
        <f>SUM(F85:F88)</f>
        <v>6412171373.8399992</v>
      </c>
      <c r="G84" s="256"/>
      <c r="H84" s="251">
        <f t="shared" si="12"/>
        <v>61.372241554511177</v>
      </c>
      <c r="I84" s="251">
        <f t="shared" si="13"/>
        <v>96.320308902074459</v>
      </c>
      <c r="K84" s="83"/>
      <c r="L84" s="83"/>
      <c r="M84" s="363"/>
      <c r="N84" s="363"/>
    </row>
    <row r="85" spans="1:14" s="69" customFormat="1" ht="16.5" customHeight="1">
      <c r="A85" s="258"/>
      <c r="B85" s="368" t="s">
        <v>644</v>
      </c>
      <c r="C85" s="253">
        <v>0</v>
      </c>
      <c r="D85" s="253">
        <v>2523784087.5</v>
      </c>
      <c r="E85" s="253">
        <v>2523784087.5</v>
      </c>
      <c r="F85" s="253">
        <v>2523784087.5</v>
      </c>
      <c r="G85" s="246"/>
      <c r="H85" s="255">
        <f t="shared" si="12"/>
        <v>100</v>
      </c>
      <c r="I85" s="255">
        <f t="shared" si="13"/>
        <v>100</v>
      </c>
      <c r="K85" s="83"/>
      <c r="L85" s="83"/>
      <c r="M85" s="363"/>
      <c r="N85" s="363"/>
    </row>
    <row r="86" spans="1:14" s="69" customFormat="1" ht="16.5" customHeight="1">
      <c r="A86" s="80"/>
      <c r="B86" s="260" t="s">
        <v>120</v>
      </c>
      <c r="C86" s="253">
        <v>1155233553</v>
      </c>
      <c r="D86" s="253">
        <v>1155233553</v>
      </c>
      <c r="E86" s="253">
        <v>784587610</v>
      </c>
      <c r="F86" s="253">
        <v>539625668</v>
      </c>
      <c r="G86" s="246"/>
      <c r="H86" s="255">
        <f t="shared" si="12"/>
        <v>46.711391527597016</v>
      </c>
      <c r="I86" s="255">
        <f t="shared" si="13"/>
        <v>68.77825511417393</v>
      </c>
      <c r="K86" s="83"/>
      <c r="L86" s="83"/>
      <c r="M86" s="363"/>
      <c r="N86" s="363"/>
    </row>
    <row r="87" spans="1:14" s="69" customFormat="1" ht="16.5" customHeight="1">
      <c r="A87" s="252"/>
      <c r="B87" s="260" t="s">
        <v>79</v>
      </c>
      <c r="C87" s="253">
        <v>4974365121</v>
      </c>
      <c r="D87" s="253">
        <v>5915112447</v>
      </c>
      <c r="E87" s="253">
        <v>2782698205.3399992</v>
      </c>
      <c r="F87" s="253">
        <v>2782698205.3399992</v>
      </c>
      <c r="G87" s="254"/>
      <c r="H87" s="255">
        <f t="shared" si="12"/>
        <v>47.043876684902507</v>
      </c>
      <c r="I87" s="255">
        <f t="shared" si="13"/>
        <v>100</v>
      </c>
      <c r="K87" s="83"/>
      <c r="L87" s="83"/>
      <c r="M87" s="363"/>
      <c r="N87" s="363"/>
    </row>
    <row r="88" spans="1:14" s="69" customFormat="1" ht="16.5" customHeight="1">
      <c r="A88" s="80"/>
      <c r="B88" s="260" t="s">
        <v>80</v>
      </c>
      <c r="C88" s="253">
        <v>849648570</v>
      </c>
      <c r="D88" s="253">
        <v>853869222</v>
      </c>
      <c r="E88" s="253">
        <v>566063413</v>
      </c>
      <c r="F88" s="253">
        <v>566063413</v>
      </c>
      <c r="G88" s="257"/>
      <c r="H88" s="255">
        <f t="shared" si="12"/>
        <v>66.293923989217177</v>
      </c>
      <c r="I88" s="255">
        <f t="shared" si="13"/>
        <v>100</v>
      </c>
      <c r="K88" s="83"/>
      <c r="L88" s="83"/>
      <c r="M88" s="363"/>
      <c r="N88" s="363"/>
    </row>
    <row r="89" spans="1:14" s="69" customFormat="1" ht="16.5" customHeight="1">
      <c r="A89" s="248" t="s">
        <v>81</v>
      </c>
      <c r="B89" s="348"/>
      <c r="C89" s="249">
        <f>+C90</f>
        <v>20397588</v>
      </c>
      <c r="D89" s="249">
        <f t="shared" ref="D89:F89" si="19">+D90</f>
        <v>21010417.019999996</v>
      </c>
      <c r="E89" s="249">
        <f t="shared" si="19"/>
        <v>13365920.65</v>
      </c>
      <c r="F89" s="249">
        <f t="shared" si="19"/>
        <v>11967693.370000001</v>
      </c>
      <c r="G89" s="259"/>
      <c r="H89" s="251">
        <f t="shared" si="12"/>
        <v>56.960760743624704</v>
      </c>
      <c r="I89" s="251">
        <f t="shared" si="13"/>
        <v>89.538862928982013</v>
      </c>
      <c r="K89" s="83"/>
      <c r="L89" s="83"/>
      <c r="M89" s="363"/>
      <c r="N89" s="363"/>
    </row>
    <row r="90" spans="1:14" s="69" customFormat="1" ht="16.5" customHeight="1">
      <c r="A90" s="252"/>
      <c r="B90" s="261" t="s">
        <v>82</v>
      </c>
      <c r="C90" s="253">
        <v>20397588</v>
      </c>
      <c r="D90" s="253">
        <v>21010417.019999996</v>
      </c>
      <c r="E90" s="253">
        <v>13365920.65</v>
      </c>
      <c r="F90" s="253">
        <v>11967693.370000001</v>
      </c>
      <c r="G90" s="254"/>
      <c r="H90" s="255">
        <f t="shared" si="12"/>
        <v>56.960760743624704</v>
      </c>
      <c r="I90" s="255">
        <f t="shared" si="13"/>
        <v>89.538862928982013</v>
      </c>
      <c r="K90" s="83"/>
      <c r="L90" s="83"/>
      <c r="M90" s="363"/>
      <c r="N90" s="363"/>
    </row>
    <row r="91" spans="1:14" s="69" customFormat="1" ht="16.5" customHeight="1">
      <c r="A91" s="248" t="s">
        <v>83</v>
      </c>
      <c r="B91" s="348"/>
      <c r="C91" s="249">
        <f>+C92</f>
        <v>2969169400</v>
      </c>
      <c r="D91" s="249">
        <f t="shared" ref="D91:F91" si="20">+D92</f>
        <v>11650</v>
      </c>
      <c r="E91" s="249">
        <f t="shared" si="20"/>
        <v>0</v>
      </c>
      <c r="F91" s="249">
        <f t="shared" si="20"/>
        <v>0</v>
      </c>
      <c r="G91" s="256"/>
      <c r="H91" s="251">
        <f t="shared" si="12"/>
        <v>0</v>
      </c>
      <c r="I91" s="251" t="str">
        <f t="shared" si="13"/>
        <v>n.a.</v>
      </c>
      <c r="K91" s="83"/>
      <c r="L91" s="83"/>
      <c r="M91" s="363"/>
      <c r="N91" s="363"/>
    </row>
    <row r="92" spans="1:14" s="69" customFormat="1" ht="16.5" customHeight="1">
      <c r="A92" s="258"/>
      <c r="B92" s="368" t="s">
        <v>643</v>
      </c>
      <c r="C92" s="253">
        <v>2969169400</v>
      </c>
      <c r="D92" s="253">
        <v>11650</v>
      </c>
      <c r="E92" s="253">
        <v>0</v>
      </c>
      <c r="F92" s="253">
        <v>0</v>
      </c>
      <c r="G92" s="246"/>
      <c r="H92" s="255">
        <f t="shared" si="12"/>
        <v>0</v>
      </c>
      <c r="I92" s="255" t="str">
        <f t="shared" si="13"/>
        <v>n.a.</v>
      </c>
      <c r="K92" s="83"/>
      <c r="L92" s="83"/>
      <c r="M92" s="363"/>
      <c r="N92" s="363"/>
    </row>
    <row r="93" spans="1:14" s="69" customFormat="1" ht="16.5" customHeight="1">
      <c r="A93" s="248" t="s">
        <v>84</v>
      </c>
      <c r="B93" s="348"/>
      <c r="C93" s="249">
        <f>SUM(C94:C121)</f>
        <v>31091272967</v>
      </c>
      <c r="D93" s="249">
        <f t="shared" ref="D93:E93" si="21">SUM(D94:D121)</f>
        <v>31473708627.470005</v>
      </c>
      <c r="E93" s="249">
        <f t="shared" si="21"/>
        <v>25030033938.680008</v>
      </c>
      <c r="F93" s="249">
        <f>SUM(F94:F121)</f>
        <v>25009091733.290005</v>
      </c>
      <c r="G93" s="250"/>
      <c r="H93" s="251">
        <f t="shared" si="12"/>
        <v>79.460263260689473</v>
      </c>
      <c r="I93" s="251">
        <f t="shared" si="13"/>
        <v>99.91633169399087</v>
      </c>
      <c r="K93" s="83"/>
      <c r="L93" s="83"/>
      <c r="M93" s="363"/>
      <c r="N93" s="363"/>
    </row>
    <row r="94" spans="1:14" s="69" customFormat="1" ht="16.5" customHeight="1">
      <c r="A94" s="252"/>
      <c r="B94" s="260" t="s">
        <v>85</v>
      </c>
      <c r="C94" s="253">
        <v>65351542</v>
      </c>
      <c r="D94" s="253">
        <v>63790975.760000013</v>
      </c>
      <c r="E94" s="253">
        <v>51812038.760000013</v>
      </c>
      <c r="F94" s="253">
        <v>51812038.760000013</v>
      </c>
      <c r="G94" s="254"/>
      <c r="H94" s="255">
        <f t="shared" si="12"/>
        <v>81.221580549154467</v>
      </c>
      <c r="I94" s="255">
        <f t="shared" si="13"/>
        <v>100</v>
      </c>
      <c r="K94" s="83"/>
      <c r="L94" s="83"/>
      <c r="M94" s="363"/>
      <c r="N94" s="363"/>
    </row>
    <row r="95" spans="1:14" s="69" customFormat="1" ht="16.5" customHeight="1">
      <c r="A95" s="80"/>
      <c r="B95" s="260" t="s">
        <v>86</v>
      </c>
      <c r="C95" s="253">
        <v>197778225</v>
      </c>
      <c r="D95" s="253">
        <v>189518430.74000001</v>
      </c>
      <c r="E95" s="253">
        <v>141272994.74000001</v>
      </c>
      <c r="F95" s="253">
        <v>141252976.43000001</v>
      </c>
      <c r="G95" s="257"/>
      <c r="H95" s="255">
        <f t="shared" si="12"/>
        <v>74.532580223706418</v>
      </c>
      <c r="I95" s="255">
        <f t="shared" si="13"/>
        <v>99.985830051924054</v>
      </c>
      <c r="K95" s="83"/>
      <c r="L95" s="83"/>
      <c r="M95" s="363"/>
      <c r="N95" s="363"/>
    </row>
    <row r="96" spans="1:14" s="69" customFormat="1" ht="16.5" customHeight="1">
      <c r="A96" s="252"/>
      <c r="B96" s="260" t="s">
        <v>87</v>
      </c>
      <c r="C96" s="253">
        <v>237156031</v>
      </c>
      <c r="D96" s="253">
        <v>236995820.56999999</v>
      </c>
      <c r="E96" s="253">
        <v>168382589.56999999</v>
      </c>
      <c r="F96" s="253">
        <v>168382589.56999999</v>
      </c>
      <c r="G96" s="254"/>
      <c r="H96" s="255">
        <f t="shared" si="12"/>
        <v>71.048759073059628</v>
      </c>
      <c r="I96" s="255">
        <f t="shared" si="13"/>
        <v>100</v>
      </c>
      <c r="K96" s="83"/>
      <c r="L96" s="83"/>
      <c r="M96" s="363"/>
      <c r="N96" s="363"/>
    </row>
    <row r="97" spans="1:14" s="69" customFormat="1" ht="16.5" customHeight="1">
      <c r="A97" s="252"/>
      <c r="B97" s="260" t="s">
        <v>88</v>
      </c>
      <c r="C97" s="253">
        <v>303730003</v>
      </c>
      <c r="D97" s="253">
        <v>298960847.83999997</v>
      </c>
      <c r="E97" s="253">
        <v>191483798.83999997</v>
      </c>
      <c r="F97" s="253">
        <v>191483798.83999997</v>
      </c>
      <c r="G97" s="254"/>
      <c r="H97" s="255">
        <f t="shared" si="12"/>
        <v>64.049791209610049</v>
      </c>
      <c r="I97" s="255">
        <f t="shared" si="13"/>
        <v>100</v>
      </c>
      <c r="K97" s="83"/>
      <c r="L97" s="83"/>
      <c r="M97" s="363"/>
      <c r="N97" s="363"/>
    </row>
    <row r="98" spans="1:14" s="69" customFormat="1" ht="24" customHeight="1">
      <c r="A98" s="80"/>
      <c r="B98" s="260" t="s">
        <v>89</v>
      </c>
      <c r="C98" s="253">
        <v>231992129</v>
      </c>
      <c r="D98" s="253">
        <v>223561060.61000004</v>
      </c>
      <c r="E98" s="253">
        <v>162283672.61000001</v>
      </c>
      <c r="F98" s="253">
        <v>162283672.61000001</v>
      </c>
      <c r="G98" s="257"/>
      <c r="H98" s="255">
        <f t="shared" si="12"/>
        <v>72.590312537970192</v>
      </c>
      <c r="I98" s="255">
        <f t="shared" si="13"/>
        <v>100</v>
      </c>
      <c r="K98" s="83"/>
      <c r="L98" s="83"/>
      <c r="M98" s="363"/>
      <c r="N98" s="363"/>
    </row>
    <row r="99" spans="1:14" s="69" customFormat="1" ht="16.5" customHeight="1">
      <c r="A99" s="258"/>
      <c r="B99" s="260" t="s">
        <v>90</v>
      </c>
      <c r="C99" s="253">
        <v>156048365</v>
      </c>
      <c r="D99" s="253">
        <v>158436476.13000003</v>
      </c>
      <c r="E99" s="253">
        <v>107179440.13</v>
      </c>
      <c r="F99" s="253">
        <v>107179440.13</v>
      </c>
      <c r="G99" s="246"/>
      <c r="H99" s="255">
        <f t="shared" si="12"/>
        <v>67.648210025863804</v>
      </c>
      <c r="I99" s="255">
        <f t="shared" si="13"/>
        <v>100</v>
      </c>
      <c r="K99" s="83"/>
      <c r="L99" s="83"/>
      <c r="M99" s="363"/>
      <c r="N99" s="363"/>
    </row>
    <row r="100" spans="1:14" s="69" customFormat="1" ht="16.5" customHeight="1">
      <c r="A100" s="80"/>
      <c r="B100" s="260" t="s">
        <v>91</v>
      </c>
      <c r="C100" s="253">
        <v>404967087</v>
      </c>
      <c r="D100" s="253">
        <v>405506337.75</v>
      </c>
      <c r="E100" s="253">
        <v>301052004.75</v>
      </c>
      <c r="F100" s="253">
        <v>301026732.14999998</v>
      </c>
      <c r="G100" s="246"/>
      <c r="H100" s="255">
        <f t="shared" si="12"/>
        <v>74.234778627698518</v>
      </c>
      <c r="I100" s="255">
        <f t="shared" si="13"/>
        <v>99.99160523776581</v>
      </c>
      <c r="K100" s="83"/>
      <c r="L100" s="83"/>
      <c r="M100" s="363"/>
      <c r="N100" s="363"/>
    </row>
    <row r="101" spans="1:14" s="69" customFormat="1" ht="16.5" customHeight="1">
      <c r="A101" s="252"/>
      <c r="B101" s="260" t="s">
        <v>92</v>
      </c>
      <c r="C101" s="253">
        <v>483198343</v>
      </c>
      <c r="D101" s="253">
        <v>482905980.30000007</v>
      </c>
      <c r="E101" s="253">
        <v>349282681.30000001</v>
      </c>
      <c r="F101" s="253">
        <v>349282681.30000001</v>
      </c>
      <c r="G101" s="254"/>
      <c r="H101" s="255">
        <f t="shared" si="12"/>
        <v>72.329334394039179</v>
      </c>
      <c r="I101" s="255">
        <f t="shared" si="13"/>
        <v>100</v>
      </c>
      <c r="K101" s="83"/>
      <c r="L101" s="83"/>
      <c r="M101" s="363"/>
      <c r="N101" s="363"/>
    </row>
    <row r="102" spans="1:14" s="69" customFormat="1" ht="16.5" customHeight="1">
      <c r="A102" s="80"/>
      <c r="B102" s="260" t="s">
        <v>93</v>
      </c>
      <c r="C102" s="253">
        <v>290023032</v>
      </c>
      <c r="D102" s="253">
        <v>291395786.68000001</v>
      </c>
      <c r="E102" s="253">
        <v>208712232.68000001</v>
      </c>
      <c r="F102" s="253">
        <v>208712232.68000001</v>
      </c>
      <c r="G102" s="257"/>
      <c r="H102" s="255">
        <f t="shared" si="12"/>
        <v>71.625000161447076</v>
      </c>
      <c r="I102" s="255">
        <f t="shared" si="13"/>
        <v>100</v>
      </c>
      <c r="K102" s="83"/>
      <c r="L102" s="83"/>
      <c r="M102" s="363"/>
      <c r="N102" s="363"/>
    </row>
    <row r="103" spans="1:14" s="69" customFormat="1" ht="16.5" customHeight="1">
      <c r="A103" s="252"/>
      <c r="B103" s="260" t="s">
        <v>124</v>
      </c>
      <c r="C103" s="253">
        <v>227045018</v>
      </c>
      <c r="D103" s="253">
        <v>230953292.59999996</v>
      </c>
      <c r="E103" s="253">
        <v>177708366.59999999</v>
      </c>
      <c r="F103" s="253">
        <v>177708366.59999999</v>
      </c>
      <c r="G103" s="254"/>
      <c r="H103" s="255">
        <f t="shared" si="12"/>
        <v>76.945586962374406</v>
      </c>
      <c r="I103" s="255">
        <f t="shared" si="13"/>
        <v>100</v>
      </c>
      <c r="K103" s="83"/>
      <c r="L103" s="83"/>
      <c r="M103" s="363"/>
      <c r="N103" s="363"/>
    </row>
    <row r="104" spans="1:14" s="69" customFormat="1" ht="16.5" customHeight="1">
      <c r="A104" s="252"/>
      <c r="B104" s="260" t="s">
        <v>94</v>
      </c>
      <c r="C104" s="253">
        <v>237421192</v>
      </c>
      <c r="D104" s="253">
        <v>231161632.87</v>
      </c>
      <c r="E104" s="253">
        <v>165770246.27000001</v>
      </c>
      <c r="F104" s="253">
        <v>163077671.44</v>
      </c>
      <c r="G104" s="254"/>
      <c r="H104" s="255">
        <f t="shared" si="12"/>
        <v>70.547032141666492</v>
      </c>
      <c r="I104" s="255">
        <f t="shared" si="13"/>
        <v>98.375718869588667</v>
      </c>
      <c r="K104" s="83"/>
      <c r="L104" s="83"/>
      <c r="M104" s="363"/>
      <c r="N104" s="363"/>
    </row>
    <row r="105" spans="1:14" s="69" customFormat="1" ht="16.5" customHeight="1">
      <c r="A105" s="80"/>
      <c r="B105" s="260" t="s">
        <v>95</v>
      </c>
      <c r="C105" s="253">
        <v>289850318</v>
      </c>
      <c r="D105" s="253">
        <v>294851791.2899999</v>
      </c>
      <c r="E105" s="253">
        <v>224780396.28999993</v>
      </c>
      <c r="F105" s="253">
        <v>221485722.20999998</v>
      </c>
      <c r="G105" s="257"/>
      <c r="H105" s="255">
        <f t="shared" si="12"/>
        <v>75.117645119598038</v>
      </c>
      <c r="I105" s="255">
        <f t="shared" si="13"/>
        <v>98.53426983207676</v>
      </c>
      <c r="K105" s="83"/>
      <c r="L105" s="83"/>
      <c r="M105" s="363"/>
      <c r="N105" s="363"/>
    </row>
    <row r="106" spans="1:14" s="69" customFormat="1" ht="16.5" customHeight="1">
      <c r="A106" s="258"/>
      <c r="B106" s="260" t="s">
        <v>96</v>
      </c>
      <c r="C106" s="253">
        <v>21440372511</v>
      </c>
      <c r="D106" s="253">
        <v>21808899010.740002</v>
      </c>
      <c r="E106" s="253">
        <v>18017377234.550003</v>
      </c>
      <c r="F106" s="253">
        <v>18011574494.869999</v>
      </c>
      <c r="G106" s="246"/>
      <c r="H106" s="255">
        <f t="shared" si="12"/>
        <v>82.588187904396392</v>
      </c>
      <c r="I106" s="255">
        <f t="shared" si="13"/>
        <v>99.967793649405991</v>
      </c>
      <c r="K106" s="83"/>
      <c r="L106" s="83"/>
      <c r="M106" s="363"/>
      <c r="N106" s="363"/>
    </row>
    <row r="107" spans="1:14" s="69" customFormat="1" ht="16.5" customHeight="1">
      <c r="A107" s="80"/>
      <c r="B107" s="260" t="s">
        <v>97</v>
      </c>
      <c r="C107" s="253">
        <v>582396057</v>
      </c>
      <c r="D107" s="253">
        <v>575881823.49999976</v>
      </c>
      <c r="E107" s="253">
        <v>404326268.5</v>
      </c>
      <c r="F107" s="253">
        <v>404326268.5</v>
      </c>
      <c r="G107" s="246"/>
      <c r="H107" s="255">
        <f t="shared" si="12"/>
        <v>70.209937525489579</v>
      </c>
      <c r="I107" s="255">
        <f t="shared" si="13"/>
        <v>100</v>
      </c>
      <c r="K107" s="83"/>
      <c r="L107" s="83"/>
      <c r="M107" s="363"/>
      <c r="N107" s="363"/>
    </row>
    <row r="108" spans="1:14" s="69" customFormat="1" ht="16.5" customHeight="1">
      <c r="A108" s="252"/>
      <c r="B108" s="260" t="s">
        <v>98</v>
      </c>
      <c r="C108" s="253">
        <v>1090672085</v>
      </c>
      <c r="D108" s="253">
        <v>1090672085</v>
      </c>
      <c r="E108" s="253">
        <v>779966240</v>
      </c>
      <c r="F108" s="253">
        <v>779966240</v>
      </c>
      <c r="G108" s="254"/>
      <c r="H108" s="255">
        <f t="shared" si="12"/>
        <v>71.512441798673152</v>
      </c>
      <c r="I108" s="255">
        <f t="shared" si="13"/>
        <v>100</v>
      </c>
      <c r="K108" s="83"/>
      <c r="L108" s="83"/>
      <c r="M108" s="363"/>
      <c r="N108" s="363"/>
    </row>
    <row r="109" spans="1:14" s="69" customFormat="1" ht="16.5" customHeight="1">
      <c r="A109" s="80"/>
      <c r="B109" s="260" t="s">
        <v>99</v>
      </c>
      <c r="C109" s="253">
        <v>325877689</v>
      </c>
      <c r="D109" s="253">
        <v>331456062.61000001</v>
      </c>
      <c r="E109" s="253">
        <v>239745800.61000001</v>
      </c>
      <c r="F109" s="253">
        <v>239745800.61000001</v>
      </c>
      <c r="G109" s="257"/>
      <c r="H109" s="255">
        <f t="shared" si="12"/>
        <v>72.331095325925972</v>
      </c>
      <c r="I109" s="255">
        <f t="shared" si="13"/>
        <v>100</v>
      </c>
      <c r="K109" s="83"/>
      <c r="L109" s="83"/>
      <c r="M109" s="363"/>
      <c r="N109" s="363"/>
    </row>
    <row r="110" spans="1:14" s="69" customFormat="1" ht="16.5" customHeight="1">
      <c r="A110" s="252"/>
      <c r="B110" s="260" t="s">
        <v>100</v>
      </c>
      <c r="C110" s="253">
        <v>367504718</v>
      </c>
      <c r="D110" s="253">
        <v>375107355.34000003</v>
      </c>
      <c r="E110" s="253">
        <v>271418027.34000003</v>
      </c>
      <c r="F110" s="253">
        <v>271418027.34000003</v>
      </c>
      <c r="G110" s="254"/>
      <c r="H110" s="255">
        <f t="shared" si="12"/>
        <v>72.35742607445934</v>
      </c>
      <c r="I110" s="255">
        <f t="shared" si="13"/>
        <v>100</v>
      </c>
      <c r="K110" s="83"/>
      <c r="L110" s="83"/>
      <c r="M110" s="363"/>
      <c r="N110" s="363"/>
    </row>
    <row r="111" spans="1:14" s="69" customFormat="1" ht="16.5" customHeight="1">
      <c r="A111" s="252"/>
      <c r="B111" s="260" t="s">
        <v>101</v>
      </c>
      <c r="C111" s="253">
        <v>142810495</v>
      </c>
      <c r="D111" s="253">
        <v>145674154.11000001</v>
      </c>
      <c r="E111" s="253">
        <v>102798164.11</v>
      </c>
      <c r="F111" s="253">
        <v>102798164.11</v>
      </c>
      <c r="G111" s="254"/>
      <c r="H111" s="255">
        <f t="shared" si="12"/>
        <v>70.567194804080387</v>
      </c>
      <c r="I111" s="255">
        <f t="shared" si="13"/>
        <v>100</v>
      </c>
      <c r="K111" s="83"/>
      <c r="L111" s="83"/>
      <c r="M111" s="363"/>
      <c r="N111" s="363"/>
    </row>
    <row r="112" spans="1:14" s="69" customFormat="1" ht="16.5" customHeight="1">
      <c r="A112" s="80"/>
      <c r="B112" s="260" t="s">
        <v>102</v>
      </c>
      <c r="C112" s="253">
        <v>116050774</v>
      </c>
      <c r="D112" s="253">
        <v>117823074.53000003</v>
      </c>
      <c r="E112" s="253">
        <v>91681877.530000031</v>
      </c>
      <c r="F112" s="253">
        <v>91681877.530000031</v>
      </c>
      <c r="G112" s="257"/>
      <c r="H112" s="255">
        <f t="shared" si="12"/>
        <v>77.813176999260918</v>
      </c>
      <c r="I112" s="255">
        <f t="shared" si="13"/>
        <v>100</v>
      </c>
      <c r="K112" s="83"/>
      <c r="L112" s="83"/>
      <c r="M112" s="363"/>
      <c r="N112" s="363"/>
    </row>
    <row r="113" spans="1:14" s="69" customFormat="1" ht="24" customHeight="1">
      <c r="A113" s="258"/>
      <c r="B113" s="260" t="s">
        <v>115</v>
      </c>
      <c r="C113" s="253">
        <v>850000000</v>
      </c>
      <c r="D113" s="253">
        <v>850000000</v>
      </c>
      <c r="E113" s="253">
        <v>627097032</v>
      </c>
      <c r="F113" s="253">
        <v>627097032</v>
      </c>
      <c r="G113" s="246"/>
      <c r="H113" s="255">
        <f t="shared" si="12"/>
        <v>73.776121411764706</v>
      </c>
      <c r="I113" s="255">
        <f t="shared" si="13"/>
        <v>100</v>
      </c>
      <c r="K113" s="83"/>
      <c r="L113" s="83"/>
      <c r="M113" s="363"/>
      <c r="N113" s="363"/>
    </row>
    <row r="114" spans="1:14" s="69" customFormat="1" ht="16.5" customHeight="1">
      <c r="A114" s="80"/>
      <c r="B114" s="260" t="s">
        <v>103</v>
      </c>
      <c r="C114" s="253">
        <v>227460785</v>
      </c>
      <c r="D114" s="253">
        <v>227460785</v>
      </c>
      <c r="E114" s="253">
        <v>187657403</v>
      </c>
      <c r="F114" s="253">
        <v>187657403</v>
      </c>
      <c r="G114" s="246"/>
      <c r="H114" s="255">
        <f t="shared" si="12"/>
        <v>82.500991544542501</v>
      </c>
      <c r="I114" s="255">
        <f t="shared" si="13"/>
        <v>100</v>
      </c>
      <c r="K114" s="83"/>
      <c r="L114" s="83"/>
      <c r="M114" s="363"/>
      <c r="N114" s="363"/>
    </row>
    <row r="115" spans="1:14" s="69" customFormat="1" ht="16.5" customHeight="1">
      <c r="A115" s="252"/>
      <c r="B115" s="260" t="s">
        <v>104</v>
      </c>
      <c r="C115" s="253">
        <v>323857901</v>
      </c>
      <c r="D115" s="253">
        <v>329939212.38</v>
      </c>
      <c r="E115" s="253">
        <v>237793224.38</v>
      </c>
      <c r="F115" s="253">
        <v>237793224.38</v>
      </c>
      <c r="G115" s="254"/>
      <c r="H115" s="255">
        <f t="shared" si="12"/>
        <v>72.071828827101356</v>
      </c>
      <c r="I115" s="255">
        <f t="shared" si="13"/>
        <v>100</v>
      </c>
      <c r="K115" s="83"/>
      <c r="L115" s="83"/>
      <c r="M115" s="363"/>
      <c r="N115" s="363"/>
    </row>
    <row r="116" spans="1:14" s="69" customFormat="1" ht="16.5" customHeight="1">
      <c r="A116" s="80"/>
      <c r="B116" s="260" t="s">
        <v>105</v>
      </c>
      <c r="C116" s="253">
        <v>180815016</v>
      </c>
      <c r="D116" s="253">
        <v>180610956.68000001</v>
      </c>
      <c r="E116" s="253">
        <v>128615140.68000001</v>
      </c>
      <c r="F116" s="253">
        <v>126947468.58</v>
      </c>
      <c r="G116" s="257"/>
      <c r="H116" s="255">
        <f t="shared" si="12"/>
        <v>70.287800315969179</v>
      </c>
      <c r="I116" s="255">
        <f t="shared" si="13"/>
        <v>98.703362534781775</v>
      </c>
      <c r="K116" s="83"/>
      <c r="L116" s="83"/>
      <c r="M116" s="363"/>
      <c r="N116" s="363"/>
    </row>
    <row r="117" spans="1:14" s="69" customFormat="1" ht="16.5" customHeight="1">
      <c r="A117" s="252"/>
      <c r="B117" s="260" t="s">
        <v>125</v>
      </c>
      <c r="C117" s="253">
        <v>374640074</v>
      </c>
      <c r="D117" s="253">
        <v>379455413.86000001</v>
      </c>
      <c r="E117" s="253">
        <v>269767351.86000001</v>
      </c>
      <c r="F117" s="253">
        <v>269767351.86000001</v>
      </c>
      <c r="G117" s="254"/>
      <c r="H117" s="255">
        <f t="shared" si="12"/>
        <v>71.093293706314228</v>
      </c>
      <c r="I117" s="255">
        <f t="shared" si="13"/>
        <v>100</v>
      </c>
      <c r="K117" s="83"/>
      <c r="L117" s="83"/>
      <c r="M117" s="363"/>
      <c r="N117" s="363"/>
    </row>
    <row r="118" spans="1:14" s="69" customFormat="1" ht="16.5" customHeight="1">
      <c r="A118" s="252"/>
      <c r="B118" s="260" t="s">
        <v>106</v>
      </c>
      <c r="C118" s="253">
        <v>219971239</v>
      </c>
      <c r="D118" s="253">
        <v>222782854.64000005</v>
      </c>
      <c r="E118" s="253">
        <v>169564450.64000005</v>
      </c>
      <c r="F118" s="253">
        <v>169564450.64000005</v>
      </c>
      <c r="G118" s="254"/>
      <c r="H118" s="255">
        <f t="shared" si="12"/>
        <v>76.111983982790406</v>
      </c>
      <c r="I118" s="255">
        <f t="shared" si="13"/>
        <v>100</v>
      </c>
      <c r="K118" s="83"/>
      <c r="L118" s="83"/>
      <c r="M118" s="363"/>
      <c r="N118" s="363"/>
    </row>
    <row r="119" spans="1:14" s="69" customFormat="1" ht="16.5" customHeight="1">
      <c r="A119" s="80"/>
      <c r="B119" s="260" t="s">
        <v>107</v>
      </c>
      <c r="C119" s="253">
        <v>765316116</v>
      </c>
      <c r="D119" s="253">
        <v>753238468.86000025</v>
      </c>
      <c r="E119" s="253">
        <v>555618650.86000001</v>
      </c>
      <c r="F119" s="253">
        <v>555618650.86000001</v>
      </c>
      <c r="G119" s="257"/>
      <c r="H119" s="255">
        <f t="shared" si="12"/>
        <v>73.763976991364927</v>
      </c>
      <c r="I119" s="255">
        <f t="shared" si="13"/>
        <v>100</v>
      </c>
      <c r="K119" s="83"/>
      <c r="L119" s="83"/>
      <c r="M119" s="363"/>
      <c r="N119" s="363"/>
    </row>
    <row r="120" spans="1:14" s="69" customFormat="1" ht="16.5" customHeight="1">
      <c r="A120" s="258"/>
      <c r="B120" s="260" t="s">
        <v>108</v>
      </c>
      <c r="C120" s="253">
        <v>558329445</v>
      </c>
      <c r="D120" s="253">
        <v>568643749.55999994</v>
      </c>
      <c r="E120" s="253">
        <v>416816478.56</v>
      </c>
      <c r="F120" s="253">
        <v>409377224.76999998</v>
      </c>
      <c r="G120" s="246"/>
      <c r="H120" s="255">
        <f t="shared" si="12"/>
        <v>71.991862231276471</v>
      </c>
      <c r="I120" s="255">
        <f t="shared" si="13"/>
        <v>98.215220805160868</v>
      </c>
      <c r="K120" s="83"/>
      <c r="L120" s="83"/>
      <c r="M120" s="363"/>
      <c r="N120" s="363"/>
    </row>
    <row r="121" spans="1:14" s="69" customFormat="1" ht="16.5" customHeight="1">
      <c r="A121" s="80"/>
      <c r="B121" s="260" t="s">
        <v>109</v>
      </c>
      <c r="C121" s="253">
        <v>400636777</v>
      </c>
      <c r="D121" s="253">
        <v>408025187.51999986</v>
      </c>
      <c r="E121" s="253">
        <v>280070131.51999992</v>
      </c>
      <c r="F121" s="253">
        <v>280070131.51999992</v>
      </c>
      <c r="G121" s="246"/>
      <c r="H121" s="255">
        <f t="shared" si="12"/>
        <v>68.640402623740457</v>
      </c>
      <c r="I121" s="255">
        <f t="shared" si="13"/>
        <v>100</v>
      </c>
      <c r="K121" s="83"/>
      <c r="L121" s="83"/>
      <c r="M121" s="363"/>
      <c r="N121" s="363"/>
    </row>
    <row r="122" spans="1:14" s="69" customFormat="1" ht="16.5" customHeight="1">
      <c r="A122" s="84" t="s">
        <v>121</v>
      </c>
      <c r="B122" s="344"/>
      <c r="C122" s="263">
        <f>+C123</f>
        <v>156052655</v>
      </c>
      <c r="D122" s="263">
        <f t="shared" ref="D122:E122" si="22">+D123</f>
        <v>147357958.56</v>
      </c>
      <c r="E122" s="263">
        <f t="shared" si="22"/>
        <v>86445425.159999996</v>
      </c>
      <c r="F122" s="263">
        <f>+F123</f>
        <v>86445322.870000005</v>
      </c>
      <c r="G122" s="259"/>
      <c r="H122" s="251">
        <f t="shared" ref="H122:H123" si="23">IFERROR(+F122/D122*100,"n.a")</f>
        <v>58.663491076256946</v>
      </c>
      <c r="I122" s="251">
        <f t="shared" si="13"/>
        <v>99.999881671008268</v>
      </c>
      <c r="K122" s="83"/>
      <c r="L122" s="83"/>
      <c r="M122" s="363"/>
      <c r="N122" s="363"/>
    </row>
    <row r="123" spans="1:14" s="69" customFormat="1" ht="16.5" customHeight="1">
      <c r="A123" s="80"/>
      <c r="B123" s="260" t="s">
        <v>38</v>
      </c>
      <c r="C123" s="253">
        <v>156052655</v>
      </c>
      <c r="D123" s="253">
        <v>147357958.56</v>
      </c>
      <c r="E123" s="253">
        <v>86445425.159999996</v>
      </c>
      <c r="F123" s="253">
        <v>86445322.870000005</v>
      </c>
      <c r="G123" s="246"/>
      <c r="H123" s="255">
        <f t="shared" si="23"/>
        <v>58.663491076256946</v>
      </c>
      <c r="I123" s="255">
        <f t="shared" si="13"/>
        <v>99.999881671008268</v>
      </c>
      <c r="K123" s="83"/>
      <c r="L123" s="83"/>
      <c r="M123" s="363"/>
      <c r="N123" s="363"/>
    </row>
    <row r="124" spans="1:14" s="69" customFormat="1" ht="16.5" customHeight="1">
      <c r="A124" s="248" t="s">
        <v>110</v>
      </c>
      <c r="B124" s="348"/>
      <c r="C124" s="249">
        <f>+C125</f>
        <v>718539898</v>
      </c>
      <c r="D124" s="249">
        <f t="shared" ref="D124:E124" si="24">+D125</f>
        <v>671096601</v>
      </c>
      <c r="E124" s="249">
        <f t="shared" si="24"/>
        <v>482684439</v>
      </c>
      <c r="F124" s="249">
        <f>+F125</f>
        <v>463301562.46000016</v>
      </c>
      <c r="G124" s="259"/>
      <c r="H124" s="251">
        <f t="shared" si="12"/>
        <v>69.036493668666367</v>
      </c>
      <c r="I124" s="251">
        <f t="shared" si="13"/>
        <v>95.984358522069556</v>
      </c>
      <c r="K124" s="83"/>
      <c r="L124" s="83"/>
      <c r="M124" s="363"/>
      <c r="N124" s="363"/>
    </row>
    <row r="125" spans="1:14" s="69" customFormat="1" ht="16.5" customHeight="1">
      <c r="A125" s="80"/>
      <c r="B125" s="260" t="s">
        <v>111</v>
      </c>
      <c r="C125" s="253">
        <v>718539898</v>
      </c>
      <c r="D125" s="264">
        <v>671096601</v>
      </c>
      <c r="E125" s="264">
        <v>482684439</v>
      </c>
      <c r="F125" s="264">
        <v>463301562.46000016</v>
      </c>
      <c r="G125" s="257"/>
      <c r="H125" s="255">
        <f t="shared" si="12"/>
        <v>69.036493668666367</v>
      </c>
      <c r="I125" s="255">
        <f t="shared" si="13"/>
        <v>95.984358522069556</v>
      </c>
      <c r="K125" s="83"/>
      <c r="L125" s="83"/>
      <c r="M125" s="363"/>
      <c r="N125" s="363"/>
    </row>
    <row r="126" spans="1:14" s="69" customFormat="1" ht="16.5" customHeight="1">
      <c r="A126" s="248" t="s">
        <v>112</v>
      </c>
      <c r="B126" s="348"/>
      <c r="C126" s="249">
        <f>+C127</f>
        <v>101299796</v>
      </c>
      <c r="D126" s="249">
        <f t="shared" ref="D126:F126" si="25">+D127</f>
        <v>119145745</v>
      </c>
      <c r="E126" s="249">
        <f t="shared" si="25"/>
        <v>99833170</v>
      </c>
      <c r="F126" s="249">
        <f t="shared" si="25"/>
        <v>93932031.130000174</v>
      </c>
      <c r="G126" s="259"/>
      <c r="H126" s="251">
        <f t="shared" si="12"/>
        <v>78.837923360167139</v>
      </c>
      <c r="I126" s="251">
        <f t="shared" si="13"/>
        <v>94.088999808380493</v>
      </c>
      <c r="K126" s="83"/>
      <c r="L126" s="83"/>
      <c r="M126" s="363"/>
      <c r="N126" s="363"/>
    </row>
    <row r="127" spans="1:14" s="69" customFormat="1" ht="16.5" customHeight="1">
      <c r="A127" s="252"/>
      <c r="B127" s="261" t="s">
        <v>122</v>
      </c>
      <c r="C127" s="253">
        <v>101299796</v>
      </c>
      <c r="D127" s="253">
        <v>119145745</v>
      </c>
      <c r="E127" s="253">
        <v>99833170</v>
      </c>
      <c r="F127" s="253">
        <v>93932031.130000174</v>
      </c>
      <c r="G127" s="257"/>
      <c r="H127" s="255">
        <f t="shared" si="12"/>
        <v>78.837923360167139</v>
      </c>
      <c r="I127" s="255">
        <f t="shared" si="13"/>
        <v>94.088999808380493</v>
      </c>
      <c r="K127" s="83"/>
      <c r="L127" s="83"/>
      <c r="M127" s="363"/>
      <c r="N127" s="363"/>
    </row>
    <row r="128" spans="1:14" s="8" customFormat="1" ht="3" customHeight="1" thickBot="1">
      <c r="A128" s="6"/>
      <c r="B128" s="7"/>
      <c r="C128" s="14"/>
      <c r="D128" s="15"/>
      <c r="E128" s="15"/>
      <c r="F128" s="15"/>
      <c r="G128" s="16"/>
      <c r="H128" s="13"/>
      <c r="I128" s="13"/>
      <c r="K128" s="83"/>
      <c r="L128" s="83"/>
      <c r="M128" s="363"/>
      <c r="N128" s="363"/>
    </row>
    <row r="129" spans="1:9" s="12" customFormat="1" ht="79.5" customHeight="1">
      <c r="A129" s="403" t="s">
        <v>649</v>
      </c>
      <c r="B129" s="404"/>
      <c r="C129" s="404"/>
      <c r="D129" s="404"/>
      <c r="E129" s="404"/>
      <c r="F129" s="404"/>
      <c r="G129" s="404"/>
      <c r="H129" s="404"/>
      <c r="I129" s="404"/>
    </row>
    <row r="130" spans="1:9">
      <c r="A130" s="405"/>
      <c r="B130" s="405"/>
      <c r="C130" s="405"/>
      <c r="D130" s="405"/>
      <c r="E130" s="405"/>
      <c r="F130" s="405"/>
      <c r="G130" s="405"/>
      <c r="H130" s="405"/>
      <c r="I130" s="405"/>
    </row>
  </sheetData>
  <mergeCells count="11">
    <mergeCell ref="A129:I129"/>
    <mergeCell ref="A130:I130"/>
    <mergeCell ref="A3:I3"/>
    <mergeCell ref="A4:A7"/>
    <mergeCell ref="B4:B7"/>
    <mergeCell ref="E4:F4"/>
    <mergeCell ref="H4:I5"/>
    <mergeCell ref="C5:C6"/>
    <mergeCell ref="D5:D6"/>
    <mergeCell ref="E5:E6"/>
    <mergeCell ref="A1:C1"/>
  </mergeCells>
  <pageMargins left="0.70866141732283472" right="0.70866141732283472" top="0.74803149606299213" bottom="0.74803149606299213" header="0.31496062992125984" footer="0.31496062992125984"/>
  <pageSetup scale="74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5"/>
  <sheetViews>
    <sheetView showGridLines="0" zoomScaleNormal="100" workbookViewId="0">
      <selection sqref="A1:C1"/>
    </sheetView>
  </sheetViews>
  <sheetFormatPr baseColWidth="10" defaultRowHeight="12.75"/>
  <cols>
    <col min="1" max="1" width="4.7109375" style="50" customWidth="1"/>
    <col min="2" max="2" width="65.28515625" style="347" customWidth="1"/>
    <col min="3" max="3" width="17.7109375" style="49" customWidth="1"/>
    <col min="4" max="5" width="17.7109375" style="48" customWidth="1"/>
    <col min="6" max="6" width="17.7109375" style="47" customWidth="1"/>
    <col min="7" max="7" width="1.5703125" style="46" customWidth="1"/>
    <col min="8" max="9" width="13.7109375" style="45" customWidth="1"/>
    <col min="10" max="10" width="2" style="44" customWidth="1"/>
    <col min="11" max="209" width="11.42578125" style="44"/>
    <col min="210" max="210" width="5.5703125" style="44" customWidth="1"/>
    <col min="211" max="211" width="5" style="44" customWidth="1"/>
    <col min="212" max="215" width="6.85546875" style="44" customWidth="1"/>
    <col min="216" max="216" width="5.5703125" style="44" customWidth="1"/>
    <col min="217" max="217" width="6.85546875" style="44" customWidth="1"/>
    <col min="218" max="218" width="16.140625" style="44" customWidth="1"/>
    <col min="219" max="219" width="13.85546875" style="44" customWidth="1"/>
    <col min="220" max="220" width="12.42578125" style="44" customWidth="1"/>
    <col min="221" max="221" width="13.5703125" style="44" customWidth="1"/>
    <col min="222" max="222" width="11.5703125" style="44" customWidth="1"/>
    <col min="223" max="223" width="13" style="44" customWidth="1"/>
    <col min="224" max="224" width="13.5703125" style="44" customWidth="1"/>
    <col min="225" max="225" width="9.7109375" style="44" customWidth="1"/>
    <col min="226" max="226" width="11.42578125" style="44" customWidth="1"/>
    <col min="227" max="227" width="2.140625" style="44" customWidth="1"/>
    <col min="228" max="465" width="11.42578125" style="44"/>
    <col min="466" max="466" width="5.5703125" style="44" customWidth="1"/>
    <col min="467" max="467" width="5" style="44" customWidth="1"/>
    <col min="468" max="471" width="6.85546875" style="44" customWidth="1"/>
    <col min="472" max="472" width="5.5703125" style="44" customWidth="1"/>
    <col min="473" max="473" width="6.85546875" style="44" customWidth="1"/>
    <col min="474" max="474" width="16.140625" style="44" customWidth="1"/>
    <col min="475" max="475" width="13.85546875" style="44" customWidth="1"/>
    <col min="476" max="476" width="12.42578125" style="44" customWidth="1"/>
    <col min="477" max="477" width="13.5703125" style="44" customWidth="1"/>
    <col min="478" max="478" width="11.5703125" style="44" customWidth="1"/>
    <col min="479" max="479" width="13" style="44" customWidth="1"/>
    <col min="480" max="480" width="13.5703125" style="44" customWidth="1"/>
    <col min="481" max="481" width="9.7109375" style="44" customWidth="1"/>
    <col min="482" max="482" width="11.42578125" style="44" customWidth="1"/>
    <col min="483" max="483" width="2.140625" style="44" customWidth="1"/>
    <col min="484" max="721" width="11.42578125" style="44"/>
    <col min="722" max="722" width="5.5703125" style="44" customWidth="1"/>
    <col min="723" max="723" width="5" style="44" customWidth="1"/>
    <col min="724" max="727" width="6.85546875" style="44" customWidth="1"/>
    <col min="728" max="728" width="5.5703125" style="44" customWidth="1"/>
    <col min="729" max="729" width="6.85546875" style="44" customWidth="1"/>
    <col min="730" max="730" width="16.140625" style="44" customWidth="1"/>
    <col min="731" max="731" width="13.85546875" style="44" customWidth="1"/>
    <col min="732" max="732" width="12.42578125" style="44" customWidth="1"/>
    <col min="733" max="733" width="13.5703125" style="44" customWidth="1"/>
    <col min="734" max="734" width="11.5703125" style="44" customWidth="1"/>
    <col min="735" max="735" width="13" style="44" customWidth="1"/>
    <col min="736" max="736" width="13.5703125" style="44" customWidth="1"/>
    <col min="737" max="737" width="9.7109375" style="44" customWidth="1"/>
    <col min="738" max="738" width="11.42578125" style="44" customWidth="1"/>
    <col min="739" max="739" width="2.140625" style="44" customWidth="1"/>
    <col min="740" max="977" width="11.42578125" style="44"/>
    <col min="978" max="978" width="5.5703125" style="44" customWidth="1"/>
    <col min="979" max="979" width="5" style="44" customWidth="1"/>
    <col min="980" max="983" width="6.85546875" style="44" customWidth="1"/>
    <col min="984" max="984" width="5.5703125" style="44" customWidth="1"/>
    <col min="985" max="985" width="6.85546875" style="44" customWidth="1"/>
    <col min="986" max="986" width="16.140625" style="44" customWidth="1"/>
    <col min="987" max="987" width="13.85546875" style="44" customWidth="1"/>
    <col min="988" max="988" width="12.42578125" style="44" customWidth="1"/>
    <col min="989" max="989" width="13.5703125" style="44" customWidth="1"/>
    <col min="990" max="990" width="11.5703125" style="44" customWidth="1"/>
    <col min="991" max="991" width="13" style="44" customWidth="1"/>
    <col min="992" max="992" width="13.5703125" style="44" customWidth="1"/>
    <col min="993" max="993" width="9.7109375" style="44" customWidth="1"/>
    <col min="994" max="994" width="11.42578125" style="44" customWidth="1"/>
    <col min="995" max="995" width="2.140625" style="44" customWidth="1"/>
    <col min="996" max="1233" width="11.42578125" style="44"/>
    <col min="1234" max="1234" width="5.5703125" style="44" customWidth="1"/>
    <col min="1235" max="1235" width="5" style="44" customWidth="1"/>
    <col min="1236" max="1239" width="6.85546875" style="44" customWidth="1"/>
    <col min="1240" max="1240" width="5.5703125" style="44" customWidth="1"/>
    <col min="1241" max="1241" width="6.85546875" style="44" customWidth="1"/>
    <col min="1242" max="1242" width="16.140625" style="44" customWidth="1"/>
    <col min="1243" max="1243" width="13.85546875" style="44" customWidth="1"/>
    <col min="1244" max="1244" width="12.42578125" style="44" customWidth="1"/>
    <col min="1245" max="1245" width="13.5703125" style="44" customWidth="1"/>
    <col min="1246" max="1246" width="11.5703125" style="44" customWidth="1"/>
    <col min="1247" max="1247" width="13" style="44" customWidth="1"/>
    <col min="1248" max="1248" width="13.5703125" style="44" customWidth="1"/>
    <col min="1249" max="1249" width="9.7109375" style="44" customWidth="1"/>
    <col min="1250" max="1250" width="11.42578125" style="44" customWidth="1"/>
    <col min="1251" max="1251" width="2.140625" style="44" customWidth="1"/>
    <col min="1252" max="1489" width="11.42578125" style="44"/>
    <col min="1490" max="1490" width="5.5703125" style="44" customWidth="1"/>
    <col min="1491" max="1491" width="5" style="44" customWidth="1"/>
    <col min="1492" max="1495" width="6.85546875" style="44" customWidth="1"/>
    <col min="1496" max="1496" width="5.5703125" style="44" customWidth="1"/>
    <col min="1497" max="1497" width="6.85546875" style="44" customWidth="1"/>
    <col min="1498" max="1498" width="16.140625" style="44" customWidth="1"/>
    <col min="1499" max="1499" width="13.85546875" style="44" customWidth="1"/>
    <col min="1500" max="1500" width="12.42578125" style="44" customWidth="1"/>
    <col min="1501" max="1501" width="13.5703125" style="44" customWidth="1"/>
    <col min="1502" max="1502" width="11.5703125" style="44" customWidth="1"/>
    <col min="1503" max="1503" width="13" style="44" customWidth="1"/>
    <col min="1504" max="1504" width="13.5703125" style="44" customWidth="1"/>
    <col min="1505" max="1505" width="9.7109375" style="44" customWidth="1"/>
    <col min="1506" max="1506" width="11.42578125" style="44" customWidth="1"/>
    <col min="1507" max="1507" width="2.140625" style="44" customWidth="1"/>
    <col min="1508" max="1745" width="11.42578125" style="44"/>
    <col min="1746" max="1746" width="5.5703125" style="44" customWidth="1"/>
    <col min="1747" max="1747" width="5" style="44" customWidth="1"/>
    <col min="1748" max="1751" width="6.85546875" style="44" customWidth="1"/>
    <col min="1752" max="1752" width="5.5703125" style="44" customWidth="1"/>
    <col min="1753" max="1753" width="6.85546875" style="44" customWidth="1"/>
    <col min="1754" max="1754" width="16.140625" style="44" customWidth="1"/>
    <col min="1755" max="1755" width="13.85546875" style="44" customWidth="1"/>
    <col min="1756" max="1756" width="12.42578125" style="44" customWidth="1"/>
    <col min="1757" max="1757" width="13.5703125" style="44" customWidth="1"/>
    <col min="1758" max="1758" width="11.5703125" style="44" customWidth="1"/>
    <col min="1759" max="1759" width="13" style="44" customWidth="1"/>
    <col min="1760" max="1760" width="13.5703125" style="44" customWidth="1"/>
    <col min="1761" max="1761" width="9.7109375" style="44" customWidth="1"/>
    <col min="1762" max="1762" width="11.42578125" style="44" customWidth="1"/>
    <col min="1763" max="1763" width="2.140625" style="44" customWidth="1"/>
    <col min="1764" max="2001" width="11.42578125" style="44"/>
    <col min="2002" max="2002" width="5.5703125" style="44" customWidth="1"/>
    <col min="2003" max="2003" width="5" style="44" customWidth="1"/>
    <col min="2004" max="2007" width="6.85546875" style="44" customWidth="1"/>
    <col min="2008" max="2008" width="5.5703125" style="44" customWidth="1"/>
    <col min="2009" max="2009" width="6.85546875" style="44" customWidth="1"/>
    <col min="2010" max="2010" width="16.140625" style="44" customWidth="1"/>
    <col min="2011" max="2011" width="13.85546875" style="44" customWidth="1"/>
    <col min="2012" max="2012" width="12.42578125" style="44" customWidth="1"/>
    <col min="2013" max="2013" width="13.5703125" style="44" customWidth="1"/>
    <col min="2014" max="2014" width="11.5703125" style="44" customWidth="1"/>
    <col min="2015" max="2015" width="13" style="44" customWidth="1"/>
    <col min="2016" max="2016" width="13.5703125" style="44" customWidth="1"/>
    <col min="2017" max="2017" width="9.7109375" style="44" customWidth="1"/>
    <col min="2018" max="2018" width="11.42578125" style="44" customWidth="1"/>
    <col min="2019" max="2019" width="2.140625" style="44" customWidth="1"/>
    <col min="2020" max="2257" width="11.42578125" style="44"/>
    <col min="2258" max="2258" width="5.5703125" style="44" customWidth="1"/>
    <col min="2259" max="2259" width="5" style="44" customWidth="1"/>
    <col min="2260" max="2263" width="6.85546875" style="44" customWidth="1"/>
    <col min="2264" max="2264" width="5.5703125" style="44" customWidth="1"/>
    <col min="2265" max="2265" width="6.85546875" style="44" customWidth="1"/>
    <col min="2266" max="2266" width="16.140625" style="44" customWidth="1"/>
    <col min="2267" max="2267" width="13.85546875" style="44" customWidth="1"/>
    <col min="2268" max="2268" width="12.42578125" style="44" customWidth="1"/>
    <col min="2269" max="2269" width="13.5703125" style="44" customWidth="1"/>
    <col min="2270" max="2270" width="11.5703125" style="44" customWidth="1"/>
    <col min="2271" max="2271" width="13" style="44" customWidth="1"/>
    <col min="2272" max="2272" width="13.5703125" style="44" customWidth="1"/>
    <col min="2273" max="2273" width="9.7109375" style="44" customWidth="1"/>
    <col min="2274" max="2274" width="11.42578125" style="44" customWidth="1"/>
    <col min="2275" max="2275" width="2.140625" style="44" customWidth="1"/>
    <col min="2276" max="2513" width="11.42578125" style="44"/>
    <col min="2514" max="2514" width="5.5703125" style="44" customWidth="1"/>
    <col min="2515" max="2515" width="5" style="44" customWidth="1"/>
    <col min="2516" max="2519" width="6.85546875" style="44" customWidth="1"/>
    <col min="2520" max="2520" width="5.5703125" style="44" customWidth="1"/>
    <col min="2521" max="2521" width="6.85546875" style="44" customWidth="1"/>
    <col min="2522" max="2522" width="16.140625" style="44" customWidth="1"/>
    <col min="2523" max="2523" width="13.85546875" style="44" customWidth="1"/>
    <col min="2524" max="2524" width="12.42578125" style="44" customWidth="1"/>
    <col min="2525" max="2525" width="13.5703125" style="44" customWidth="1"/>
    <col min="2526" max="2526" width="11.5703125" style="44" customWidth="1"/>
    <col min="2527" max="2527" width="13" style="44" customWidth="1"/>
    <col min="2528" max="2528" width="13.5703125" style="44" customWidth="1"/>
    <col min="2529" max="2529" width="9.7109375" style="44" customWidth="1"/>
    <col min="2530" max="2530" width="11.42578125" style="44" customWidth="1"/>
    <col min="2531" max="2531" width="2.140625" style="44" customWidth="1"/>
    <col min="2532" max="2769" width="11.42578125" style="44"/>
    <col min="2770" max="2770" width="5.5703125" style="44" customWidth="1"/>
    <col min="2771" max="2771" width="5" style="44" customWidth="1"/>
    <col min="2772" max="2775" width="6.85546875" style="44" customWidth="1"/>
    <col min="2776" max="2776" width="5.5703125" style="44" customWidth="1"/>
    <col min="2777" max="2777" width="6.85546875" style="44" customWidth="1"/>
    <col min="2778" max="2778" width="16.140625" style="44" customWidth="1"/>
    <col min="2779" max="2779" width="13.85546875" style="44" customWidth="1"/>
    <col min="2780" max="2780" width="12.42578125" style="44" customWidth="1"/>
    <col min="2781" max="2781" width="13.5703125" style="44" customWidth="1"/>
    <col min="2782" max="2782" width="11.5703125" style="44" customWidth="1"/>
    <col min="2783" max="2783" width="13" style="44" customWidth="1"/>
    <col min="2784" max="2784" width="13.5703125" style="44" customWidth="1"/>
    <col min="2785" max="2785" width="9.7109375" style="44" customWidth="1"/>
    <col min="2786" max="2786" width="11.42578125" style="44" customWidth="1"/>
    <col min="2787" max="2787" width="2.140625" style="44" customWidth="1"/>
    <col min="2788" max="3025" width="11.42578125" style="44"/>
    <col min="3026" max="3026" width="5.5703125" style="44" customWidth="1"/>
    <col min="3027" max="3027" width="5" style="44" customWidth="1"/>
    <col min="3028" max="3031" width="6.85546875" style="44" customWidth="1"/>
    <col min="3032" max="3032" width="5.5703125" style="44" customWidth="1"/>
    <col min="3033" max="3033" width="6.85546875" style="44" customWidth="1"/>
    <col min="3034" max="3034" width="16.140625" style="44" customWidth="1"/>
    <col min="3035" max="3035" width="13.85546875" style="44" customWidth="1"/>
    <col min="3036" max="3036" width="12.42578125" style="44" customWidth="1"/>
    <col min="3037" max="3037" width="13.5703125" style="44" customWidth="1"/>
    <col min="3038" max="3038" width="11.5703125" style="44" customWidth="1"/>
    <col min="3039" max="3039" width="13" style="44" customWidth="1"/>
    <col min="3040" max="3040" width="13.5703125" style="44" customWidth="1"/>
    <col min="3041" max="3041" width="9.7109375" style="44" customWidth="1"/>
    <col min="3042" max="3042" width="11.42578125" style="44" customWidth="1"/>
    <col min="3043" max="3043" width="2.140625" style="44" customWidth="1"/>
    <col min="3044" max="3281" width="11.42578125" style="44"/>
    <col min="3282" max="3282" width="5.5703125" style="44" customWidth="1"/>
    <col min="3283" max="3283" width="5" style="44" customWidth="1"/>
    <col min="3284" max="3287" width="6.85546875" style="44" customWidth="1"/>
    <col min="3288" max="3288" width="5.5703125" style="44" customWidth="1"/>
    <col min="3289" max="3289" width="6.85546875" style="44" customWidth="1"/>
    <col min="3290" max="3290" width="16.140625" style="44" customWidth="1"/>
    <col min="3291" max="3291" width="13.85546875" style="44" customWidth="1"/>
    <col min="3292" max="3292" width="12.42578125" style="44" customWidth="1"/>
    <col min="3293" max="3293" width="13.5703125" style="44" customWidth="1"/>
    <col min="3294" max="3294" width="11.5703125" style="44" customWidth="1"/>
    <col min="3295" max="3295" width="13" style="44" customWidth="1"/>
    <col min="3296" max="3296" width="13.5703125" style="44" customWidth="1"/>
    <col min="3297" max="3297" width="9.7109375" style="44" customWidth="1"/>
    <col min="3298" max="3298" width="11.42578125" style="44" customWidth="1"/>
    <col min="3299" max="3299" width="2.140625" style="44" customWidth="1"/>
    <col min="3300" max="3537" width="11.42578125" style="44"/>
    <col min="3538" max="3538" width="5.5703125" style="44" customWidth="1"/>
    <col min="3539" max="3539" width="5" style="44" customWidth="1"/>
    <col min="3540" max="3543" width="6.85546875" style="44" customWidth="1"/>
    <col min="3544" max="3544" width="5.5703125" style="44" customWidth="1"/>
    <col min="3545" max="3545" width="6.85546875" style="44" customWidth="1"/>
    <col min="3546" max="3546" width="16.140625" style="44" customWidth="1"/>
    <col min="3547" max="3547" width="13.85546875" style="44" customWidth="1"/>
    <col min="3548" max="3548" width="12.42578125" style="44" customWidth="1"/>
    <col min="3549" max="3549" width="13.5703125" style="44" customWidth="1"/>
    <col min="3550" max="3550" width="11.5703125" style="44" customWidth="1"/>
    <col min="3551" max="3551" width="13" style="44" customWidth="1"/>
    <col min="3552" max="3552" width="13.5703125" style="44" customWidth="1"/>
    <col min="3553" max="3553" width="9.7109375" style="44" customWidth="1"/>
    <col min="3554" max="3554" width="11.42578125" style="44" customWidth="1"/>
    <col min="3555" max="3555" width="2.140625" style="44" customWidth="1"/>
    <col min="3556" max="3793" width="11.42578125" style="44"/>
    <col min="3794" max="3794" width="5.5703125" style="44" customWidth="1"/>
    <col min="3795" max="3795" width="5" style="44" customWidth="1"/>
    <col min="3796" max="3799" width="6.85546875" style="44" customWidth="1"/>
    <col min="3800" max="3800" width="5.5703125" style="44" customWidth="1"/>
    <col min="3801" max="3801" width="6.85546875" style="44" customWidth="1"/>
    <col min="3802" max="3802" width="16.140625" style="44" customWidth="1"/>
    <col min="3803" max="3803" width="13.85546875" style="44" customWidth="1"/>
    <col min="3804" max="3804" width="12.42578125" style="44" customWidth="1"/>
    <col min="3805" max="3805" width="13.5703125" style="44" customWidth="1"/>
    <col min="3806" max="3806" width="11.5703125" style="44" customWidth="1"/>
    <col min="3807" max="3807" width="13" style="44" customWidth="1"/>
    <col min="3808" max="3808" width="13.5703125" style="44" customWidth="1"/>
    <col min="3809" max="3809" width="9.7109375" style="44" customWidth="1"/>
    <col min="3810" max="3810" width="11.42578125" style="44" customWidth="1"/>
    <col min="3811" max="3811" width="2.140625" style="44" customWidth="1"/>
    <col min="3812" max="4049" width="11.42578125" style="44"/>
    <col min="4050" max="4050" width="5.5703125" style="44" customWidth="1"/>
    <col min="4051" max="4051" width="5" style="44" customWidth="1"/>
    <col min="4052" max="4055" width="6.85546875" style="44" customWidth="1"/>
    <col min="4056" max="4056" width="5.5703125" style="44" customWidth="1"/>
    <col min="4057" max="4057" width="6.85546875" style="44" customWidth="1"/>
    <col min="4058" max="4058" width="16.140625" style="44" customWidth="1"/>
    <col min="4059" max="4059" width="13.85546875" style="44" customWidth="1"/>
    <col min="4060" max="4060" width="12.42578125" style="44" customWidth="1"/>
    <col min="4061" max="4061" width="13.5703125" style="44" customWidth="1"/>
    <col min="4062" max="4062" width="11.5703125" style="44" customWidth="1"/>
    <col min="4063" max="4063" width="13" style="44" customWidth="1"/>
    <col min="4064" max="4064" width="13.5703125" style="44" customWidth="1"/>
    <col min="4065" max="4065" width="9.7109375" style="44" customWidth="1"/>
    <col min="4066" max="4066" width="11.42578125" style="44" customWidth="1"/>
    <col min="4067" max="4067" width="2.140625" style="44" customWidth="1"/>
    <col min="4068" max="4305" width="11.42578125" style="44"/>
    <col min="4306" max="4306" width="5.5703125" style="44" customWidth="1"/>
    <col min="4307" max="4307" width="5" style="44" customWidth="1"/>
    <col min="4308" max="4311" width="6.85546875" style="44" customWidth="1"/>
    <col min="4312" max="4312" width="5.5703125" style="44" customWidth="1"/>
    <col min="4313" max="4313" width="6.85546875" style="44" customWidth="1"/>
    <col min="4314" max="4314" width="16.140625" style="44" customWidth="1"/>
    <col min="4315" max="4315" width="13.85546875" style="44" customWidth="1"/>
    <col min="4316" max="4316" width="12.42578125" style="44" customWidth="1"/>
    <col min="4317" max="4317" width="13.5703125" style="44" customWidth="1"/>
    <col min="4318" max="4318" width="11.5703125" style="44" customWidth="1"/>
    <col min="4319" max="4319" width="13" style="44" customWidth="1"/>
    <col min="4320" max="4320" width="13.5703125" style="44" customWidth="1"/>
    <col min="4321" max="4321" width="9.7109375" style="44" customWidth="1"/>
    <col min="4322" max="4322" width="11.42578125" style="44" customWidth="1"/>
    <col min="4323" max="4323" width="2.140625" style="44" customWidth="1"/>
    <col min="4324" max="4561" width="11.42578125" style="44"/>
    <col min="4562" max="4562" width="5.5703125" style="44" customWidth="1"/>
    <col min="4563" max="4563" width="5" style="44" customWidth="1"/>
    <col min="4564" max="4567" width="6.85546875" style="44" customWidth="1"/>
    <col min="4568" max="4568" width="5.5703125" style="44" customWidth="1"/>
    <col min="4569" max="4569" width="6.85546875" style="44" customWidth="1"/>
    <col min="4570" max="4570" width="16.140625" style="44" customWidth="1"/>
    <col min="4571" max="4571" width="13.85546875" style="44" customWidth="1"/>
    <col min="4572" max="4572" width="12.42578125" style="44" customWidth="1"/>
    <col min="4573" max="4573" width="13.5703125" style="44" customWidth="1"/>
    <col min="4574" max="4574" width="11.5703125" style="44" customWidth="1"/>
    <col min="4575" max="4575" width="13" style="44" customWidth="1"/>
    <col min="4576" max="4576" width="13.5703125" style="44" customWidth="1"/>
    <col min="4577" max="4577" width="9.7109375" style="44" customWidth="1"/>
    <col min="4578" max="4578" width="11.42578125" style="44" customWidth="1"/>
    <col min="4579" max="4579" width="2.140625" style="44" customWidth="1"/>
    <col min="4580" max="4817" width="11.42578125" style="44"/>
    <col min="4818" max="4818" width="5.5703125" style="44" customWidth="1"/>
    <col min="4819" max="4819" width="5" style="44" customWidth="1"/>
    <col min="4820" max="4823" width="6.85546875" style="44" customWidth="1"/>
    <col min="4824" max="4824" width="5.5703125" style="44" customWidth="1"/>
    <col min="4825" max="4825" width="6.85546875" style="44" customWidth="1"/>
    <col min="4826" max="4826" width="16.140625" style="44" customWidth="1"/>
    <col min="4827" max="4827" width="13.85546875" style="44" customWidth="1"/>
    <col min="4828" max="4828" width="12.42578125" style="44" customWidth="1"/>
    <col min="4829" max="4829" width="13.5703125" style="44" customWidth="1"/>
    <col min="4830" max="4830" width="11.5703125" style="44" customWidth="1"/>
    <col min="4831" max="4831" width="13" style="44" customWidth="1"/>
    <col min="4832" max="4832" width="13.5703125" style="44" customWidth="1"/>
    <col min="4833" max="4833" width="9.7109375" style="44" customWidth="1"/>
    <col min="4834" max="4834" width="11.42578125" style="44" customWidth="1"/>
    <col min="4835" max="4835" width="2.140625" style="44" customWidth="1"/>
    <col min="4836" max="5073" width="11.42578125" style="44"/>
    <col min="5074" max="5074" width="5.5703125" style="44" customWidth="1"/>
    <col min="5075" max="5075" width="5" style="44" customWidth="1"/>
    <col min="5076" max="5079" width="6.85546875" style="44" customWidth="1"/>
    <col min="5080" max="5080" width="5.5703125" style="44" customWidth="1"/>
    <col min="5081" max="5081" width="6.85546875" style="44" customWidth="1"/>
    <col min="5082" max="5082" width="16.140625" style="44" customWidth="1"/>
    <col min="5083" max="5083" width="13.85546875" style="44" customWidth="1"/>
    <col min="5084" max="5084" width="12.42578125" style="44" customWidth="1"/>
    <col min="5085" max="5085" width="13.5703125" style="44" customWidth="1"/>
    <col min="5086" max="5086" width="11.5703125" style="44" customWidth="1"/>
    <col min="5087" max="5087" width="13" style="44" customWidth="1"/>
    <col min="5088" max="5088" width="13.5703125" style="44" customWidth="1"/>
    <col min="5089" max="5089" width="9.7109375" style="44" customWidth="1"/>
    <col min="5090" max="5090" width="11.42578125" style="44" customWidth="1"/>
    <col min="5091" max="5091" width="2.140625" style="44" customWidth="1"/>
    <col min="5092" max="5329" width="11.42578125" style="44"/>
    <col min="5330" max="5330" width="5.5703125" style="44" customWidth="1"/>
    <col min="5331" max="5331" width="5" style="44" customWidth="1"/>
    <col min="5332" max="5335" width="6.85546875" style="44" customWidth="1"/>
    <col min="5336" max="5336" width="5.5703125" style="44" customWidth="1"/>
    <col min="5337" max="5337" width="6.85546875" style="44" customWidth="1"/>
    <col min="5338" max="5338" width="16.140625" style="44" customWidth="1"/>
    <col min="5339" max="5339" width="13.85546875" style="44" customWidth="1"/>
    <col min="5340" max="5340" width="12.42578125" style="44" customWidth="1"/>
    <col min="5341" max="5341" width="13.5703125" style="44" customWidth="1"/>
    <col min="5342" max="5342" width="11.5703125" style="44" customWidth="1"/>
    <col min="5343" max="5343" width="13" style="44" customWidth="1"/>
    <col min="5344" max="5344" width="13.5703125" style="44" customWidth="1"/>
    <col min="5345" max="5345" width="9.7109375" style="44" customWidth="1"/>
    <col min="5346" max="5346" width="11.42578125" style="44" customWidth="1"/>
    <col min="5347" max="5347" width="2.140625" style="44" customWidth="1"/>
    <col min="5348" max="5585" width="11.42578125" style="44"/>
    <col min="5586" max="5586" width="5.5703125" style="44" customWidth="1"/>
    <col min="5587" max="5587" width="5" style="44" customWidth="1"/>
    <col min="5588" max="5591" width="6.85546875" style="44" customWidth="1"/>
    <col min="5592" max="5592" width="5.5703125" style="44" customWidth="1"/>
    <col min="5593" max="5593" width="6.85546875" style="44" customWidth="1"/>
    <col min="5594" max="5594" width="16.140625" style="44" customWidth="1"/>
    <col min="5595" max="5595" width="13.85546875" style="44" customWidth="1"/>
    <col min="5596" max="5596" width="12.42578125" style="44" customWidth="1"/>
    <col min="5597" max="5597" width="13.5703125" style="44" customWidth="1"/>
    <col min="5598" max="5598" width="11.5703125" style="44" customWidth="1"/>
    <col min="5599" max="5599" width="13" style="44" customWidth="1"/>
    <col min="5600" max="5600" width="13.5703125" style="44" customWidth="1"/>
    <col min="5601" max="5601" width="9.7109375" style="44" customWidth="1"/>
    <col min="5602" max="5602" width="11.42578125" style="44" customWidth="1"/>
    <col min="5603" max="5603" width="2.140625" style="44" customWidth="1"/>
    <col min="5604" max="5841" width="11.42578125" style="44"/>
    <col min="5842" max="5842" width="5.5703125" style="44" customWidth="1"/>
    <col min="5843" max="5843" width="5" style="44" customWidth="1"/>
    <col min="5844" max="5847" width="6.85546875" style="44" customWidth="1"/>
    <col min="5848" max="5848" width="5.5703125" style="44" customWidth="1"/>
    <col min="5849" max="5849" width="6.85546875" style="44" customWidth="1"/>
    <col min="5850" max="5850" width="16.140625" style="44" customWidth="1"/>
    <col min="5851" max="5851" width="13.85546875" style="44" customWidth="1"/>
    <col min="5852" max="5852" width="12.42578125" style="44" customWidth="1"/>
    <col min="5853" max="5853" width="13.5703125" style="44" customWidth="1"/>
    <col min="5854" max="5854" width="11.5703125" style="44" customWidth="1"/>
    <col min="5855" max="5855" width="13" style="44" customWidth="1"/>
    <col min="5856" max="5856" width="13.5703125" style="44" customWidth="1"/>
    <col min="5857" max="5857" width="9.7109375" style="44" customWidth="1"/>
    <col min="5858" max="5858" width="11.42578125" style="44" customWidth="1"/>
    <col min="5859" max="5859" width="2.140625" style="44" customWidth="1"/>
    <col min="5860" max="6097" width="11.42578125" style="44"/>
    <col min="6098" max="6098" width="5.5703125" style="44" customWidth="1"/>
    <col min="6099" max="6099" width="5" style="44" customWidth="1"/>
    <col min="6100" max="6103" width="6.85546875" style="44" customWidth="1"/>
    <col min="6104" max="6104" width="5.5703125" style="44" customWidth="1"/>
    <col min="6105" max="6105" width="6.85546875" style="44" customWidth="1"/>
    <col min="6106" max="6106" width="16.140625" style="44" customWidth="1"/>
    <col min="6107" max="6107" width="13.85546875" style="44" customWidth="1"/>
    <col min="6108" max="6108" width="12.42578125" style="44" customWidth="1"/>
    <col min="6109" max="6109" width="13.5703125" style="44" customWidth="1"/>
    <col min="6110" max="6110" width="11.5703125" style="44" customWidth="1"/>
    <col min="6111" max="6111" width="13" style="44" customWidth="1"/>
    <col min="6112" max="6112" width="13.5703125" style="44" customWidth="1"/>
    <col min="6113" max="6113" width="9.7109375" style="44" customWidth="1"/>
    <col min="6114" max="6114" width="11.42578125" style="44" customWidth="1"/>
    <col min="6115" max="6115" width="2.140625" style="44" customWidth="1"/>
    <col min="6116" max="6353" width="11.42578125" style="44"/>
    <col min="6354" max="6354" width="5.5703125" style="44" customWidth="1"/>
    <col min="6355" max="6355" width="5" style="44" customWidth="1"/>
    <col min="6356" max="6359" width="6.85546875" style="44" customWidth="1"/>
    <col min="6360" max="6360" width="5.5703125" style="44" customWidth="1"/>
    <col min="6361" max="6361" width="6.85546875" style="44" customWidth="1"/>
    <col min="6362" max="6362" width="16.140625" style="44" customWidth="1"/>
    <col min="6363" max="6363" width="13.85546875" style="44" customWidth="1"/>
    <col min="6364" max="6364" width="12.42578125" style="44" customWidth="1"/>
    <col min="6365" max="6365" width="13.5703125" style="44" customWidth="1"/>
    <col min="6366" max="6366" width="11.5703125" style="44" customWidth="1"/>
    <col min="6367" max="6367" width="13" style="44" customWidth="1"/>
    <col min="6368" max="6368" width="13.5703125" style="44" customWidth="1"/>
    <col min="6369" max="6369" width="9.7109375" style="44" customWidth="1"/>
    <col min="6370" max="6370" width="11.42578125" style="44" customWidth="1"/>
    <col min="6371" max="6371" width="2.140625" style="44" customWidth="1"/>
    <col min="6372" max="6609" width="11.42578125" style="44"/>
    <col min="6610" max="6610" width="5.5703125" style="44" customWidth="1"/>
    <col min="6611" max="6611" width="5" style="44" customWidth="1"/>
    <col min="6612" max="6615" width="6.85546875" style="44" customWidth="1"/>
    <col min="6616" max="6616" width="5.5703125" style="44" customWidth="1"/>
    <col min="6617" max="6617" width="6.85546875" style="44" customWidth="1"/>
    <col min="6618" max="6618" width="16.140625" style="44" customWidth="1"/>
    <col min="6619" max="6619" width="13.85546875" style="44" customWidth="1"/>
    <col min="6620" max="6620" width="12.42578125" style="44" customWidth="1"/>
    <col min="6621" max="6621" width="13.5703125" style="44" customWidth="1"/>
    <col min="6622" max="6622" width="11.5703125" style="44" customWidth="1"/>
    <col min="6623" max="6623" width="13" style="44" customWidth="1"/>
    <col min="6624" max="6624" width="13.5703125" style="44" customWidth="1"/>
    <col min="6625" max="6625" width="9.7109375" style="44" customWidth="1"/>
    <col min="6626" max="6626" width="11.42578125" style="44" customWidth="1"/>
    <col min="6627" max="6627" width="2.140625" style="44" customWidth="1"/>
    <col min="6628" max="6865" width="11.42578125" style="44"/>
    <col min="6866" max="6866" width="5.5703125" style="44" customWidth="1"/>
    <col min="6867" max="6867" width="5" style="44" customWidth="1"/>
    <col min="6868" max="6871" width="6.85546875" style="44" customWidth="1"/>
    <col min="6872" max="6872" width="5.5703125" style="44" customWidth="1"/>
    <col min="6873" max="6873" width="6.85546875" style="44" customWidth="1"/>
    <col min="6874" max="6874" width="16.140625" style="44" customWidth="1"/>
    <col min="6875" max="6875" width="13.85546875" style="44" customWidth="1"/>
    <col min="6876" max="6876" width="12.42578125" style="44" customWidth="1"/>
    <col min="6877" max="6877" width="13.5703125" style="44" customWidth="1"/>
    <col min="6878" max="6878" width="11.5703125" style="44" customWidth="1"/>
    <col min="6879" max="6879" width="13" style="44" customWidth="1"/>
    <col min="6880" max="6880" width="13.5703125" style="44" customWidth="1"/>
    <col min="6881" max="6881" width="9.7109375" style="44" customWidth="1"/>
    <col min="6882" max="6882" width="11.42578125" style="44" customWidth="1"/>
    <col min="6883" max="6883" width="2.140625" style="44" customWidth="1"/>
    <col min="6884" max="7121" width="11.42578125" style="44"/>
    <col min="7122" max="7122" width="5.5703125" style="44" customWidth="1"/>
    <col min="7123" max="7123" width="5" style="44" customWidth="1"/>
    <col min="7124" max="7127" width="6.85546875" style="44" customWidth="1"/>
    <col min="7128" max="7128" width="5.5703125" style="44" customWidth="1"/>
    <col min="7129" max="7129" width="6.85546875" style="44" customWidth="1"/>
    <col min="7130" max="7130" width="16.140625" style="44" customWidth="1"/>
    <col min="7131" max="7131" width="13.85546875" style="44" customWidth="1"/>
    <col min="7132" max="7132" width="12.42578125" style="44" customWidth="1"/>
    <col min="7133" max="7133" width="13.5703125" style="44" customWidth="1"/>
    <col min="7134" max="7134" width="11.5703125" style="44" customWidth="1"/>
    <col min="7135" max="7135" width="13" style="44" customWidth="1"/>
    <col min="7136" max="7136" width="13.5703125" style="44" customWidth="1"/>
    <col min="7137" max="7137" width="9.7109375" style="44" customWidth="1"/>
    <col min="7138" max="7138" width="11.42578125" style="44" customWidth="1"/>
    <col min="7139" max="7139" width="2.140625" style="44" customWidth="1"/>
    <col min="7140" max="7377" width="11.42578125" style="44"/>
    <col min="7378" max="7378" width="5.5703125" style="44" customWidth="1"/>
    <col min="7379" max="7379" width="5" style="44" customWidth="1"/>
    <col min="7380" max="7383" width="6.85546875" style="44" customWidth="1"/>
    <col min="7384" max="7384" width="5.5703125" style="44" customWidth="1"/>
    <col min="7385" max="7385" width="6.85546875" style="44" customWidth="1"/>
    <col min="7386" max="7386" width="16.140625" style="44" customWidth="1"/>
    <col min="7387" max="7387" width="13.85546875" style="44" customWidth="1"/>
    <col min="7388" max="7388" width="12.42578125" style="44" customWidth="1"/>
    <col min="7389" max="7389" width="13.5703125" style="44" customWidth="1"/>
    <col min="7390" max="7390" width="11.5703125" style="44" customWidth="1"/>
    <col min="7391" max="7391" width="13" style="44" customWidth="1"/>
    <col min="7392" max="7392" width="13.5703125" style="44" customWidth="1"/>
    <col min="7393" max="7393" width="9.7109375" style="44" customWidth="1"/>
    <col min="7394" max="7394" width="11.42578125" style="44" customWidth="1"/>
    <col min="7395" max="7395" width="2.140625" style="44" customWidth="1"/>
    <col min="7396" max="7633" width="11.42578125" style="44"/>
    <col min="7634" max="7634" width="5.5703125" style="44" customWidth="1"/>
    <col min="7635" max="7635" width="5" style="44" customWidth="1"/>
    <col min="7636" max="7639" width="6.85546875" style="44" customWidth="1"/>
    <col min="7640" max="7640" width="5.5703125" style="44" customWidth="1"/>
    <col min="7641" max="7641" width="6.85546875" style="44" customWidth="1"/>
    <col min="7642" max="7642" width="16.140625" style="44" customWidth="1"/>
    <col min="7643" max="7643" width="13.85546875" style="44" customWidth="1"/>
    <col min="7644" max="7644" width="12.42578125" style="44" customWidth="1"/>
    <col min="7645" max="7645" width="13.5703125" style="44" customWidth="1"/>
    <col min="7646" max="7646" width="11.5703125" style="44" customWidth="1"/>
    <col min="7647" max="7647" width="13" style="44" customWidth="1"/>
    <col min="7648" max="7648" width="13.5703125" style="44" customWidth="1"/>
    <col min="7649" max="7649" width="9.7109375" style="44" customWidth="1"/>
    <col min="7650" max="7650" width="11.42578125" style="44" customWidth="1"/>
    <col min="7651" max="7651" width="2.140625" style="44" customWidth="1"/>
    <col min="7652" max="7889" width="11.42578125" style="44"/>
    <col min="7890" max="7890" width="5.5703125" style="44" customWidth="1"/>
    <col min="7891" max="7891" width="5" style="44" customWidth="1"/>
    <col min="7892" max="7895" width="6.85546875" style="44" customWidth="1"/>
    <col min="7896" max="7896" width="5.5703125" style="44" customWidth="1"/>
    <col min="7897" max="7897" width="6.85546875" style="44" customWidth="1"/>
    <col min="7898" max="7898" width="16.140625" style="44" customWidth="1"/>
    <col min="7899" max="7899" width="13.85546875" style="44" customWidth="1"/>
    <col min="7900" max="7900" width="12.42578125" style="44" customWidth="1"/>
    <col min="7901" max="7901" width="13.5703125" style="44" customWidth="1"/>
    <col min="7902" max="7902" width="11.5703125" style="44" customWidth="1"/>
    <col min="7903" max="7903" width="13" style="44" customWidth="1"/>
    <col min="7904" max="7904" width="13.5703125" style="44" customWidth="1"/>
    <col min="7905" max="7905" width="9.7109375" style="44" customWidth="1"/>
    <col min="7906" max="7906" width="11.42578125" style="44" customWidth="1"/>
    <col min="7907" max="7907" width="2.140625" style="44" customWidth="1"/>
    <col min="7908" max="8145" width="11.42578125" style="44"/>
    <col min="8146" max="8146" width="5.5703125" style="44" customWidth="1"/>
    <col min="8147" max="8147" width="5" style="44" customWidth="1"/>
    <col min="8148" max="8151" width="6.85546875" style="44" customWidth="1"/>
    <col min="8152" max="8152" width="5.5703125" style="44" customWidth="1"/>
    <col min="8153" max="8153" width="6.85546875" style="44" customWidth="1"/>
    <col min="8154" max="8154" width="16.140625" style="44" customWidth="1"/>
    <col min="8155" max="8155" width="13.85546875" style="44" customWidth="1"/>
    <col min="8156" max="8156" width="12.42578125" style="44" customWidth="1"/>
    <col min="8157" max="8157" width="13.5703125" style="44" customWidth="1"/>
    <col min="8158" max="8158" width="11.5703125" style="44" customWidth="1"/>
    <col min="8159" max="8159" width="13" style="44" customWidth="1"/>
    <col min="8160" max="8160" width="13.5703125" style="44" customWidth="1"/>
    <col min="8161" max="8161" width="9.7109375" style="44" customWidth="1"/>
    <col min="8162" max="8162" width="11.42578125" style="44" customWidth="1"/>
    <col min="8163" max="8163" width="2.140625" style="44" customWidth="1"/>
    <col min="8164" max="8401" width="11.42578125" style="44"/>
    <col min="8402" max="8402" width="5.5703125" style="44" customWidth="1"/>
    <col min="8403" max="8403" width="5" style="44" customWidth="1"/>
    <col min="8404" max="8407" width="6.85546875" style="44" customWidth="1"/>
    <col min="8408" max="8408" width="5.5703125" style="44" customWidth="1"/>
    <col min="8409" max="8409" width="6.85546875" style="44" customWidth="1"/>
    <col min="8410" max="8410" width="16.140625" style="44" customWidth="1"/>
    <col min="8411" max="8411" width="13.85546875" style="44" customWidth="1"/>
    <col min="8412" max="8412" width="12.42578125" style="44" customWidth="1"/>
    <col min="8413" max="8413" width="13.5703125" style="44" customWidth="1"/>
    <col min="8414" max="8414" width="11.5703125" style="44" customWidth="1"/>
    <col min="8415" max="8415" width="13" style="44" customWidth="1"/>
    <col min="8416" max="8416" width="13.5703125" style="44" customWidth="1"/>
    <col min="8417" max="8417" width="9.7109375" style="44" customWidth="1"/>
    <col min="8418" max="8418" width="11.42578125" style="44" customWidth="1"/>
    <col min="8419" max="8419" width="2.140625" style="44" customWidth="1"/>
    <col min="8420" max="8657" width="11.42578125" style="44"/>
    <col min="8658" max="8658" width="5.5703125" style="44" customWidth="1"/>
    <col min="8659" max="8659" width="5" style="44" customWidth="1"/>
    <col min="8660" max="8663" width="6.85546875" style="44" customWidth="1"/>
    <col min="8664" max="8664" width="5.5703125" style="44" customWidth="1"/>
    <col min="8665" max="8665" width="6.85546875" style="44" customWidth="1"/>
    <col min="8666" max="8666" width="16.140625" style="44" customWidth="1"/>
    <col min="8667" max="8667" width="13.85546875" style="44" customWidth="1"/>
    <col min="8668" max="8668" width="12.42578125" style="44" customWidth="1"/>
    <col min="8669" max="8669" width="13.5703125" style="44" customWidth="1"/>
    <col min="8670" max="8670" width="11.5703125" style="44" customWidth="1"/>
    <col min="8671" max="8671" width="13" style="44" customWidth="1"/>
    <col min="8672" max="8672" width="13.5703125" style="44" customWidth="1"/>
    <col min="8673" max="8673" width="9.7109375" style="44" customWidth="1"/>
    <col min="8674" max="8674" width="11.42578125" style="44" customWidth="1"/>
    <col min="8675" max="8675" width="2.140625" style="44" customWidth="1"/>
    <col min="8676" max="8913" width="11.42578125" style="44"/>
    <col min="8914" max="8914" width="5.5703125" style="44" customWidth="1"/>
    <col min="8915" max="8915" width="5" style="44" customWidth="1"/>
    <col min="8916" max="8919" width="6.85546875" style="44" customWidth="1"/>
    <col min="8920" max="8920" width="5.5703125" style="44" customWidth="1"/>
    <col min="8921" max="8921" width="6.85546875" style="44" customWidth="1"/>
    <col min="8922" max="8922" width="16.140625" style="44" customWidth="1"/>
    <col min="8923" max="8923" width="13.85546875" style="44" customWidth="1"/>
    <col min="8924" max="8924" width="12.42578125" style="44" customWidth="1"/>
    <col min="8925" max="8925" width="13.5703125" style="44" customWidth="1"/>
    <col min="8926" max="8926" width="11.5703125" style="44" customWidth="1"/>
    <col min="8927" max="8927" width="13" style="44" customWidth="1"/>
    <col min="8928" max="8928" width="13.5703125" style="44" customWidth="1"/>
    <col min="8929" max="8929" width="9.7109375" style="44" customWidth="1"/>
    <col min="8930" max="8930" width="11.42578125" style="44" customWidth="1"/>
    <col min="8931" max="8931" width="2.140625" style="44" customWidth="1"/>
    <col min="8932" max="9169" width="11.42578125" style="44"/>
    <col min="9170" max="9170" width="5.5703125" style="44" customWidth="1"/>
    <col min="9171" max="9171" width="5" style="44" customWidth="1"/>
    <col min="9172" max="9175" width="6.85546875" style="44" customWidth="1"/>
    <col min="9176" max="9176" width="5.5703125" style="44" customWidth="1"/>
    <col min="9177" max="9177" width="6.85546875" style="44" customWidth="1"/>
    <col min="9178" max="9178" width="16.140625" style="44" customWidth="1"/>
    <col min="9179" max="9179" width="13.85546875" style="44" customWidth="1"/>
    <col min="9180" max="9180" width="12.42578125" style="44" customWidth="1"/>
    <col min="9181" max="9181" width="13.5703125" style="44" customWidth="1"/>
    <col min="9182" max="9182" width="11.5703125" style="44" customWidth="1"/>
    <col min="9183" max="9183" width="13" style="44" customWidth="1"/>
    <col min="9184" max="9184" width="13.5703125" style="44" customWidth="1"/>
    <col min="9185" max="9185" width="9.7109375" style="44" customWidth="1"/>
    <col min="9186" max="9186" width="11.42578125" style="44" customWidth="1"/>
    <col min="9187" max="9187" width="2.140625" style="44" customWidth="1"/>
    <col min="9188" max="9425" width="11.42578125" style="44"/>
    <col min="9426" max="9426" width="5.5703125" style="44" customWidth="1"/>
    <col min="9427" max="9427" width="5" style="44" customWidth="1"/>
    <col min="9428" max="9431" width="6.85546875" style="44" customWidth="1"/>
    <col min="9432" max="9432" width="5.5703125" style="44" customWidth="1"/>
    <col min="9433" max="9433" width="6.85546875" style="44" customWidth="1"/>
    <col min="9434" max="9434" width="16.140625" style="44" customWidth="1"/>
    <col min="9435" max="9435" width="13.85546875" style="44" customWidth="1"/>
    <col min="9436" max="9436" width="12.42578125" style="44" customWidth="1"/>
    <col min="9437" max="9437" width="13.5703125" style="44" customWidth="1"/>
    <col min="9438" max="9438" width="11.5703125" style="44" customWidth="1"/>
    <col min="9439" max="9439" width="13" style="44" customWidth="1"/>
    <col min="9440" max="9440" width="13.5703125" style="44" customWidth="1"/>
    <col min="9441" max="9441" width="9.7109375" style="44" customWidth="1"/>
    <col min="9442" max="9442" width="11.42578125" style="44" customWidth="1"/>
    <col min="9443" max="9443" width="2.140625" style="44" customWidth="1"/>
    <col min="9444" max="9681" width="11.42578125" style="44"/>
    <col min="9682" max="9682" width="5.5703125" style="44" customWidth="1"/>
    <col min="9683" max="9683" width="5" style="44" customWidth="1"/>
    <col min="9684" max="9687" width="6.85546875" style="44" customWidth="1"/>
    <col min="9688" max="9688" width="5.5703125" style="44" customWidth="1"/>
    <col min="9689" max="9689" width="6.85546875" style="44" customWidth="1"/>
    <col min="9690" max="9690" width="16.140625" style="44" customWidth="1"/>
    <col min="9691" max="9691" width="13.85546875" style="44" customWidth="1"/>
    <col min="9692" max="9692" width="12.42578125" style="44" customWidth="1"/>
    <col min="9693" max="9693" width="13.5703125" style="44" customWidth="1"/>
    <col min="9694" max="9694" width="11.5703125" style="44" customWidth="1"/>
    <col min="9695" max="9695" width="13" style="44" customWidth="1"/>
    <col min="9696" max="9696" width="13.5703125" style="44" customWidth="1"/>
    <col min="9697" max="9697" width="9.7109375" style="44" customWidth="1"/>
    <col min="9698" max="9698" width="11.42578125" style="44" customWidth="1"/>
    <col min="9699" max="9699" width="2.140625" style="44" customWidth="1"/>
    <col min="9700" max="9937" width="11.42578125" style="44"/>
    <col min="9938" max="9938" width="5.5703125" style="44" customWidth="1"/>
    <col min="9939" max="9939" width="5" style="44" customWidth="1"/>
    <col min="9940" max="9943" width="6.85546875" style="44" customWidth="1"/>
    <col min="9944" max="9944" width="5.5703125" style="44" customWidth="1"/>
    <col min="9945" max="9945" width="6.85546875" style="44" customWidth="1"/>
    <col min="9946" max="9946" width="16.140625" style="44" customWidth="1"/>
    <col min="9947" max="9947" width="13.85546875" style="44" customWidth="1"/>
    <col min="9948" max="9948" width="12.42578125" style="44" customWidth="1"/>
    <col min="9949" max="9949" width="13.5703125" style="44" customWidth="1"/>
    <col min="9950" max="9950" width="11.5703125" style="44" customWidth="1"/>
    <col min="9951" max="9951" width="13" style="44" customWidth="1"/>
    <col min="9952" max="9952" width="13.5703125" style="44" customWidth="1"/>
    <col min="9953" max="9953" width="9.7109375" style="44" customWidth="1"/>
    <col min="9954" max="9954" width="11.42578125" style="44" customWidth="1"/>
    <col min="9955" max="9955" width="2.140625" style="44" customWidth="1"/>
    <col min="9956" max="10193" width="11.42578125" style="44"/>
    <col min="10194" max="10194" width="5.5703125" style="44" customWidth="1"/>
    <col min="10195" max="10195" width="5" style="44" customWidth="1"/>
    <col min="10196" max="10199" width="6.85546875" style="44" customWidth="1"/>
    <col min="10200" max="10200" width="5.5703125" style="44" customWidth="1"/>
    <col min="10201" max="10201" width="6.85546875" style="44" customWidth="1"/>
    <col min="10202" max="10202" width="16.140625" style="44" customWidth="1"/>
    <col min="10203" max="10203" width="13.85546875" style="44" customWidth="1"/>
    <col min="10204" max="10204" width="12.42578125" style="44" customWidth="1"/>
    <col min="10205" max="10205" width="13.5703125" style="44" customWidth="1"/>
    <col min="10206" max="10206" width="11.5703125" style="44" customWidth="1"/>
    <col min="10207" max="10207" width="13" style="44" customWidth="1"/>
    <col min="10208" max="10208" width="13.5703125" style="44" customWidth="1"/>
    <col min="10209" max="10209" width="9.7109375" style="44" customWidth="1"/>
    <col min="10210" max="10210" width="11.42578125" style="44" customWidth="1"/>
    <col min="10211" max="10211" width="2.140625" style="44" customWidth="1"/>
    <col min="10212" max="10449" width="11.42578125" style="44"/>
    <col min="10450" max="10450" width="5.5703125" style="44" customWidth="1"/>
    <col min="10451" max="10451" width="5" style="44" customWidth="1"/>
    <col min="10452" max="10455" width="6.85546875" style="44" customWidth="1"/>
    <col min="10456" max="10456" width="5.5703125" style="44" customWidth="1"/>
    <col min="10457" max="10457" width="6.85546875" style="44" customWidth="1"/>
    <col min="10458" max="10458" width="16.140625" style="44" customWidth="1"/>
    <col min="10459" max="10459" width="13.85546875" style="44" customWidth="1"/>
    <col min="10460" max="10460" width="12.42578125" style="44" customWidth="1"/>
    <col min="10461" max="10461" width="13.5703125" style="44" customWidth="1"/>
    <col min="10462" max="10462" width="11.5703125" style="44" customWidth="1"/>
    <col min="10463" max="10463" width="13" style="44" customWidth="1"/>
    <col min="10464" max="10464" width="13.5703125" style="44" customWidth="1"/>
    <col min="10465" max="10465" width="9.7109375" style="44" customWidth="1"/>
    <col min="10466" max="10466" width="11.42578125" style="44" customWidth="1"/>
    <col min="10467" max="10467" width="2.140625" style="44" customWidth="1"/>
    <col min="10468" max="10705" width="11.42578125" style="44"/>
    <col min="10706" max="10706" width="5.5703125" style="44" customWidth="1"/>
    <col min="10707" max="10707" width="5" style="44" customWidth="1"/>
    <col min="10708" max="10711" width="6.85546875" style="44" customWidth="1"/>
    <col min="10712" max="10712" width="5.5703125" style="44" customWidth="1"/>
    <col min="10713" max="10713" width="6.85546875" style="44" customWidth="1"/>
    <col min="10714" max="10714" width="16.140625" style="44" customWidth="1"/>
    <col min="10715" max="10715" width="13.85546875" style="44" customWidth="1"/>
    <col min="10716" max="10716" width="12.42578125" style="44" customWidth="1"/>
    <col min="10717" max="10717" width="13.5703125" style="44" customWidth="1"/>
    <col min="10718" max="10718" width="11.5703125" style="44" customWidth="1"/>
    <col min="10719" max="10719" width="13" style="44" customWidth="1"/>
    <col min="10720" max="10720" width="13.5703125" style="44" customWidth="1"/>
    <col min="10721" max="10721" width="9.7109375" style="44" customWidth="1"/>
    <col min="10722" max="10722" width="11.42578125" style="44" customWidth="1"/>
    <col min="10723" max="10723" width="2.140625" style="44" customWidth="1"/>
    <col min="10724" max="10961" width="11.42578125" style="44"/>
    <col min="10962" max="10962" width="5.5703125" style="44" customWidth="1"/>
    <col min="10963" max="10963" width="5" style="44" customWidth="1"/>
    <col min="10964" max="10967" width="6.85546875" style="44" customWidth="1"/>
    <col min="10968" max="10968" width="5.5703125" style="44" customWidth="1"/>
    <col min="10969" max="10969" width="6.85546875" style="44" customWidth="1"/>
    <col min="10970" max="10970" width="16.140625" style="44" customWidth="1"/>
    <col min="10971" max="10971" width="13.85546875" style="44" customWidth="1"/>
    <col min="10972" max="10972" width="12.42578125" style="44" customWidth="1"/>
    <col min="10973" max="10973" width="13.5703125" style="44" customWidth="1"/>
    <col min="10974" max="10974" width="11.5703125" style="44" customWidth="1"/>
    <col min="10975" max="10975" width="13" style="44" customWidth="1"/>
    <col min="10976" max="10976" width="13.5703125" style="44" customWidth="1"/>
    <col min="10977" max="10977" width="9.7109375" style="44" customWidth="1"/>
    <col min="10978" max="10978" width="11.42578125" style="44" customWidth="1"/>
    <col min="10979" max="10979" width="2.140625" style="44" customWidth="1"/>
    <col min="10980" max="11217" width="11.42578125" style="44"/>
    <col min="11218" max="11218" width="5.5703125" style="44" customWidth="1"/>
    <col min="11219" max="11219" width="5" style="44" customWidth="1"/>
    <col min="11220" max="11223" width="6.85546875" style="44" customWidth="1"/>
    <col min="11224" max="11224" width="5.5703125" style="44" customWidth="1"/>
    <col min="11225" max="11225" width="6.85546875" style="44" customWidth="1"/>
    <col min="11226" max="11226" width="16.140625" style="44" customWidth="1"/>
    <col min="11227" max="11227" width="13.85546875" style="44" customWidth="1"/>
    <col min="11228" max="11228" width="12.42578125" style="44" customWidth="1"/>
    <col min="11229" max="11229" width="13.5703125" style="44" customWidth="1"/>
    <col min="11230" max="11230" width="11.5703125" style="44" customWidth="1"/>
    <col min="11231" max="11231" width="13" style="44" customWidth="1"/>
    <col min="11232" max="11232" width="13.5703125" style="44" customWidth="1"/>
    <col min="11233" max="11233" width="9.7109375" style="44" customWidth="1"/>
    <col min="11234" max="11234" width="11.42578125" style="44" customWidth="1"/>
    <col min="11235" max="11235" width="2.140625" style="44" customWidth="1"/>
    <col min="11236" max="11473" width="11.42578125" style="44"/>
    <col min="11474" max="11474" width="5.5703125" style="44" customWidth="1"/>
    <col min="11475" max="11475" width="5" style="44" customWidth="1"/>
    <col min="11476" max="11479" width="6.85546875" style="44" customWidth="1"/>
    <col min="11480" max="11480" width="5.5703125" style="44" customWidth="1"/>
    <col min="11481" max="11481" width="6.85546875" style="44" customWidth="1"/>
    <col min="11482" max="11482" width="16.140625" style="44" customWidth="1"/>
    <col min="11483" max="11483" width="13.85546875" style="44" customWidth="1"/>
    <col min="11484" max="11484" width="12.42578125" style="44" customWidth="1"/>
    <col min="11485" max="11485" width="13.5703125" style="44" customWidth="1"/>
    <col min="11486" max="11486" width="11.5703125" style="44" customWidth="1"/>
    <col min="11487" max="11487" width="13" style="44" customWidth="1"/>
    <col min="11488" max="11488" width="13.5703125" style="44" customWidth="1"/>
    <col min="11489" max="11489" width="9.7109375" style="44" customWidth="1"/>
    <col min="11490" max="11490" width="11.42578125" style="44" customWidth="1"/>
    <col min="11491" max="11491" width="2.140625" style="44" customWidth="1"/>
    <col min="11492" max="11729" width="11.42578125" style="44"/>
    <col min="11730" max="11730" width="5.5703125" style="44" customWidth="1"/>
    <col min="11731" max="11731" width="5" style="44" customWidth="1"/>
    <col min="11732" max="11735" width="6.85546875" style="44" customWidth="1"/>
    <col min="11736" max="11736" width="5.5703125" style="44" customWidth="1"/>
    <col min="11737" max="11737" width="6.85546875" style="44" customWidth="1"/>
    <col min="11738" max="11738" width="16.140625" style="44" customWidth="1"/>
    <col min="11739" max="11739" width="13.85546875" style="44" customWidth="1"/>
    <col min="11740" max="11740" width="12.42578125" style="44" customWidth="1"/>
    <col min="11741" max="11741" width="13.5703125" style="44" customWidth="1"/>
    <col min="11742" max="11742" width="11.5703125" style="44" customWidth="1"/>
    <col min="11743" max="11743" width="13" style="44" customWidth="1"/>
    <col min="11744" max="11744" width="13.5703125" style="44" customWidth="1"/>
    <col min="11745" max="11745" width="9.7109375" style="44" customWidth="1"/>
    <col min="11746" max="11746" width="11.42578125" style="44" customWidth="1"/>
    <col min="11747" max="11747" width="2.140625" style="44" customWidth="1"/>
    <col min="11748" max="11985" width="11.42578125" style="44"/>
    <col min="11986" max="11986" width="5.5703125" style="44" customWidth="1"/>
    <col min="11987" max="11987" width="5" style="44" customWidth="1"/>
    <col min="11988" max="11991" width="6.85546875" style="44" customWidth="1"/>
    <col min="11992" max="11992" width="5.5703125" style="44" customWidth="1"/>
    <col min="11993" max="11993" width="6.85546875" style="44" customWidth="1"/>
    <col min="11994" max="11994" width="16.140625" style="44" customWidth="1"/>
    <col min="11995" max="11995" width="13.85546875" style="44" customWidth="1"/>
    <col min="11996" max="11996" width="12.42578125" style="44" customWidth="1"/>
    <col min="11997" max="11997" width="13.5703125" style="44" customWidth="1"/>
    <col min="11998" max="11998" width="11.5703125" style="44" customWidth="1"/>
    <col min="11999" max="11999" width="13" style="44" customWidth="1"/>
    <col min="12000" max="12000" width="13.5703125" style="44" customWidth="1"/>
    <col min="12001" max="12001" width="9.7109375" style="44" customWidth="1"/>
    <col min="12002" max="12002" width="11.42578125" style="44" customWidth="1"/>
    <col min="12003" max="12003" width="2.140625" style="44" customWidth="1"/>
    <col min="12004" max="12241" width="11.42578125" style="44"/>
    <col min="12242" max="12242" width="5.5703125" style="44" customWidth="1"/>
    <col min="12243" max="12243" width="5" style="44" customWidth="1"/>
    <col min="12244" max="12247" width="6.85546875" style="44" customWidth="1"/>
    <col min="12248" max="12248" width="5.5703125" style="44" customWidth="1"/>
    <col min="12249" max="12249" width="6.85546875" style="44" customWidth="1"/>
    <col min="12250" max="12250" width="16.140625" style="44" customWidth="1"/>
    <col min="12251" max="12251" width="13.85546875" style="44" customWidth="1"/>
    <col min="12252" max="12252" width="12.42578125" style="44" customWidth="1"/>
    <col min="12253" max="12253" width="13.5703125" style="44" customWidth="1"/>
    <col min="12254" max="12254" width="11.5703125" style="44" customWidth="1"/>
    <col min="12255" max="12255" width="13" style="44" customWidth="1"/>
    <col min="12256" max="12256" width="13.5703125" style="44" customWidth="1"/>
    <col min="12257" max="12257" width="9.7109375" style="44" customWidth="1"/>
    <col min="12258" max="12258" width="11.42578125" style="44" customWidth="1"/>
    <col min="12259" max="12259" width="2.140625" style="44" customWidth="1"/>
    <col min="12260" max="12497" width="11.42578125" style="44"/>
    <col min="12498" max="12498" width="5.5703125" style="44" customWidth="1"/>
    <col min="12499" max="12499" width="5" style="44" customWidth="1"/>
    <col min="12500" max="12503" width="6.85546875" style="44" customWidth="1"/>
    <col min="12504" max="12504" width="5.5703125" style="44" customWidth="1"/>
    <col min="12505" max="12505" width="6.85546875" style="44" customWidth="1"/>
    <col min="12506" max="12506" width="16.140625" style="44" customWidth="1"/>
    <col min="12507" max="12507" width="13.85546875" style="44" customWidth="1"/>
    <col min="12508" max="12508" width="12.42578125" style="44" customWidth="1"/>
    <col min="12509" max="12509" width="13.5703125" style="44" customWidth="1"/>
    <col min="12510" max="12510" width="11.5703125" style="44" customWidth="1"/>
    <col min="12511" max="12511" width="13" style="44" customWidth="1"/>
    <col min="12512" max="12512" width="13.5703125" style="44" customWidth="1"/>
    <col min="12513" max="12513" width="9.7109375" style="44" customWidth="1"/>
    <col min="12514" max="12514" width="11.42578125" style="44" customWidth="1"/>
    <col min="12515" max="12515" width="2.140625" style="44" customWidth="1"/>
    <col min="12516" max="12753" width="11.42578125" style="44"/>
    <col min="12754" max="12754" width="5.5703125" style="44" customWidth="1"/>
    <col min="12755" max="12755" width="5" style="44" customWidth="1"/>
    <col min="12756" max="12759" width="6.85546875" style="44" customWidth="1"/>
    <col min="12760" max="12760" width="5.5703125" style="44" customWidth="1"/>
    <col min="12761" max="12761" width="6.85546875" style="44" customWidth="1"/>
    <col min="12762" max="12762" width="16.140625" style="44" customWidth="1"/>
    <col min="12763" max="12763" width="13.85546875" style="44" customWidth="1"/>
    <col min="12764" max="12764" width="12.42578125" style="44" customWidth="1"/>
    <col min="12765" max="12765" width="13.5703125" style="44" customWidth="1"/>
    <col min="12766" max="12766" width="11.5703125" style="44" customWidth="1"/>
    <col min="12767" max="12767" width="13" style="44" customWidth="1"/>
    <col min="12768" max="12768" width="13.5703125" style="44" customWidth="1"/>
    <col min="12769" max="12769" width="9.7109375" style="44" customWidth="1"/>
    <col min="12770" max="12770" width="11.42578125" style="44" customWidth="1"/>
    <col min="12771" max="12771" width="2.140625" style="44" customWidth="1"/>
    <col min="12772" max="13009" width="11.42578125" style="44"/>
    <col min="13010" max="13010" width="5.5703125" style="44" customWidth="1"/>
    <col min="13011" max="13011" width="5" style="44" customWidth="1"/>
    <col min="13012" max="13015" width="6.85546875" style="44" customWidth="1"/>
    <col min="13016" max="13016" width="5.5703125" style="44" customWidth="1"/>
    <col min="13017" max="13017" width="6.85546875" style="44" customWidth="1"/>
    <col min="13018" max="13018" width="16.140625" style="44" customWidth="1"/>
    <col min="13019" max="13019" width="13.85546875" style="44" customWidth="1"/>
    <col min="13020" max="13020" width="12.42578125" style="44" customWidth="1"/>
    <col min="13021" max="13021" width="13.5703125" style="44" customWidth="1"/>
    <col min="13022" max="13022" width="11.5703125" style="44" customWidth="1"/>
    <col min="13023" max="13023" width="13" style="44" customWidth="1"/>
    <col min="13024" max="13024" width="13.5703125" style="44" customWidth="1"/>
    <col min="13025" max="13025" width="9.7109375" style="44" customWidth="1"/>
    <col min="13026" max="13026" width="11.42578125" style="44" customWidth="1"/>
    <col min="13027" max="13027" width="2.140625" style="44" customWidth="1"/>
    <col min="13028" max="13265" width="11.42578125" style="44"/>
    <col min="13266" max="13266" width="5.5703125" style="44" customWidth="1"/>
    <col min="13267" max="13267" width="5" style="44" customWidth="1"/>
    <col min="13268" max="13271" width="6.85546875" style="44" customWidth="1"/>
    <col min="13272" max="13272" width="5.5703125" style="44" customWidth="1"/>
    <col min="13273" max="13273" width="6.85546875" style="44" customWidth="1"/>
    <col min="13274" max="13274" width="16.140625" style="44" customWidth="1"/>
    <col min="13275" max="13275" width="13.85546875" style="44" customWidth="1"/>
    <col min="13276" max="13276" width="12.42578125" style="44" customWidth="1"/>
    <col min="13277" max="13277" width="13.5703125" style="44" customWidth="1"/>
    <col min="13278" max="13278" width="11.5703125" style="44" customWidth="1"/>
    <col min="13279" max="13279" width="13" style="44" customWidth="1"/>
    <col min="13280" max="13280" width="13.5703125" style="44" customWidth="1"/>
    <col min="13281" max="13281" width="9.7109375" style="44" customWidth="1"/>
    <col min="13282" max="13282" width="11.42578125" style="44" customWidth="1"/>
    <col min="13283" max="13283" width="2.140625" style="44" customWidth="1"/>
    <col min="13284" max="13521" width="11.42578125" style="44"/>
    <col min="13522" max="13522" width="5.5703125" style="44" customWidth="1"/>
    <col min="13523" max="13523" width="5" style="44" customWidth="1"/>
    <col min="13524" max="13527" width="6.85546875" style="44" customWidth="1"/>
    <col min="13528" max="13528" width="5.5703125" style="44" customWidth="1"/>
    <col min="13529" max="13529" width="6.85546875" style="44" customWidth="1"/>
    <col min="13530" max="13530" width="16.140625" style="44" customWidth="1"/>
    <col min="13531" max="13531" width="13.85546875" style="44" customWidth="1"/>
    <col min="13532" max="13532" width="12.42578125" style="44" customWidth="1"/>
    <col min="13533" max="13533" width="13.5703125" style="44" customWidth="1"/>
    <col min="13534" max="13534" width="11.5703125" style="44" customWidth="1"/>
    <col min="13535" max="13535" width="13" style="44" customWidth="1"/>
    <col min="13536" max="13536" width="13.5703125" style="44" customWidth="1"/>
    <col min="13537" max="13537" width="9.7109375" style="44" customWidth="1"/>
    <col min="13538" max="13538" width="11.42578125" style="44" customWidth="1"/>
    <col min="13539" max="13539" width="2.140625" style="44" customWidth="1"/>
    <col min="13540" max="13777" width="11.42578125" style="44"/>
    <col min="13778" max="13778" width="5.5703125" style="44" customWidth="1"/>
    <col min="13779" max="13779" width="5" style="44" customWidth="1"/>
    <col min="13780" max="13783" width="6.85546875" style="44" customWidth="1"/>
    <col min="13784" max="13784" width="5.5703125" style="44" customWidth="1"/>
    <col min="13785" max="13785" width="6.85546875" style="44" customWidth="1"/>
    <col min="13786" max="13786" width="16.140625" style="44" customWidth="1"/>
    <col min="13787" max="13787" width="13.85546875" style="44" customWidth="1"/>
    <col min="13788" max="13788" width="12.42578125" style="44" customWidth="1"/>
    <col min="13789" max="13789" width="13.5703125" style="44" customWidth="1"/>
    <col min="13790" max="13790" width="11.5703125" style="44" customWidth="1"/>
    <col min="13791" max="13791" width="13" style="44" customWidth="1"/>
    <col min="13792" max="13792" width="13.5703125" style="44" customWidth="1"/>
    <col min="13793" max="13793" width="9.7109375" style="44" customWidth="1"/>
    <col min="13794" max="13794" width="11.42578125" style="44" customWidth="1"/>
    <col min="13795" max="13795" width="2.140625" style="44" customWidth="1"/>
    <col min="13796" max="14033" width="11.42578125" style="44"/>
    <col min="14034" max="14034" width="5.5703125" style="44" customWidth="1"/>
    <col min="14035" max="14035" width="5" style="44" customWidth="1"/>
    <col min="14036" max="14039" width="6.85546875" style="44" customWidth="1"/>
    <col min="14040" max="14040" width="5.5703125" style="44" customWidth="1"/>
    <col min="14041" max="14041" width="6.85546875" style="44" customWidth="1"/>
    <col min="14042" max="14042" width="16.140625" style="44" customWidth="1"/>
    <col min="14043" max="14043" width="13.85546875" style="44" customWidth="1"/>
    <col min="14044" max="14044" width="12.42578125" style="44" customWidth="1"/>
    <col min="14045" max="14045" width="13.5703125" style="44" customWidth="1"/>
    <col min="14046" max="14046" width="11.5703125" style="44" customWidth="1"/>
    <col min="14047" max="14047" width="13" style="44" customWidth="1"/>
    <col min="14048" max="14048" width="13.5703125" style="44" customWidth="1"/>
    <col min="14049" max="14049" width="9.7109375" style="44" customWidth="1"/>
    <col min="14050" max="14050" width="11.42578125" style="44" customWidth="1"/>
    <col min="14051" max="14051" width="2.140625" style="44" customWidth="1"/>
    <col min="14052" max="14289" width="11.42578125" style="44"/>
    <col min="14290" max="14290" width="5.5703125" style="44" customWidth="1"/>
    <col min="14291" max="14291" width="5" style="44" customWidth="1"/>
    <col min="14292" max="14295" width="6.85546875" style="44" customWidth="1"/>
    <col min="14296" max="14296" width="5.5703125" style="44" customWidth="1"/>
    <col min="14297" max="14297" width="6.85546875" style="44" customWidth="1"/>
    <col min="14298" max="14298" width="16.140625" style="44" customWidth="1"/>
    <col min="14299" max="14299" width="13.85546875" style="44" customWidth="1"/>
    <col min="14300" max="14300" width="12.42578125" style="44" customWidth="1"/>
    <col min="14301" max="14301" width="13.5703125" style="44" customWidth="1"/>
    <col min="14302" max="14302" width="11.5703125" style="44" customWidth="1"/>
    <col min="14303" max="14303" width="13" style="44" customWidth="1"/>
    <col min="14304" max="14304" width="13.5703125" style="44" customWidth="1"/>
    <col min="14305" max="14305" width="9.7109375" style="44" customWidth="1"/>
    <col min="14306" max="14306" width="11.42578125" style="44" customWidth="1"/>
    <col min="14307" max="14307" width="2.140625" style="44" customWidth="1"/>
    <col min="14308" max="14545" width="11.42578125" style="44"/>
    <col min="14546" max="14546" width="5.5703125" style="44" customWidth="1"/>
    <col min="14547" max="14547" width="5" style="44" customWidth="1"/>
    <col min="14548" max="14551" width="6.85546875" style="44" customWidth="1"/>
    <col min="14552" max="14552" width="5.5703125" style="44" customWidth="1"/>
    <col min="14553" max="14553" width="6.85546875" style="44" customWidth="1"/>
    <col min="14554" max="14554" width="16.140625" style="44" customWidth="1"/>
    <col min="14555" max="14555" width="13.85546875" style="44" customWidth="1"/>
    <col min="14556" max="14556" width="12.42578125" style="44" customWidth="1"/>
    <col min="14557" max="14557" width="13.5703125" style="44" customWidth="1"/>
    <col min="14558" max="14558" width="11.5703125" style="44" customWidth="1"/>
    <col min="14559" max="14559" width="13" style="44" customWidth="1"/>
    <col min="14560" max="14560" width="13.5703125" style="44" customWidth="1"/>
    <col min="14561" max="14561" width="9.7109375" style="44" customWidth="1"/>
    <col min="14562" max="14562" width="11.42578125" style="44" customWidth="1"/>
    <col min="14563" max="14563" width="2.140625" style="44" customWidth="1"/>
    <col min="14564" max="14801" width="11.42578125" style="44"/>
    <col min="14802" max="14802" width="5.5703125" style="44" customWidth="1"/>
    <col min="14803" max="14803" width="5" style="44" customWidth="1"/>
    <col min="14804" max="14807" width="6.85546875" style="44" customWidth="1"/>
    <col min="14808" max="14808" width="5.5703125" style="44" customWidth="1"/>
    <col min="14809" max="14809" width="6.85546875" style="44" customWidth="1"/>
    <col min="14810" max="14810" width="16.140625" style="44" customWidth="1"/>
    <col min="14811" max="14811" width="13.85546875" style="44" customWidth="1"/>
    <col min="14812" max="14812" width="12.42578125" style="44" customWidth="1"/>
    <col min="14813" max="14813" width="13.5703125" style="44" customWidth="1"/>
    <col min="14814" max="14814" width="11.5703125" style="44" customWidth="1"/>
    <col min="14815" max="14815" width="13" style="44" customWidth="1"/>
    <col min="14816" max="14816" width="13.5703125" style="44" customWidth="1"/>
    <col min="14817" max="14817" width="9.7109375" style="44" customWidth="1"/>
    <col min="14818" max="14818" width="11.42578125" style="44" customWidth="1"/>
    <col min="14819" max="14819" width="2.140625" style="44" customWidth="1"/>
    <col min="14820" max="15057" width="11.42578125" style="44"/>
    <col min="15058" max="15058" width="5.5703125" style="44" customWidth="1"/>
    <col min="15059" max="15059" width="5" style="44" customWidth="1"/>
    <col min="15060" max="15063" width="6.85546875" style="44" customWidth="1"/>
    <col min="15064" max="15064" width="5.5703125" style="44" customWidth="1"/>
    <col min="15065" max="15065" width="6.85546875" style="44" customWidth="1"/>
    <col min="15066" max="15066" width="16.140625" style="44" customWidth="1"/>
    <col min="15067" max="15067" width="13.85546875" style="44" customWidth="1"/>
    <col min="15068" max="15068" width="12.42578125" style="44" customWidth="1"/>
    <col min="15069" max="15069" width="13.5703125" style="44" customWidth="1"/>
    <col min="15070" max="15070" width="11.5703125" style="44" customWidth="1"/>
    <col min="15071" max="15071" width="13" style="44" customWidth="1"/>
    <col min="15072" max="15072" width="13.5703125" style="44" customWidth="1"/>
    <col min="15073" max="15073" width="9.7109375" style="44" customWidth="1"/>
    <col min="15074" max="15074" width="11.42578125" style="44" customWidth="1"/>
    <col min="15075" max="15075" width="2.140625" style="44" customWidth="1"/>
    <col min="15076" max="15313" width="11.42578125" style="44"/>
    <col min="15314" max="15314" width="5.5703125" style="44" customWidth="1"/>
    <col min="15315" max="15315" width="5" style="44" customWidth="1"/>
    <col min="15316" max="15319" width="6.85546875" style="44" customWidth="1"/>
    <col min="15320" max="15320" width="5.5703125" style="44" customWidth="1"/>
    <col min="15321" max="15321" width="6.85546875" style="44" customWidth="1"/>
    <col min="15322" max="15322" width="16.140625" style="44" customWidth="1"/>
    <col min="15323" max="15323" width="13.85546875" style="44" customWidth="1"/>
    <col min="15324" max="15324" width="12.42578125" style="44" customWidth="1"/>
    <col min="15325" max="15325" width="13.5703125" style="44" customWidth="1"/>
    <col min="15326" max="15326" width="11.5703125" style="44" customWidth="1"/>
    <col min="15327" max="15327" width="13" style="44" customWidth="1"/>
    <col min="15328" max="15328" width="13.5703125" style="44" customWidth="1"/>
    <col min="15329" max="15329" width="9.7109375" style="44" customWidth="1"/>
    <col min="15330" max="15330" width="11.42578125" style="44" customWidth="1"/>
    <col min="15331" max="15331" width="2.140625" style="44" customWidth="1"/>
    <col min="15332" max="15569" width="11.42578125" style="44"/>
    <col min="15570" max="15570" width="5.5703125" style="44" customWidth="1"/>
    <col min="15571" max="15571" width="5" style="44" customWidth="1"/>
    <col min="15572" max="15575" width="6.85546875" style="44" customWidth="1"/>
    <col min="15576" max="15576" width="5.5703125" style="44" customWidth="1"/>
    <col min="15577" max="15577" width="6.85546875" style="44" customWidth="1"/>
    <col min="15578" max="15578" width="16.140625" style="44" customWidth="1"/>
    <col min="15579" max="15579" width="13.85546875" style="44" customWidth="1"/>
    <col min="15580" max="15580" width="12.42578125" style="44" customWidth="1"/>
    <col min="15581" max="15581" width="13.5703125" style="44" customWidth="1"/>
    <col min="15582" max="15582" width="11.5703125" style="44" customWidth="1"/>
    <col min="15583" max="15583" width="13" style="44" customWidth="1"/>
    <col min="15584" max="15584" width="13.5703125" style="44" customWidth="1"/>
    <col min="15585" max="15585" width="9.7109375" style="44" customWidth="1"/>
    <col min="15586" max="15586" width="11.42578125" style="44" customWidth="1"/>
    <col min="15587" max="15587" width="2.140625" style="44" customWidth="1"/>
    <col min="15588" max="15825" width="11.42578125" style="44"/>
    <col min="15826" max="15826" width="5.5703125" style="44" customWidth="1"/>
    <col min="15827" max="15827" width="5" style="44" customWidth="1"/>
    <col min="15828" max="15831" width="6.85546875" style="44" customWidth="1"/>
    <col min="15832" max="15832" width="5.5703125" style="44" customWidth="1"/>
    <col min="15833" max="15833" width="6.85546875" style="44" customWidth="1"/>
    <col min="15834" max="15834" width="16.140625" style="44" customWidth="1"/>
    <col min="15835" max="15835" width="13.85546875" style="44" customWidth="1"/>
    <col min="15836" max="15836" width="12.42578125" style="44" customWidth="1"/>
    <col min="15837" max="15837" width="13.5703125" style="44" customWidth="1"/>
    <col min="15838" max="15838" width="11.5703125" style="44" customWidth="1"/>
    <col min="15839" max="15839" width="13" style="44" customWidth="1"/>
    <col min="15840" max="15840" width="13.5703125" style="44" customWidth="1"/>
    <col min="15841" max="15841" width="9.7109375" style="44" customWidth="1"/>
    <col min="15842" max="15842" width="11.42578125" style="44" customWidth="1"/>
    <col min="15843" max="15843" width="2.140625" style="44" customWidth="1"/>
    <col min="15844" max="16081" width="11.42578125" style="44"/>
    <col min="16082" max="16082" width="5.5703125" style="44" customWidth="1"/>
    <col min="16083" max="16083" width="5" style="44" customWidth="1"/>
    <col min="16084" max="16087" width="6.85546875" style="44" customWidth="1"/>
    <col min="16088" max="16088" width="5.5703125" style="44" customWidth="1"/>
    <col min="16089" max="16089" width="6.85546875" style="44" customWidth="1"/>
    <col min="16090" max="16090" width="16.140625" style="44" customWidth="1"/>
    <col min="16091" max="16091" width="13.85546875" style="44" customWidth="1"/>
    <col min="16092" max="16092" width="12.42578125" style="44" customWidth="1"/>
    <col min="16093" max="16093" width="13.5703125" style="44" customWidth="1"/>
    <col min="16094" max="16094" width="11.5703125" style="44" customWidth="1"/>
    <col min="16095" max="16095" width="13" style="44" customWidth="1"/>
    <col min="16096" max="16096" width="13.5703125" style="44" customWidth="1"/>
    <col min="16097" max="16097" width="9.7109375" style="44" customWidth="1"/>
    <col min="16098" max="16098" width="11.42578125" style="44" customWidth="1"/>
    <col min="16099" max="16099" width="2.140625" style="44" customWidth="1"/>
    <col min="16100" max="16384" width="11.42578125" style="44"/>
  </cols>
  <sheetData>
    <row r="1" spans="1:14" s="1" customFormat="1" ht="41.25" customHeight="1">
      <c r="A1" s="456" t="s">
        <v>146</v>
      </c>
      <c r="B1" s="456"/>
      <c r="C1" s="456"/>
      <c r="D1" s="446" t="s">
        <v>132</v>
      </c>
      <c r="E1" s="457"/>
      <c r="F1" s="457"/>
      <c r="G1" s="458"/>
      <c r="H1" s="457"/>
      <c r="I1" s="457"/>
    </row>
    <row r="2" spans="1:14" s="52" customFormat="1" ht="22.5" customHeight="1">
      <c r="A2" s="448" t="s">
        <v>657</v>
      </c>
      <c r="B2" s="56"/>
      <c r="C2" s="55"/>
      <c r="D2" s="54"/>
      <c r="E2" s="54"/>
      <c r="F2" s="54"/>
      <c r="G2" s="46"/>
      <c r="H2" s="53"/>
      <c r="I2" s="53"/>
    </row>
    <row r="3" spans="1:14" s="69" customFormat="1" ht="64.5" customHeight="1">
      <c r="A3" s="391" t="s">
        <v>560</v>
      </c>
      <c r="B3" s="391"/>
      <c r="C3" s="391"/>
      <c r="D3" s="391"/>
      <c r="E3" s="391"/>
      <c r="F3" s="391"/>
      <c r="G3" s="391"/>
      <c r="H3" s="391"/>
      <c r="I3" s="391"/>
    </row>
    <row r="4" spans="1:14" s="69" customFormat="1" ht="12" customHeight="1">
      <c r="A4" s="413" t="s">
        <v>0</v>
      </c>
      <c r="B4" s="415" t="s">
        <v>198</v>
      </c>
      <c r="C4" s="224"/>
      <c r="D4" s="73"/>
      <c r="E4" s="394" t="s">
        <v>2</v>
      </c>
      <c r="F4" s="394"/>
      <c r="G4" s="74"/>
      <c r="H4" s="392" t="s">
        <v>3</v>
      </c>
      <c r="I4" s="392"/>
    </row>
    <row r="5" spans="1:14" s="69" customFormat="1" ht="16.5" customHeight="1">
      <c r="A5" s="413"/>
      <c r="B5" s="415"/>
      <c r="C5" s="390" t="s">
        <v>4</v>
      </c>
      <c r="D5" s="390" t="s">
        <v>143</v>
      </c>
      <c r="E5" s="390" t="s">
        <v>358</v>
      </c>
      <c r="F5" s="75" t="s">
        <v>626</v>
      </c>
      <c r="G5" s="76"/>
      <c r="H5" s="393"/>
      <c r="I5" s="393"/>
    </row>
    <row r="6" spans="1:14" s="69" customFormat="1" ht="24.75" customHeight="1">
      <c r="A6" s="413"/>
      <c r="B6" s="415"/>
      <c r="C6" s="390"/>
      <c r="D6" s="390"/>
      <c r="E6" s="390"/>
      <c r="F6" s="77" t="s">
        <v>144</v>
      </c>
      <c r="G6" s="77"/>
      <c r="H6" s="76" t="s">
        <v>143</v>
      </c>
      <c r="I6" s="76" t="s">
        <v>6</v>
      </c>
    </row>
    <row r="7" spans="1:14" s="69" customFormat="1" ht="12" customHeight="1">
      <c r="A7" s="414"/>
      <c r="B7" s="416"/>
      <c r="C7" s="78" t="s">
        <v>8</v>
      </c>
      <c r="D7" s="78" t="s">
        <v>9</v>
      </c>
      <c r="E7" s="78" t="s">
        <v>10</v>
      </c>
      <c r="F7" s="79" t="s">
        <v>11</v>
      </c>
      <c r="G7" s="79"/>
      <c r="H7" s="79" t="s">
        <v>12</v>
      </c>
      <c r="I7" s="79" t="s">
        <v>13</v>
      </c>
    </row>
    <row r="8" spans="1:14" s="69" customFormat="1" ht="15.75" customHeight="1">
      <c r="A8" s="80" t="s">
        <v>128</v>
      </c>
      <c r="B8" s="342"/>
      <c r="C8" s="225">
        <f>SUM(C9,C13,C20,C24,C26,C29,C35,C37,C40,C50,C65,C67,C71,C76,C81,C89,C94,C96,C103,C105,C109,C112,C115,C117,C119,C124,C132)</f>
        <v>47918431175.962692</v>
      </c>
      <c r="D8" s="225">
        <f>SUM(D9,D13,D20,D24,D26,D29,D35,D37,D40,D50,D65,D67,D71,D76,D81,D89,D94,D96,D103,D105,D109,D112,D115,D117,D119,D124,D132)</f>
        <v>46434854426.267517</v>
      </c>
      <c r="E8" s="225">
        <f>SUM(E9,E13,E20,E24,E26,E29,E35,E37,E40,E50,E65,E67,E71,E76,E81,E89,E94,E96,E103,E105,E109,E112,E115,E117,E119,E124,E132)</f>
        <v>36249979061.457779</v>
      </c>
      <c r="F8" s="225">
        <f>SUM(F9,F13,F20,F24,F26,F29,F35,F37,F40,F50,F65,F67,F71,F76,F81,F89,F94,F96,F103,F105,F109,F112,F115,F117,F119,F124,F132)</f>
        <v>35042903079.849716</v>
      </c>
      <c r="G8" s="225"/>
      <c r="H8" s="83">
        <f t="shared" ref="H8:H47" si="0">IFERROR(+F8/D8*100,"n.a.")</f>
        <v>75.466809388825084</v>
      </c>
      <c r="I8" s="83">
        <f t="shared" ref="I8:I47" si="1">IFERROR(+F8/E8*100,"n.a.")</f>
        <v>96.670133299769361</v>
      </c>
      <c r="K8" s="83"/>
      <c r="L8" s="83"/>
      <c r="M8" s="363"/>
      <c r="N8" s="363"/>
    </row>
    <row r="9" spans="1:14" s="69" customFormat="1" ht="15.75" customHeight="1">
      <c r="A9" s="84" t="s">
        <v>559</v>
      </c>
      <c r="B9" s="343"/>
      <c r="C9" s="226">
        <f>+C10</f>
        <v>34000000</v>
      </c>
      <c r="D9" s="226">
        <f>+D10</f>
        <v>34000000</v>
      </c>
      <c r="E9" s="226">
        <f>+E10</f>
        <v>33160000</v>
      </c>
      <c r="F9" s="226">
        <f>+F10</f>
        <v>27670190</v>
      </c>
      <c r="G9" s="226"/>
      <c r="H9" s="86">
        <f t="shared" si="0"/>
        <v>81.382911764705881</v>
      </c>
      <c r="I9" s="86">
        <f t="shared" si="1"/>
        <v>83.444481302774435</v>
      </c>
      <c r="K9" s="83"/>
      <c r="L9" s="83"/>
      <c r="M9" s="363"/>
      <c r="N9" s="363"/>
    </row>
    <row r="10" spans="1:14" s="69" customFormat="1" ht="15.75" customHeight="1">
      <c r="A10" s="87"/>
      <c r="B10" s="160" t="s">
        <v>558</v>
      </c>
      <c r="C10" s="376">
        <f>SUM(C11:C12)</f>
        <v>34000000</v>
      </c>
      <c r="D10" s="376">
        <f>SUM(D11:D12)</f>
        <v>34000000</v>
      </c>
      <c r="E10" s="376">
        <f>SUM(E11:E12)</f>
        <v>33160000</v>
      </c>
      <c r="F10" s="376">
        <f>SUM(F11:F12)</f>
        <v>27670190</v>
      </c>
      <c r="G10" s="225"/>
      <c r="H10" s="83">
        <f t="shared" si="0"/>
        <v>81.382911764705881</v>
      </c>
      <c r="I10" s="83">
        <f t="shared" si="1"/>
        <v>83.444481302774435</v>
      </c>
      <c r="K10" s="83"/>
      <c r="L10" s="83"/>
      <c r="M10" s="363"/>
      <c r="N10" s="363"/>
    </row>
    <row r="11" spans="1:14" s="69" customFormat="1" ht="15.75" customHeight="1">
      <c r="A11" s="87"/>
      <c r="B11" s="375" t="s">
        <v>557</v>
      </c>
      <c r="C11" s="228">
        <v>28000000</v>
      </c>
      <c r="D11" s="227">
        <v>28000000</v>
      </c>
      <c r="E11" s="227">
        <v>28000000</v>
      </c>
      <c r="F11" s="227">
        <v>25641487</v>
      </c>
      <c r="G11" s="228"/>
      <c r="H11" s="90">
        <f t="shared" si="0"/>
        <v>91.576739285714282</v>
      </c>
      <c r="I11" s="90">
        <f t="shared" si="1"/>
        <v>91.576739285714282</v>
      </c>
      <c r="K11" s="83"/>
      <c r="L11" s="83"/>
      <c r="M11" s="363"/>
      <c r="N11" s="363"/>
    </row>
    <row r="12" spans="1:14" s="69" customFormat="1" ht="15.75" customHeight="1">
      <c r="A12" s="87"/>
      <c r="B12" s="375" t="s">
        <v>556</v>
      </c>
      <c r="C12" s="228">
        <v>6000000</v>
      </c>
      <c r="D12" s="227">
        <v>6000000</v>
      </c>
      <c r="E12" s="227">
        <v>5160000</v>
      </c>
      <c r="F12" s="227">
        <v>2028703</v>
      </c>
      <c r="G12" s="228"/>
      <c r="H12" s="90">
        <f t="shared" si="0"/>
        <v>33.811716666666669</v>
      </c>
      <c r="I12" s="90">
        <f t="shared" si="1"/>
        <v>39.315949612403102</v>
      </c>
      <c r="K12" s="83"/>
      <c r="L12" s="83"/>
      <c r="M12" s="363"/>
      <c r="N12" s="363"/>
    </row>
    <row r="13" spans="1:14" s="69" customFormat="1" ht="15.75" customHeight="1">
      <c r="A13" s="84" t="s">
        <v>555</v>
      </c>
      <c r="B13" s="344"/>
      <c r="C13" s="226">
        <f>SUM(C14:C19)</f>
        <v>291509304</v>
      </c>
      <c r="D13" s="226">
        <f>SUM(D14:D19)</f>
        <v>493924597.20000005</v>
      </c>
      <c r="E13" s="226">
        <f>SUM(E14:E19)</f>
        <v>187822107.06</v>
      </c>
      <c r="F13" s="226">
        <f>SUM(F14:F19)</f>
        <v>187290186.58999997</v>
      </c>
      <c r="G13" s="226"/>
      <c r="H13" s="86">
        <f t="shared" si="0"/>
        <v>37.918781055190578</v>
      </c>
      <c r="I13" s="86">
        <f t="shared" si="1"/>
        <v>99.716795600727608</v>
      </c>
      <c r="K13" s="83"/>
      <c r="L13" s="83"/>
      <c r="M13" s="363"/>
      <c r="N13" s="363"/>
    </row>
    <row r="14" spans="1:14" s="69" customFormat="1" ht="15.75" customHeight="1">
      <c r="A14" s="87"/>
      <c r="B14" s="156" t="s">
        <v>332</v>
      </c>
      <c r="C14" s="229">
        <v>256257347</v>
      </c>
      <c r="D14" s="227">
        <v>258610756.35000002</v>
      </c>
      <c r="E14" s="227">
        <v>175911317.19</v>
      </c>
      <c r="F14" s="227">
        <v>175831258.19</v>
      </c>
      <c r="G14" s="230"/>
      <c r="H14" s="90">
        <f t="shared" si="0"/>
        <v>67.990697939892542</v>
      </c>
      <c r="I14" s="90">
        <f t="shared" si="1"/>
        <v>99.95448899975348</v>
      </c>
      <c r="K14" s="83"/>
      <c r="L14" s="83"/>
      <c r="M14" s="363"/>
      <c r="N14" s="363"/>
    </row>
    <row r="15" spans="1:14" s="69" customFormat="1" ht="15.75" customHeight="1">
      <c r="A15" s="87"/>
      <c r="B15" s="156" t="s">
        <v>554</v>
      </c>
      <c r="C15" s="229">
        <v>7452000</v>
      </c>
      <c r="D15" s="227">
        <v>207452000</v>
      </c>
      <c r="E15" s="227">
        <v>7067539.8799999999</v>
      </c>
      <c r="F15" s="227">
        <v>7067539.8799999999</v>
      </c>
      <c r="G15" s="230"/>
      <c r="H15" s="90">
        <f t="shared" si="0"/>
        <v>3.4068314019628634</v>
      </c>
      <c r="I15" s="90">
        <f t="shared" si="1"/>
        <v>100</v>
      </c>
      <c r="K15" s="83"/>
      <c r="L15" s="83"/>
      <c r="M15" s="363"/>
      <c r="N15" s="363"/>
    </row>
    <row r="16" spans="1:14" s="94" customFormat="1" ht="25.5" customHeight="1">
      <c r="A16" s="87"/>
      <c r="B16" s="92" t="s">
        <v>553</v>
      </c>
      <c r="C16" s="229">
        <v>3307089</v>
      </c>
      <c r="D16" s="227">
        <v>3358972.85</v>
      </c>
      <c r="E16" s="227">
        <v>109876.85</v>
      </c>
      <c r="F16" s="227">
        <v>109876.85</v>
      </c>
      <c r="G16" s="230"/>
      <c r="H16" s="90">
        <f t="shared" si="0"/>
        <v>3.2711443321133125</v>
      </c>
      <c r="I16" s="90">
        <f t="shared" si="1"/>
        <v>100</v>
      </c>
      <c r="K16" s="83"/>
      <c r="L16" s="83"/>
      <c r="M16" s="363"/>
      <c r="N16" s="363"/>
    </row>
    <row r="17" spans="1:14" s="94" customFormat="1" ht="15.75" customHeight="1">
      <c r="A17" s="87"/>
      <c r="B17" s="92" t="s">
        <v>327</v>
      </c>
      <c r="C17" s="229">
        <v>12972868</v>
      </c>
      <c r="D17" s="227">
        <v>12982868</v>
      </c>
      <c r="E17" s="227">
        <v>2656961.8600000003</v>
      </c>
      <c r="F17" s="227">
        <v>2205100.39</v>
      </c>
      <c r="G17" s="230"/>
      <c r="H17" s="90">
        <f t="shared" si="0"/>
        <v>16.984693905845766</v>
      </c>
      <c r="I17" s="90">
        <f t="shared" si="1"/>
        <v>82.993302357753834</v>
      </c>
      <c r="K17" s="83"/>
      <c r="L17" s="83"/>
      <c r="M17" s="363"/>
      <c r="N17" s="363"/>
    </row>
    <row r="18" spans="1:14" s="94" customFormat="1" ht="15.75" customHeight="1">
      <c r="A18" s="87"/>
      <c r="B18" s="92" t="s">
        <v>326</v>
      </c>
      <c r="C18" s="229">
        <v>1520000</v>
      </c>
      <c r="D18" s="227">
        <v>1520000</v>
      </c>
      <c r="E18" s="227">
        <v>1326411.28</v>
      </c>
      <c r="F18" s="227">
        <v>1326411.28</v>
      </c>
      <c r="G18" s="230"/>
      <c r="H18" s="90">
        <f t="shared" si="0"/>
        <v>87.263900000000007</v>
      </c>
      <c r="I18" s="90">
        <f t="shared" si="1"/>
        <v>100</v>
      </c>
      <c r="K18" s="83"/>
      <c r="L18" s="83"/>
      <c r="M18" s="363"/>
      <c r="N18" s="363"/>
    </row>
    <row r="19" spans="1:14" s="94" customFormat="1" ht="15.75" customHeight="1">
      <c r="A19" s="87"/>
      <c r="B19" s="156" t="s">
        <v>299</v>
      </c>
      <c r="C19" s="229">
        <v>10000000</v>
      </c>
      <c r="D19" s="227">
        <v>10000000</v>
      </c>
      <c r="E19" s="227">
        <v>750000</v>
      </c>
      <c r="F19" s="227">
        <v>750000</v>
      </c>
      <c r="G19" s="230"/>
      <c r="H19" s="90">
        <f t="shared" si="0"/>
        <v>7.5</v>
      </c>
      <c r="I19" s="90">
        <f t="shared" si="1"/>
        <v>100</v>
      </c>
      <c r="K19" s="83"/>
      <c r="L19" s="83"/>
      <c r="M19" s="363"/>
      <c r="N19" s="363"/>
    </row>
    <row r="20" spans="1:14" s="69" customFormat="1" ht="15.75" customHeight="1">
      <c r="A20" s="84" t="s">
        <v>15</v>
      </c>
      <c r="B20" s="344"/>
      <c r="C20" s="226">
        <f>SUM(C21:C23)</f>
        <v>17000000</v>
      </c>
      <c r="D20" s="226">
        <f>SUM(D21:D23)</f>
        <v>17008531.219999999</v>
      </c>
      <c r="E20" s="226">
        <f>SUM(E21:E23)</f>
        <v>16139599.790000001</v>
      </c>
      <c r="F20" s="226">
        <f>SUM(F21:F23)</f>
        <v>13480153.520000001</v>
      </c>
      <c r="G20" s="226"/>
      <c r="H20" s="86">
        <f t="shared" si="0"/>
        <v>79.255247532185209</v>
      </c>
      <c r="I20" s="86">
        <f t="shared" si="1"/>
        <v>83.522229146922371</v>
      </c>
      <c r="K20" s="83"/>
      <c r="L20" s="83"/>
      <c r="M20" s="363"/>
      <c r="N20" s="363"/>
    </row>
    <row r="21" spans="1:14" s="69" customFormat="1" ht="15.75" customHeight="1">
      <c r="A21" s="87"/>
      <c r="B21" s="92" t="s">
        <v>193</v>
      </c>
      <c r="C21" s="229">
        <v>12000000</v>
      </c>
      <c r="D21" s="227">
        <v>12008531.220000001</v>
      </c>
      <c r="E21" s="227">
        <v>12008531.220000001</v>
      </c>
      <c r="F21" s="227">
        <v>12008531.220000001</v>
      </c>
      <c r="G21" s="231"/>
      <c r="H21" s="90">
        <f t="shared" si="0"/>
        <v>100</v>
      </c>
      <c r="I21" s="90">
        <f t="shared" si="1"/>
        <v>100</v>
      </c>
      <c r="K21" s="83"/>
      <c r="L21" s="83"/>
      <c r="M21" s="363"/>
      <c r="N21" s="363"/>
    </row>
    <row r="22" spans="1:14" s="69" customFormat="1" ht="15.75" customHeight="1">
      <c r="A22" s="87"/>
      <c r="B22" s="92" t="s">
        <v>156</v>
      </c>
      <c r="C22" s="229">
        <v>4000000</v>
      </c>
      <c r="D22" s="227">
        <v>4000000</v>
      </c>
      <c r="E22" s="227">
        <v>3226068.57</v>
      </c>
      <c r="F22" s="227">
        <v>950768.24000000011</v>
      </c>
      <c r="G22" s="231"/>
      <c r="H22" s="90">
        <f t="shared" si="0"/>
        <v>23.769206000000004</v>
      </c>
      <c r="I22" s="90">
        <f t="shared" si="1"/>
        <v>29.471420689610454</v>
      </c>
      <c r="K22" s="83"/>
      <c r="L22" s="83"/>
      <c r="M22" s="363"/>
      <c r="N22" s="363"/>
    </row>
    <row r="23" spans="1:14" s="69" customFormat="1" ht="15.75" customHeight="1">
      <c r="A23" s="87"/>
      <c r="B23" s="156" t="s">
        <v>552</v>
      </c>
      <c r="C23" s="229">
        <v>1000000</v>
      </c>
      <c r="D23" s="227">
        <v>1000000</v>
      </c>
      <c r="E23" s="227">
        <v>905000</v>
      </c>
      <c r="F23" s="227">
        <v>520854.06</v>
      </c>
      <c r="G23" s="231"/>
      <c r="H23" s="90">
        <f t="shared" si="0"/>
        <v>52.085405999999999</v>
      </c>
      <c r="I23" s="90">
        <f t="shared" si="1"/>
        <v>57.552934806629828</v>
      </c>
      <c r="K23" s="83"/>
      <c r="L23" s="83"/>
      <c r="M23" s="363"/>
      <c r="N23" s="363"/>
    </row>
    <row r="24" spans="1:14" s="69" customFormat="1" ht="15.75" customHeight="1">
      <c r="A24" s="84" t="s">
        <v>551</v>
      </c>
      <c r="B24" s="344"/>
      <c r="C24" s="226">
        <f>SUM(C25:C25)</f>
        <v>4000000</v>
      </c>
      <c r="D24" s="226">
        <f>SUM(D25:D25)</f>
        <v>2379149.48</v>
      </c>
      <c r="E24" s="226">
        <f>SUM(E25:E25)</f>
        <v>1209252.04</v>
      </c>
      <c r="F24" s="226">
        <f>SUM(F25:F25)</f>
        <v>1056853.48</v>
      </c>
      <c r="G24" s="226"/>
      <c r="H24" s="232">
        <f t="shared" si="0"/>
        <v>44.421482924225508</v>
      </c>
      <c r="I24" s="232">
        <f t="shared" si="1"/>
        <v>87.397287334739573</v>
      </c>
      <c r="K24" s="83"/>
      <c r="L24" s="83"/>
      <c r="M24" s="363"/>
      <c r="N24" s="363"/>
    </row>
    <row r="25" spans="1:14" s="69" customFormat="1" ht="15.75" customHeight="1">
      <c r="A25" s="87"/>
      <c r="B25" s="156" t="s">
        <v>156</v>
      </c>
      <c r="C25" s="229">
        <v>4000000</v>
      </c>
      <c r="D25" s="227">
        <v>2379149.48</v>
      </c>
      <c r="E25" s="227">
        <v>1209252.04</v>
      </c>
      <c r="F25" s="227">
        <v>1056853.48</v>
      </c>
      <c r="G25" s="231"/>
      <c r="H25" s="90">
        <f t="shared" si="0"/>
        <v>44.421482924225508</v>
      </c>
      <c r="I25" s="90">
        <f t="shared" si="1"/>
        <v>87.397287334739573</v>
      </c>
      <c r="K25" s="83"/>
      <c r="L25" s="83"/>
      <c r="M25" s="363"/>
      <c r="N25" s="363"/>
    </row>
    <row r="26" spans="1:14" s="69" customFormat="1" ht="15.75" customHeight="1">
      <c r="A26" s="84" t="s">
        <v>247</v>
      </c>
      <c r="B26" s="344"/>
      <c r="C26" s="226">
        <f>SUM(C27:C27)</f>
        <v>108000000</v>
      </c>
      <c r="D26" s="226">
        <f>SUM(D27:D28)</f>
        <v>108000000.00000003</v>
      </c>
      <c r="E26" s="226">
        <f>SUM(E27:E28)</f>
        <v>102189455.98000003</v>
      </c>
      <c r="F26" s="226">
        <f>SUM(F27:F28)</f>
        <v>95503037.659999996</v>
      </c>
      <c r="G26" s="226"/>
      <c r="H26" s="232">
        <f t="shared" si="0"/>
        <v>88.428738574074046</v>
      </c>
      <c r="I26" s="86">
        <f t="shared" si="1"/>
        <v>93.456841260307073</v>
      </c>
      <c r="K26" s="83"/>
      <c r="L26" s="83"/>
      <c r="M26" s="363"/>
      <c r="N26" s="363"/>
    </row>
    <row r="27" spans="1:14" s="69" customFormat="1" ht="15.75" customHeight="1">
      <c r="A27" s="87"/>
      <c r="B27" s="156" t="s">
        <v>319</v>
      </c>
      <c r="C27" s="229">
        <v>108000000</v>
      </c>
      <c r="D27" s="227">
        <v>32696629.720000006</v>
      </c>
      <c r="E27" s="227">
        <v>26886085.72000001</v>
      </c>
      <c r="F27" s="227">
        <v>24442837.980000008</v>
      </c>
      <c r="G27" s="231"/>
      <c r="H27" s="90">
        <f t="shared" si="0"/>
        <v>74.756444897587457</v>
      </c>
      <c r="I27" s="90">
        <f t="shared" si="1"/>
        <v>90.912594099993811</v>
      </c>
      <c r="K27" s="83"/>
      <c r="L27" s="83"/>
      <c r="M27" s="363"/>
      <c r="N27" s="363"/>
    </row>
    <row r="28" spans="1:14" s="69" customFormat="1" ht="15.75" customHeight="1">
      <c r="A28" s="87"/>
      <c r="B28" s="156" t="s">
        <v>550</v>
      </c>
      <c r="C28" s="229">
        <v>0</v>
      </c>
      <c r="D28" s="227">
        <v>75303370.280000016</v>
      </c>
      <c r="E28" s="227">
        <v>75303370.26000002</v>
      </c>
      <c r="F28" s="227">
        <v>71060199.679999992</v>
      </c>
      <c r="G28" s="231"/>
      <c r="H28" s="90">
        <f t="shared" si="0"/>
        <v>94.365231484032293</v>
      </c>
      <c r="I28" s="90">
        <f t="shared" si="1"/>
        <v>94.365231509094968</v>
      </c>
      <c r="K28" s="83"/>
      <c r="L28" s="83"/>
      <c r="M28" s="363"/>
      <c r="N28" s="363"/>
    </row>
    <row r="29" spans="1:14" s="69" customFormat="1" ht="15.75" customHeight="1">
      <c r="A29" s="84" t="s">
        <v>17</v>
      </c>
      <c r="B29" s="344"/>
      <c r="C29" s="226">
        <f>SUM(C30:C34)</f>
        <v>7843328212.0121784</v>
      </c>
      <c r="D29" s="226">
        <f>SUM(D30:D34)</f>
        <v>7505582515.5176353</v>
      </c>
      <c r="E29" s="226">
        <f>SUM(E30:E34)</f>
        <v>7021314536.8970022</v>
      </c>
      <c r="F29" s="226">
        <f>SUM(F30:F34)</f>
        <v>6578949870.4729338</v>
      </c>
      <c r="G29" s="226"/>
      <c r="H29" s="86">
        <f t="shared" si="0"/>
        <v>87.654087565769771</v>
      </c>
      <c r="I29" s="86">
        <f t="shared" si="1"/>
        <v>93.699688796172822</v>
      </c>
      <c r="K29" s="83"/>
      <c r="L29" s="83"/>
      <c r="M29" s="363"/>
      <c r="N29" s="363"/>
    </row>
    <row r="30" spans="1:14" s="69" customFormat="1" ht="15.75" customHeight="1">
      <c r="A30" s="87"/>
      <c r="B30" s="156" t="s">
        <v>549</v>
      </c>
      <c r="C30" s="229">
        <v>4680914.0121778268</v>
      </c>
      <c r="D30" s="227">
        <v>4614119.1376346303</v>
      </c>
      <c r="E30" s="227">
        <v>3359160.3370020315</v>
      </c>
      <c r="F30" s="227">
        <v>3212303.9329332304</v>
      </c>
      <c r="G30" s="230"/>
      <c r="H30" s="90">
        <f t="shared" si="0"/>
        <v>69.619007162870474</v>
      </c>
      <c r="I30" s="90">
        <f t="shared" si="1"/>
        <v>95.628181172207249</v>
      </c>
      <c r="K30" s="83"/>
      <c r="L30" s="83"/>
      <c r="M30" s="363"/>
      <c r="N30" s="363"/>
    </row>
    <row r="31" spans="1:14" s="69" customFormat="1" ht="15.75" customHeight="1">
      <c r="A31" s="87"/>
      <c r="B31" s="156" t="s">
        <v>480</v>
      </c>
      <c r="C31" s="229">
        <v>393848152</v>
      </c>
      <c r="D31" s="227">
        <v>500496003.47999996</v>
      </c>
      <c r="E31" s="227">
        <v>499366870.5</v>
      </c>
      <c r="F31" s="227">
        <v>482911149.68000007</v>
      </c>
      <c r="G31" s="230"/>
      <c r="H31" s="90">
        <f t="shared" si="0"/>
        <v>96.486514641929091</v>
      </c>
      <c r="I31" s="90">
        <f t="shared" si="1"/>
        <v>96.704683111331889</v>
      </c>
      <c r="K31" s="83"/>
      <c r="L31" s="83"/>
      <c r="M31" s="363"/>
      <c r="N31" s="363"/>
    </row>
    <row r="32" spans="1:14" s="69" customFormat="1" ht="15.75" customHeight="1">
      <c r="A32" s="87"/>
      <c r="B32" s="156" t="s">
        <v>357</v>
      </c>
      <c r="C32" s="229">
        <v>3139999999</v>
      </c>
      <c r="D32" s="227">
        <v>2792974988.0700002</v>
      </c>
      <c r="E32" s="227">
        <v>2465405818.2800002</v>
      </c>
      <c r="F32" s="227">
        <v>2324896721.2600002</v>
      </c>
      <c r="G32" s="230"/>
      <c r="H32" s="90">
        <f t="shared" si="0"/>
        <v>83.240871514805391</v>
      </c>
      <c r="I32" s="90">
        <f t="shared" si="1"/>
        <v>94.30077206850973</v>
      </c>
      <c r="K32" s="83"/>
      <c r="L32" s="83"/>
      <c r="M32" s="363"/>
      <c r="N32" s="363"/>
    </row>
    <row r="33" spans="1:14" s="69" customFormat="1" ht="15.75" customHeight="1">
      <c r="A33" s="87"/>
      <c r="B33" s="156" t="s">
        <v>444</v>
      </c>
      <c r="C33" s="229">
        <v>554766174</v>
      </c>
      <c r="D33" s="227">
        <v>477240586.23000002</v>
      </c>
      <c r="E33" s="227">
        <v>477078940</v>
      </c>
      <c r="F33" s="227">
        <v>476070693.94</v>
      </c>
      <c r="G33" s="230"/>
      <c r="H33" s="90">
        <f t="shared" si="0"/>
        <v>99.754863202385678</v>
      </c>
      <c r="I33" s="90">
        <f t="shared" si="1"/>
        <v>99.788662635160534</v>
      </c>
      <c r="K33" s="83"/>
      <c r="L33" s="83"/>
      <c r="M33" s="363"/>
      <c r="N33" s="363"/>
    </row>
    <row r="34" spans="1:14" s="69" customFormat="1" ht="15.75" customHeight="1">
      <c r="A34" s="87"/>
      <c r="B34" s="156" t="s">
        <v>245</v>
      </c>
      <c r="C34" s="229">
        <v>3750032973</v>
      </c>
      <c r="D34" s="227">
        <v>3730256818.6000004</v>
      </c>
      <c r="E34" s="227">
        <v>3576103747.7799997</v>
      </c>
      <c r="F34" s="227">
        <v>3291859001.6600003</v>
      </c>
      <c r="G34" s="230"/>
      <c r="H34" s="90">
        <f t="shared" si="0"/>
        <v>88.247516504653561</v>
      </c>
      <c r="I34" s="90">
        <f t="shared" si="1"/>
        <v>92.051552019528089</v>
      </c>
      <c r="K34" s="83"/>
      <c r="L34" s="83"/>
      <c r="M34" s="363"/>
      <c r="N34" s="363"/>
    </row>
    <row r="35" spans="1:14" s="69" customFormat="1" ht="15.75" customHeight="1">
      <c r="A35" s="84" t="s">
        <v>22</v>
      </c>
      <c r="B35" s="344"/>
      <c r="C35" s="226">
        <f>SUM(C36:C36)</f>
        <v>5906212</v>
      </c>
      <c r="D35" s="226">
        <f>SUM(D36:D36)</f>
        <v>3180980.8400000008</v>
      </c>
      <c r="E35" s="226">
        <f>SUM(E36:E36)</f>
        <v>2289547.65</v>
      </c>
      <c r="F35" s="226">
        <f>SUM(F36:F36)</f>
        <v>1762757.8199999998</v>
      </c>
      <c r="G35" s="226"/>
      <c r="H35" s="232">
        <f t="shared" si="0"/>
        <v>55.415543464889261</v>
      </c>
      <c r="I35" s="232">
        <f t="shared" si="1"/>
        <v>76.991532366666391</v>
      </c>
      <c r="K35" s="83"/>
      <c r="L35" s="83"/>
      <c r="M35" s="363"/>
      <c r="N35" s="363"/>
    </row>
    <row r="36" spans="1:14" s="69" customFormat="1" ht="25.5" customHeight="1">
      <c r="A36" s="87"/>
      <c r="B36" s="92" t="s">
        <v>548</v>
      </c>
      <c r="C36" s="229">
        <v>5906212</v>
      </c>
      <c r="D36" s="227">
        <v>3180980.8400000008</v>
      </c>
      <c r="E36" s="227">
        <v>2289547.65</v>
      </c>
      <c r="F36" s="227">
        <v>1762757.8199999998</v>
      </c>
      <c r="G36" s="230"/>
      <c r="H36" s="90">
        <f t="shared" si="0"/>
        <v>55.415543464889261</v>
      </c>
      <c r="I36" s="90">
        <f t="shared" si="1"/>
        <v>76.991532366666391</v>
      </c>
      <c r="K36" s="83"/>
      <c r="L36" s="83"/>
      <c r="M36" s="363"/>
      <c r="N36" s="363"/>
    </row>
    <row r="37" spans="1:14" s="69" customFormat="1" ht="15.75" customHeight="1">
      <c r="A37" s="84" t="s">
        <v>25</v>
      </c>
      <c r="B37" s="343"/>
      <c r="C37" s="226">
        <f>SUM(C38:C39)</f>
        <v>342797997</v>
      </c>
      <c r="D37" s="226">
        <f>SUM(D38:D39)</f>
        <v>342449649.45999998</v>
      </c>
      <c r="E37" s="226">
        <f>SUM(E38:E39)</f>
        <v>99339436.969999999</v>
      </c>
      <c r="F37" s="226">
        <f>SUM(F38:F39)</f>
        <v>99015598.489999995</v>
      </c>
      <c r="G37" s="226"/>
      <c r="H37" s="232">
        <f t="shared" si="0"/>
        <v>28.91391439475413</v>
      </c>
      <c r="I37" s="232">
        <f t="shared" si="1"/>
        <v>99.674008138280669</v>
      </c>
      <c r="K37" s="83"/>
      <c r="L37" s="83"/>
      <c r="M37" s="363"/>
      <c r="N37" s="363"/>
    </row>
    <row r="38" spans="1:14" s="69" customFormat="1" ht="15.75" customHeight="1">
      <c r="A38" s="87"/>
      <c r="B38" s="92" t="s">
        <v>156</v>
      </c>
      <c r="C38" s="229">
        <v>2000000</v>
      </c>
      <c r="D38" s="227">
        <v>1651652.46</v>
      </c>
      <c r="E38" s="227">
        <v>1035895.76</v>
      </c>
      <c r="F38" s="227">
        <v>712057.28</v>
      </c>
      <c r="G38" s="228"/>
      <c r="H38" s="90">
        <f t="shared" si="0"/>
        <v>43.111810580296059</v>
      </c>
      <c r="I38" s="90">
        <f t="shared" si="1"/>
        <v>68.738313978618862</v>
      </c>
      <c r="K38" s="83"/>
      <c r="L38" s="83"/>
      <c r="M38" s="363"/>
      <c r="N38" s="363"/>
    </row>
    <row r="39" spans="1:14" s="69" customFormat="1" ht="15.75" customHeight="1">
      <c r="A39" s="87"/>
      <c r="B39" s="156" t="s">
        <v>244</v>
      </c>
      <c r="C39" s="229">
        <v>340797997</v>
      </c>
      <c r="D39" s="227">
        <v>340797997</v>
      </c>
      <c r="E39" s="227">
        <v>98303541.209999993</v>
      </c>
      <c r="F39" s="227">
        <v>98303541.209999993</v>
      </c>
      <c r="G39" s="231"/>
      <c r="H39" s="90">
        <f t="shared" si="0"/>
        <v>28.845105333761691</v>
      </c>
      <c r="I39" s="90">
        <f t="shared" si="1"/>
        <v>100</v>
      </c>
      <c r="K39" s="83"/>
      <c r="L39" s="83"/>
      <c r="M39" s="363"/>
      <c r="N39" s="363"/>
    </row>
    <row r="40" spans="1:14" s="69" customFormat="1" ht="15.75" customHeight="1">
      <c r="A40" s="84" t="s">
        <v>547</v>
      </c>
      <c r="B40" s="344"/>
      <c r="C40" s="226">
        <f>SUM(C41:C49)</f>
        <v>4507297258.8074055</v>
      </c>
      <c r="D40" s="226">
        <f>SUM(D41:D49)</f>
        <v>4523767900.2550488</v>
      </c>
      <c r="E40" s="226">
        <f>SUM(E41:E49)</f>
        <v>2949295378.7229691</v>
      </c>
      <c r="F40" s="226">
        <f>SUM(F41:F49)</f>
        <v>2879834592.3746324</v>
      </c>
      <c r="G40" s="233"/>
      <c r="H40" s="232">
        <f t="shared" si="0"/>
        <v>63.660087251873996</v>
      </c>
      <c r="I40" s="232">
        <f t="shared" si="1"/>
        <v>97.644834530666344</v>
      </c>
      <c r="K40" s="83"/>
      <c r="L40" s="83"/>
      <c r="M40" s="363"/>
      <c r="N40" s="363"/>
    </row>
    <row r="41" spans="1:14" s="69" customFormat="1" ht="15.75" customHeight="1">
      <c r="A41" s="87"/>
      <c r="B41" s="156" t="s">
        <v>238</v>
      </c>
      <c r="C41" s="229">
        <v>139244490.72599402</v>
      </c>
      <c r="D41" s="227">
        <v>139266417.54619506</v>
      </c>
      <c r="E41" s="227">
        <v>107030815.28734781</v>
      </c>
      <c r="F41" s="227">
        <v>107030767.00449829</v>
      </c>
      <c r="G41" s="228"/>
      <c r="H41" s="90">
        <f t="shared" si="0"/>
        <v>76.853249254434147</v>
      </c>
      <c r="I41" s="90">
        <f t="shared" si="1"/>
        <v>99.999954888833287</v>
      </c>
      <c r="K41" s="83"/>
      <c r="L41" s="83"/>
      <c r="M41" s="363"/>
      <c r="N41" s="363"/>
    </row>
    <row r="42" spans="1:14" s="69" customFormat="1" ht="15.75" customHeight="1">
      <c r="A42" s="87"/>
      <c r="B42" s="156" t="s">
        <v>230</v>
      </c>
      <c r="C42" s="229">
        <v>20886248.091342941</v>
      </c>
      <c r="D42" s="227">
        <v>20886248.091342941</v>
      </c>
      <c r="E42" s="227">
        <v>16074056.504172469</v>
      </c>
      <c r="F42" s="227">
        <v>16074056.504172469</v>
      </c>
      <c r="G42" s="234"/>
      <c r="H42" s="90">
        <f t="shared" si="0"/>
        <v>76.959999871087149</v>
      </c>
      <c r="I42" s="90">
        <f t="shared" si="1"/>
        <v>100</v>
      </c>
      <c r="K42" s="83"/>
      <c r="L42" s="83"/>
      <c r="M42" s="363"/>
      <c r="N42" s="363"/>
    </row>
    <row r="43" spans="1:14" s="69" customFormat="1" ht="15.75" customHeight="1">
      <c r="A43" s="87"/>
      <c r="B43" s="156" t="s">
        <v>288</v>
      </c>
      <c r="C43" s="229">
        <v>10457004</v>
      </c>
      <c r="D43" s="227">
        <v>10208370.720000001</v>
      </c>
      <c r="E43" s="227">
        <v>2428619.7000000002</v>
      </c>
      <c r="F43" s="227">
        <v>2413249.27</v>
      </c>
      <c r="G43" s="231"/>
      <c r="H43" s="90">
        <f t="shared" si="0"/>
        <v>23.639906270958779</v>
      </c>
      <c r="I43" s="90">
        <f t="shared" si="1"/>
        <v>99.36711252074582</v>
      </c>
      <c r="K43" s="83"/>
      <c r="L43" s="83"/>
      <c r="M43" s="363"/>
      <c r="N43" s="363"/>
    </row>
    <row r="44" spans="1:14" s="69" customFormat="1" ht="15.75" customHeight="1">
      <c r="A44" s="87"/>
      <c r="B44" s="156" t="s">
        <v>206</v>
      </c>
      <c r="C44" s="229">
        <v>3736141619.8437543</v>
      </c>
      <c r="D44" s="227">
        <v>3150547576.6107988</v>
      </c>
      <c r="E44" s="227">
        <v>1882206440.2012131</v>
      </c>
      <c r="F44" s="227">
        <v>1878825820.380353</v>
      </c>
      <c r="G44" s="231"/>
      <c r="H44" s="90">
        <f t="shared" si="0"/>
        <v>59.634897575535092</v>
      </c>
      <c r="I44" s="90">
        <f t="shared" si="1"/>
        <v>99.820390593260385</v>
      </c>
      <c r="K44" s="83"/>
      <c r="L44" s="83"/>
      <c r="M44" s="363"/>
      <c r="N44" s="363"/>
    </row>
    <row r="45" spans="1:14" s="69" customFormat="1" ht="15.75" customHeight="1">
      <c r="A45" s="87"/>
      <c r="B45" s="156" t="s">
        <v>188</v>
      </c>
      <c r="C45" s="229">
        <v>288630440</v>
      </c>
      <c r="D45" s="227">
        <v>284235257.06000006</v>
      </c>
      <c r="E45" s="227">
        <v>180080954.86000001</v>
      </c>
      <c r="F45" s="227">
        <v>180080954.84999999</v>
      </c>
      <c r="G45" s="231"/>
      <c r="H45" s="90">
        <f t="shared" si="0"/>
        <v>63.356304461548959</v>
      </c>
      <c r="I45" s="90">
        <f t="shared" si="1"/>
        <v>99.999999994446938</v>
      </c>
      <c r="K45" s="83"/>
      <c r="L45" s="83"/>
      <c r="M45" s="363"/>
      <c r="N45" s="363"/>
    </row>
    <row r="46" spans="1:14" s="69" customFormat="1" ht="15.75" customHeight="1">
      <c r="A46" s="87"/>
      <c r="B46" s="156" t="s">
        <v>235</v>
      </c>
      <c r="C46" s="229">
        <v>8108796.4040934797</v>
      </c>
      <c r="D46" s="227">
        <v>10379179.5686347</v>
      </c>
      <c r="E46" s="227">
        <v>10378651.883481547</v>
      </c>
      <c r="F46" s="227">
        <v>10378651.883288529</v>
      </c>
      <c r="G46" s="231"/>
      <c r="H46" s="90">
        <f t="shared" si="0"/>
        <v>99.994915924301324</v>
      </c>
      <c r="I46" s="90">
        <f t="shared" si="1"/>
        <v>99.999999998140225</v>
      </c>
      <c r="K46" s="83"/>
      <c r="L46" s="83"/>
      <c r="M46" s="363"/>
      <c r="N46" s="363"/>
    </row>
    <row r="47" spans="1:14" s="69" customFormat="1" ht="15.75" customHeight="1">
      <c r="A47" s="87"/>
      <c r="B47" s="156" t="s">
        <v>234</v>
      </c>
      <c r="C47" s="229">
        <v>30823336.742221445</v>
      </c>
      <c r="D47" s="227">
        <v>29885723.728077233</v>
      </c>
      <c r="E47" s="227">
        <v>29325906.256754216</v>
      </c>
      <c r="F47" s="227">
        <v>29317762.772320475</v>
      </c>
      <c r="G47" s="231"/>
      <c r="H47" s="90">
        <f t="shared" si="0"/>
        <v>98.099557631849592</v>
      </c>
      <c r="I47" s="90">
        <f t="shared" si="1"/>
        <v>99.972231090277504</v>
      </c>
      <c r="K47" s="83"/>
      <c r="L47" s="83"/>
      <c r="M47" s="363"/>
      <c r="N47" s="363"/>
    </row>
    <row r="48" spans="1:14" s="69" customFormat="1" ht="15.75" customHeight="1">
      <c r="A48" s="87"/>
      <c r="B48" s="156" t="s">
        <v>283</v>
      </c>
      <c r="C48" s="229">
        <v>0</v>
      </c>
      <c r="D48" s="227">
        <v>605353803.92999995</v>
      </c>
      <c r="E48" s="227">
        <v>588724129.13999999</v>
      </c>
      <c r="F48" s="227">
        <v>581985180.61000001</v>
      </c>
      <c r="G48" s="231"/>
      <c r="H48" s="90">
        <f t="shared" ref="H48" si="2">IFERROR(+F48/D48*100,"n.a.")</f>
        <v>96.139675150583145</v>
      </c>
      <c r="I48" s="90">
        <f t="shared" ref="I48" si="3">IFERROR(+F48/E48*100,"n.a.")</f>
        <v>98.855329993040357</v>
      </c>
      <c r="K48" s="83"/>
      <c r="L48" s="83"/>
      <c r="M48" s="363"/>
      <c r="N48" s="363"/>
    </row>
    <row r="49" spans="1:14" s="69" customFormat="1" ht="15.75" customHeight="1">
      <c r="A49" s="87"/>
      <c r="B49" s="156" t="s">
        <v>189</v>
      </c>
      <c r="C49" s="229">
        <v>273005323</v>
      </c>
      <c r="D49" s="227">
        <v>273005322.99999994</v>
      </c>
      <c r="E49" s="227">
        <v>133045804.89</v>
      </c>
      <c r="F49" s="227">
        <v>73728149.099999994</v>
      </c>
      <c r="G49" s="231"/>
      <c r="H49" s="90">
        <f t="shared" ref="H49:H80" si="4">IFERROR(+F49/D49*100,"n.a.")</f>
        <v>27.006121452071469</v>
      </c>
      <c r="I49" s="90">
        <f t="shared" ref="I49:I80" si="5">IFERROR(+F49/E49*100,"n.a.")</f>
        <v>55.415613563281582</v>
      </c>
      <c r="K49" s="83"/>
      <c r="L49" s="83"/>
      <c r="M49" s="363"/>
      <c r="N49" s="363"/>
    </row>
    <row r="50" spans="1:14" s="69" customFormat="1" ht="15.75" customHeight="1">
      <c r="A50" s="84" t="s">
        <v>45</v>
      </c>
      <c r="B50" s="344"/>
      <c r="C50" s="235">
        <f>SUM(C51:C64)</f>
        <v>5510166142.2631826</v>
      </c>
      <c r="D50" s="235">
        <f>SUM(D51:D64)</f>
        <v>5398254385.1915646</v>
      </c>
      <c r="E50" s="235">
        <f>SUM(E51:E64)</f>
        <v>3729481851.9191632</v>
      </c>
      <c r="F50" s="235">
        <f>SUM(F51:F64)</f>
        <v>3554794537.7442269</v>
      </c>
      <c r="G50" s="235"/>
      <c r="H50" s="232">
        <f t="shared" si="4"/>
        <v>65.850815543181923</v>
      </c>
      <c r="I50" s="232">
        <f t="shared" si="5"/>
        <v>95.316043324220928</v>
      </c>
      <c r="K50" s="83"/>
      <c r="L50" s="83"/>
      <c r="M50" s="363"/>
      <c r="N50" s="363"/>
    </row>
    <row r="51" spans="1:14" s="69" customFormat="1" ht="15.75" customHeight="1">
      <c r="A51" s="87"/>
      <c r="B51" s="92" t="s">
        <v>184</v>
      </c>
      <c r="C51" s="229">
        <v>23451008.077592</v>
      </c>
      <c r="D51" s="227">
        <v>16751178.743301934</v>
      </c>
      <c r="E51" s="227">
        <v>14757598.253039278</v>
      </c>
      <c r="F51" s="227">
        <v>13405691.053039279</v>
      </c>
      <c r="G51" s="231"/>
      <c r="H51" s="90">
        <f t="shared" si="4"/>
        <v>80.028344622611286</v>
      </c>
      <c r="I51" s="90">
        <f t="shared" si="5"/>
        <v>90.839246489708586</v>
      </c>
      <c r="K51" s="83"/>
      <c r="L51" s="83"/>
      <c r="M51" s="363"/>
      <c r="N51" s="363"/>
    </row>
    <row r="52" spans="1:14" s="69" customFormat="1" ht="15.75" customHeight="1">
      <c r="A52" s="87"/>
      <c r="B52" s="156" t="s">
        <v>183</v>
      </c>
      <c r="C52" s="229">
        <v>125362483.82021461</v>
      </c>
      <c r="D52" s="227">
        <v>137110741.57695976</v>
      </c>
      <c r="E52" s="227">
        <v>99490541.216656715</v>
      </c>
      <c r="F52" s="227">
        <v>99247766.610224664</v>
      </c>
      <c r="G52" s="231"/>
      <c r="H52" s="90">
        <f t="shared" si="4"/>
        <v>72.385114009843832</v>
      </c>
      <c r="I52" s="90">
        <f t="shared" si="5"/>
        <v>99.755982223573028</v>
      </c>
      <c r="K52" s="83"/>
      <c r="L52" s="83"/>
      <c r="M52" s="363"/>
      <c r="N52" s="363"/>
    </row>
    <row r="53" spans="1:14" s="69" customFormat="1" ht="15.75" customHeight="1">
      <c r="A53" s="87"/>
      <c r="B53" s="156" t="s">
        <v>203</v>
      </c>
      <c r="C53" s="229">
        <v>1479220964.163383</v>
      </c>
      <c r="D53" s="227">
        <v>1577387548.2833431</v>
      </c>
      <c r="E53" s="227">
        <v>1246649379.0144451</v>
      </c>
      <c r="F53" s="227">
        <v>1171732335.3809946</v>
      </c>
      <c r="G53" s="231"/>
      <c r="H53" s="90">
        <f t="shared" si="4"/>
        <v>74.283097812974404</v>
      </c>
      <c r="I53" s="90">
        <f t="shared" si="5"/>
        <v>93.990528139301105</v>
      </c>
      <c r="K53" s="83"/>
      <c r="L53" s="83"/>
      <c r="M53" s="363"/>
      <c r="N53" s="363"/>
    </row>
    <row r="54" spans="1:14" s="69" customFormat="1" ht="15.75" customHeight="1">
      <c r="A54" s="87"/>
      <c r="B54" s="156" t="s">
        <v>228</v>
      </c>
      <c r="C54" s="229">
        <v>56945760.712415323</v>
      </c>
      <c r="D54" s="227">
        <v>51501287.694118001</v>
      </c>
      <c r="E54" s="227">
        <v>51501287.694118001</v>
      </c>
      <c r="F54" s="227">
        <v>49702885.229098007</v>
      </c>
      <c r="G54" s="231"/>
      <c r="H54" s="90">
        <f t="shared" si="4"/>
        <v>96.508043690671855</v>
      </c>
      <c r="I54" s="90">
        <f t="shared" si="5"/>
        <v>96.508043690671855</v>
      </c>
      <c r="K54" s="83"/>
      <c r="L54" s="83"/>
      <c r="M54" s="363"/>
      <c r="N54" s="363"/>
    </row>
    <row r="55" spans="1:14" s="69" customFormat="1" ht="15.75" customHeight="1">
      <c r="A55" s="87"/>
      <c r="B55" s="156" t="s">
        <v>280</v>
      </c>
      <c r="C55" s="229">
        <v>413534729.93888861</v>
      </c>
      <c r="D55" s="227">
        <v>421346523.86293221</v>
      </c>
      <c r="E55" s="227">
        <v>150293014.33494347</v>
      </c>
      <c r="F55" s="227">
        <v>148352948.88845915</v>
      </c>
      <c r="G55" s="230"/>
      <c r="H55" s="90">
        <f t="shared" si="4"/>
        <v>35.20924950996384</v>
      </c>
      <c r="I55" s="90">
        <f t="shared" si="5"/>
        <v>98.709144629862379</v>
      </c>
      <c r="K55" s="83"/>
      <c r="L55" s="83"/>
      <c r="M55" s="363"/>
      <c r="N55" s="363"/>
    </row>
    <row r="56" spans="1:14" s="69" customFormat="1" ht="15.75" customHeight="1">
      <c r="A56" s="87"/>
      <c r="B56" s="156" t="s">
        <v>156</v>
      </c>
      <c r="C56" s="229">
        <v>2032425.75</v>
      </c>
      <c r="D56" s="227">
        <v>2047027.5</v>
      </c>
      <c r="E56" s="227">
        <v>1870174.0874999999</v>
      </c>
      <c r="F56" s="227">
        <v>1870174.0874999999</v>
      </c>
      <c r="G56" s="231"/>
      <c r="H56" s="90">
        <f t="shared" si="4"/>
        <v>91.360476959884508</v>
      </c>
      <c r="I56" s="90">
        <f t="shared" si="5"/>
        <v>100</v>
      </c>
      <c r="K56" s="83"/>
      <c r="L56" s="83"/>
      <c r="M56" s="363"/>
      <c r="N56" s="363"/>
    </row>
    <row r="57" spans="1:14" s="69" customFormat="1" ht="15.75" customHeight="1">
      <c r="A57" s="87"/>
      <c r="B57" s="156" t="s">
        <v>157</v>
      </c>
      <c r="C57" s="229">
        <v>345951</v>
      </c>
      <c r="D57" s="227">
        <v>344751</v>
      </c>
      <c r="E57" s="227">
        <v>304223</v>
      </c>
      <c r="F57" s="227">
        <v>304223</v>
      </c>
      <c r="G57" s="231"/>
      <c r="H57" s="90">
        <f t="shared" si="4"/>
        <v>88.244269052156483</v>
      </c>
      <c r="I57" s="90">
        <f t="shared" si="5"/>
        <v>100</v>
      </c>
      <c r="K57" s="83"/>
      <c r="L57" s="83"/>
      <c r="M57" s="363"/>
      <c r="N57" s="363"/>
    </row>
    <row r="58" spans="1:14" s="69" customFormat="1" ht="15.75" customHeight="1">
      <c r="A58" s="87"/>
      <c r="B58" s="92" t="s">
        <v>353</v>
      </c>
      <c r="C58" s="229">
        <v>1663354</v>
      </c>
      <c r="D58" s="227">
        <v>1644954</v>
      </c>
      <c r="E58" s="227">
        <v>1354276</v>
      </c>
      <c r="F58" s="227">
        <v>1346816</v>
      </c>
      <c r="G58" s="231"/>
      <c r="H58" s="90">
        <f t="shared" si="4"/>
        <v>81.87560260043746</v>
      </c>
      <c r="I58" s="90">
        <f t="shared" si="5"/>
        <v>99.449152166914274</v>
      </c>
      <c r="K58" s="83"/>
      <c r="L58" s="83"/>
      <c r="M58" s="363"/>
      <c r="N58" s="363"/>
    </row>
    <row r="59" spans="1:14" s="69" customFormat="1" ht="15.75" customHeight="1">
      <c r="A59" s="87"/>
      <c r="B59" s="92" t="s">
        <v>182</v>
      </c>
      <c r="C59" s="229">
        <v>396455632</v>
      </c>
      <c r="D59" s="227">
        <v>327874648.56</v>
      </c>
      <c r="E59" s="227">
        <v>166665739.64000005</v>
      </c>
      <c r="F59" s="227">
        <v>149380186.58999997</v>
      </c>
      <c r="G59" s="231"/>
      <c r="H59" s="90">
        <f t="shared" si="4"/>
        <v>45.560151492671409</v>
      </c>
      <c r="I59" s="90">
        <f t="shared" si="5"/>
        <v>89.628610482672045</v>
      </c>
      <c r="K59" s="83"/>
      <c r="L59" s="83"/>
      <c r="M59" s="363"/>
      <c r="N59" s="363"/>
    </row>
    <row r="60" spans="1:14" s="69" customFormat="1" ht="15.75" customHeight="1">
      <c r="A60" s="87"/>
      <c r="B60" s="156" t="s">
        <v>204</v>
      </c>
      <c r="C60" s="229">
        <v>4859261.1083006999</v>
      </c>
      <c r="D60" s="227">
        <v>3058815.0383666907</v>
      </c>
      <c r="E60" s="227">
        <v>0</v>
      </c>
      <c r="F60" s="227">
        <v>0</v>
      </c>
      <c r="G60" s="231"/>
      <c r="H60" s="90">
        <f t="shared" si="4"/>
        <v>0</v>
      </c>
      <c r="I60" s="90" t="str">
        <f t="shared" si="5"/>
        <v>n.a.</v>
      </c>
      <c r="K60" s="83"/>
      <c r="L60" s="83"/>
      <c r="M60" s="363"/>
      <c r="N60" s="363"/>
    </row>
    <row r="61" spans="1:14" s="69" customFormat="1" ht="15.75" customHeight="1">
      <c r="A61" s="87"/>
      <c r="B61" s="156" t="s">
        <v>179</v>
      </c>
      <c r="C61" s="229">
        <v>2321337292.3923883</v>
      </c>
      <c r="D61" s="227">
        <v>2148336059.7995424</v>
      </c>
      <c r="E61" s="227">
        <v>1357476310.4714599</v>
      </c>
      <c r="F61" s="227">
        <v>1290827677.1209106</v>
      </c>
      <c r="G61" s="231"/>
      <c r="H61" s="90">
        <f t="shared" si="4"/>
        <v>60.084997932835314</v>
      </c>
      <c r="I61" s="90">
        <f t="shared" si="5"/>
        <v>95.090254405441385</v>
      </c>
      <c r="K61" s="83"/>
      <c r="L61" s="83"/>
      <c r="M61" s="363"/>
      <c r="N61" s="363"/>
    </row>
    <row r="62" spans="1:14" s="69" customFormat="1" ht="15.75" customHeight="1">
      <c r="A62" s="87"/>
      <c r="B62" s="156" t="s">
        <v>164</v>
      </c>
      <c r="C62" s="229">
        <v>237423927</v>
      </c>
      <c r="D62" s="227">
        <v>233535638.73999998</v>
      </c>
      <c r="E62" s="227">
        <v>164295462.83999997</v>
      </c>
      <c r="F62" s="227">
        <v>154041209.81</v>
      </c>
      <c r="G62" s="231"/>
      <c r="H62" s="90">
        <f t="shared" si="4"/>
        <v>65.960472089442945</v>
      </c>
      <c r="I62" s="90">
        <f t="shared" si="5"/>
        <v>93.758651119911846</v>
      </c>
      <c r="K62" s="83"/>
      <c r="L62" s="83"/>
      <c r="M62" s="363"/>
      <c r="N62" s="363"/>
    </row>
    <row r="63" spans="1:14" s="69" customFormat="1" ht="15.75" customHeight="1">
      <c r="A63" s="87"/>
      <c r="B63" s="156" t="s">
        <v>186</v>
      </c>
      <c r="C63" s="229">
        <v>52112370.299999997</v>
      </c>
      <c r="D63" s="227">
        <v>61781722.542999998</v>
      </c>
      <c r="E63" s="227">
        <v>61425985.897</v>
      </c>
      <c r="F63" s="227">
        <v>61184764.504000001</v>
      </c>
      <c r="G63" s="231"/>
      <c r="H63" s="90">
        <f t="shared" si="4"/>
        <v>99.033762714232338</v>
      </c>
      <c r="I63" s="90">
        <f t="shared" si="5"/>
        <v>99.607297482527215</v>
      </c>
      <c r="K63" s="83"/>
      <c r="L63" s="83"/>
      <c r="M63" s="363"/>
      <c r="N63" s="363"/>
    </row>
    <row r="64" spans="1:14" s="69" customFormat="1" ht="15.75" customHeight="1">
      <c r="A64" s="87"/>
      <c r="B64" s="156" t="s">
        <v>281</v>
      </c>
      <c r="C64" s="229">
        <v>395420982</v>
      </c>
      <c r="D64" s="227">
        <v>415533487.85000008</v>
      </c>
      <c r="E64" s="227">
        <v>413397859.47000009</v>
      </c>
      <c r="F64" s="227">
        <v>413397859.47000009</v>
      </c>
      <c r="G64" s="231"/>
      <c r="H64" s="90">
        <f t="shared" si="4"/>
        <v>99.486051439307602</v>
      </c>
      <c r="I64" s="90">
        <f t="shared" si="5"/>
        <v>100</v>
      </c>
      <c r="K64" s="83"/>
      <c r="L64" s="83"/>
      <c r="M64" s="363"/>
      <c r="N64" s="363"/>
    </row>
    <row r="65" spans="1:14" s="69" customFormat="1" ht="15.75" customHeight="1">
      <c r="A65" s="84" t="s">
        <v>71</v>
      </c>
      <c r="B65" s="344"/>
      <c r="C65" s="226">
        <f>SUM(C66:C66)</f>
        <v>7000000</v>
      </c>
      <c r="D65" s="226">
        <f>SUM(D66:D66)</f>
        <v>7015848</v>
      </c>
      <c r="E65" s="226">
        <f>SUM(E66:E66)</f>
        <v>6999997.9100000001</v>
      </c>
      <c r="F65" s="226">
        <f>SUM(F66:F66)</f>
        <v>6999997.9100000001</v>
      </c>
      <c r="G65" s="226"/>
      <c r="H65" s="86">
        <f t="shared" si="4"/>
        <v>99.774081622064799</v>
      </c>
      <c r="I65" s="86">
        <f t="shared" si="5"/>
        <v>100</v>
      </c>
      <c r="K65" s="83"/>
      <c r="L65" s="83"/>
      <c r="M65" s="363"/>
      <c r="N65" s="363"/>
    </row>
    <row r="66" spans="1:14" s="69" customFormat="1" ht="15.75" customHeight="1">
      <c r="A66" s="87"/>
      <c r="B66" s="156" t="s">
        <v>227</v>
      </c>
      <c r="C66" s="229">
        <v>7000000</v>
      </c>
      <c r="D66" s="227">
        <v>7015848</v>
      </c>
      <c r="E66" s="227">
        <v>6999997.9100000001</v>
      </c>
      <c r="F66" s="227">
        <v>6999997.9100000001</v>
      </c>
      <c r="G66" s="234"/>
      <c r="H66" s="90">
        <f t="shared" si="4"/>
        <v>99.774081622064799</v>
      </c>
      <c r="I66" s="90">
        <f t="shared" si="5"/>
        <v>100</v>
      </c>
      <c r="K66" s="83"/>
      <c r="L66" s="83"/>
      <c r="M66" s="363"/>
      <c r="N66" s="363"/>
    </row>
    <row r="67" spans="1:14" s="69" customFormat="1" ht="15.75" customHeight="1">
      <c r="A67" s="84" t="s">
        <v>546</v>
      </c>
      <c r="B67" s="344"/>
      <c r="C67" s="235">
        <f>SUM(C68:C70)</f>
        <v>375466996.94</v>
      </c>
      <c r="D67" s="235">
        <f>SUM(D68:D70)</f>
        <v>472049975.0999999</v>
      </c>
      <c r="E67" s="235">
        <f>SUM(E68:E70)</f>
        <v>445197677.48999989</v>
      </c>
      <c r="F67" s="235">
        <f>SUM(F68:F70)</f>
        <v>429422688.26999998</v>
      </c>
      <c r="G67" s="235"/>
      <c r="H67" s="232">
        <f t="shared" si="4"/>
        <v>90.969751280895693</v>
      </c>
      <c r="I67" s="232">
        <f t="shared" si="5"/>
        <v>96.456632633634015</v>
      </c>
      <c r="K67" s="83"/>
      <c r="L67" s="83"/>
      <c r="M67" s="363"/>
      <c r="N67" s="363"/>
    </row>
    <row r="68" spans="1:14" s="69" customFormat="1" ht="15.75" customHeight="1">
      <c r="A68" s="87"/>
      <c r="B68" s="156" t="s">
        <v>545</v>
      </c>
      <c r="C68" s="229">
        <v>26499999.990000006</v>
      </c>
      <c r="D68" s="227">
        <v>27311431.130000003</v>
      </c>
      <c r="E68" s="227">
        <v>19382190.050000001</v>
      </c>
      <c r="F68" s="227">
        <v>18138378.739999998</v>
      </c>
      <c r="G68" s="231"/>
      <c r="H68" s="90">
        <f t="shared" si="4"/>
        <v>66.413139075952913</v>
      </c>
      <c r="I68" s="90">
        <f t="shared" si="5"/>
        <v>93.582710174694611</v>
      </c>
      <c r="K68" s="83"/>
      <c r="L68" s="83"/>
      <c r="M68" s="363"/>
      <c r="N68" s="363"/>
    </row>
    <row r="69" spans="1:14" s="69" customFormat="1" ht="15.75" customHeight="1">
      <c r="A69" s="87"/>
      <c r="B69" s="156" t="s">
        <v>175</v>
      </c>
      <c r="C69" s="229">
        <v>22666996.949999996</v>
      </c>
      <c r="D69" s="227">
        <v>34906828.910000049</v>
      </c>
      <c r="E69" s="227">
        <v>27410848.28999998</v>
      </c>
      <c r="F69" s="227">
        <v>19451584.929999996</v>
      </c>
      <c r="G69" s="231"/>
      <c r="H69" s="90">
        <f t="shared" si="4"/>
        <v>55.724296756235972</v>
      </c>
      <c r="I69" s="90">
        <f t="shared" si="5"/>
        <v>70.963089956965391</v>
      </c>
      <c r="K69" s="83"/>
      <c r="L69" s="83"/>
      <c r="M69" s="363"/>
      <c r="N69" s="363"/>
    </row>
    <row r="70" spans="1:14" s="69" customFormat="1" ht="15.75" customHeight="1">
      <c r="A70" s="87"/>
      <c r="B70" s="92" t="s">
        <v>544</v>
      </c>
      <c r="C70" s="229">
        <v>326300000</v>
      </c>
      <c r="D70" s="227">
        <v>409831715.05999982</v>
      </c>
      <c r="E70" s="227">
        <v>398404639.14999992</v>
      </c>
      <c r="F70" s="227">
        <v>391832724.59999996</v>
      </c>
      <c r="G70" s="231"/>
      <c r="H70" s="90">
        <f t="shared" si="4"/>
        <v>95.608199707686168</v>
      </c>
      <c r="I70" s="90">
        <f t="shared" si="5"/>
        <v>98.350442262916118</v>
      </c>
      <c r="K70" s="83"/>
      <c r="L70" s="83"/>
      <c r="M70" s="363"/>
      <c r="N70" s="363"/>
    </row>
    <row r="71" spans="1:14" s="69" customFormat="1" ht="15.75" customHeight="1">
      <c r="A71" s="84" t="s">
        <v>226</v>
      </c>
      <c r="B71" s="344"/>
      <c r="C71" s="226">
        <f>SUM(C72:C75)</f>
        <v>2571100228.8338928</v>
      </c>
      <c r="D71" s="226">
        <f>SUM(D72:D75)</f>
        <v>2578558344.9715071</v>
      </c>
      <c r="E71" s="226">
        <f>SUM(E72:E75)</f>
        <v>2571105452.4162002</v>
      </c>
      <c r="F71" s="226">
        <f>SUM(F72:F75)</f>
        <v>2553776577.5090685</v>
      </c>
      <c r="G71" s="226"/>
      <c r="H71" s="86">
        <f t="shared" si="4"/>
        <v>99.038929349387573</v>
      </c>
      <c r="I71" s="86">
        <f t="shared" si="5"/>
        <v>99.326014617920606</v>
      </c>
      <c r="K71" s="83"/>
      <c r="L71" s="83"/>
      <c r="M71" s="363"/>
      <c r="N71" s="363"/>
    </row>
    <row r="72" spans="1:14" s="69" customFormat="1" ht="15.75" customHeight="1">
      <c r="A72" s="87"/>
      <c r="B72" s="156" t="s">
        <v>156</v>
      </c>
      <c r="C72" s="229">
        <v>2987638</v>
      </c>
      <c r="D72" s="227">
        <v>2987638</v>
      </c>
      <c r="E72" s="227">
        <v>2815907</v>
      </c>
      <c r="F72" s="227">
        <v>2639935</v>
      </c>
      <c r="G72" s="228"/>
      <c r="H72" s="90">
        <f t="shared" si="4"/>
        <v>88.36194344830264</v>
      </c>
      <c r="I72" s="90">
        <f t="shared" si="5"/>
        <v>93.750787934402666</v>
      </c>
      <c r="K72" s="83"/>
      <c r="L72" s="83"/>
      <c r="M72" s="363"/>
      <c r="N72" s="363"/>
    </row>
    <row r="73" spans="1:14" s="69" customFormat="1" ht="15.75" customHeight="1">
      <c r="A73" s="87"/>
      <c r="B73" s="156" t="s">
        <v>543</v>
      </c>
      <c r="C73" s="229">
        <v>1079244528.2964544</v>
      </c>
      <c r="D73" s="227">
        <v>810129887.51628041</v>
      </c>
      <c r="E73" s="227">
        <v>807922905.00935125</v>
      </c>
      <c r="F73" s="227">
        <v>799219968.76214921</v>
      </c>
      <c r="G73" s="234"/>
      <c r="H73" s="90">
        <f t="shared" si="4"/>
        <v>98.653312398141594</v>
      </c>
      <c r="I73" s="90">
        <f t="shared" si="5"/>
        <v>98.922801149312463</v>
      </c>
      <c r="K73" s="83"/>
      <c r="L73" s="83"/>
      <c r="M73" s="363"/>
      <c r="N73" s="363"/>
    </row>
    <row r="74" spans="1:14" s="69" customFormat="1" ht="15.75" customHeight="1">
      <c r="A74" s="87"/>
      <c r="B74" s="156" t="s">
        <v>309</v>
      </c>
      <c r="C74" s="229">
        <v>475394841.04865265</v>
      </c>
      <c r="D74" s="227">
        <v>375124644.53927928</v>
      </c>
      <c r="E74" s="227">
        <v>371394250.01090169</v>
      </c>
      <c r="F74" s="227">
        <v>362944283.35097206</v>
      </c>
      <c r="G74" s="234"/>
      <c r="H74" s="90">
        <f t="shared" si="4"/>
        <v>96.752982944304577</v>
      </c>
      <c r="I74" s="90">
        <f t="shared" si="5"/>
        <v>97.724798738892275</v>
      </c>
      <c r="K74" s="83"/>
      <c r="L74" s="83"/>
      <c r="M74" s="363"/>
      <c r="N74" s="363"/>
    </row>
    <row r="75" spans="1:14" s="69" customFormat="1" ht="15.75" customHeight="1">
      <c r="A75" s="87"/>
      <c r="B75" s="156" t="s">
        <v>173</v>
      </c>
      <c r="C75" s="229">
        <v>1013473221.4887859</v>
      </c>
      <c r="D75" s="227">
        <v>1390316174.9159472</v>
      </c>
      <c r="E75" s="227">
        <v>1388972390.3959472</v>
      </c>
      <c r="F75" s="227">
        <v>1388972390.3959472</v>
      </c>
      <c r="G75" s="234"/>
      <c r="H75" s="90">
        <f t="shared" si="4"/>
        <v>99.903346839787631</v>
      </c>
      <c r="I75" s="90">
        <f t="shared" si="5"/>
        <v>100</v>
      </c>
      <c r="K75" s="83"/>
      <c r="L75" s="83"/>
      <c r="M75" s="363"/>
      <c r="N75" s="363"/>
    </row>
    <row r="76" spans="1:14" s="69" customFormat="1" ht="15.75" customHeight="1">
      <c r="A76" s="84" t="s">
        <v>73</v>
      </c>
      <c r="B76" s="343"/>
      <c r="C76" s="235">
        <f>SUM(C77:C80)</f>
        <v>298733999.07715595</v>
      </c>
      <c r="D76" s="235">
        <f>SUM(D77:D80)</f>
        <v>333948476.08349013</v>
      </c>
      <c r="E76" s="235">
        <f>SUM(E77:E80)</f>
        <v>317820458.17735308</v>
      </c>
      <c r="F76" s="235">
        <f>SUM(F77:F80)</f>
        <v>317216361.97375065</v>
      </c>
      <c r="G76" s="235"/>
      <c r="H76" s="86">
        <f t="shared" si="4"/>
        <v>94.989612078494318</v>
      </c>
      <c r="I76" s="86">
        <f t="shared" si="5"/>
        <v>99.809925324799153</v>
      </c>
      <c r="K76" s="83"/>
      <c r="L76" s="83"/>
      <c r="M76" s="363"/>
      <c r="N76" s="363"/>
    </row>
    <row r="77" spans="1:14" s="69" customFormat="1" ht="15.75" customHeight="1">
      <c r="A77" s="87"/>
      <c r="B77" s="156" t="s">
        <v>225</v>
      </c>
      <c r="C77" s="229">
        <v>628606.78</v>
      </c>
      <c r="D77" s="227">
        <v>1204953.6071000001</v>
      </c>
      <c r="E77" s="227">
        <v>1203333.6071000001</v>
      </c>
      <c r="F77" s="227">
        <v>900814.44069999992</v>
      </c>
      <c r="G77" s="231"/>
      <c r="H77" s="90">
        <f t="shared" si="4"/>
        <v>74.759263376788297</v>
      </c>
      <c r="I77" s="90">
        <f t="shared" si="5"/>
        <v>74.859908788796915</v>
      </c>
      <c r="K77" s="83"/>
      <c r="L77" s="83"/>
      <c r="M77" s="363"/>
      <c r="N77" s="363"/>
    </row>
    <row r="78" spans="1:14" s="69" customFormat="1" ht="15.75" customHeight="1">
      <c r="A78" s="87"/>
      <c r="B78" s="156" t="s">
        <v>348</v>
      </c>
      <c r="C78" s="229">
        <v>83688796.799999997</v>
      </c>
      <c r="D78" s="227">
        <v>83688796.799999997</v>
      </c>
      <c r="E78" s="227">
        <v>72298796.799999997</v>
      </c>
      <c r="F78" s="227">
        <v>72298796.799999997</v>
      </c>
      <c r="G78" s="231"/>
      <c r="H78" s="90">
        <f t="shared" si="4"/>
        <v>86.390054062767931</v>
      </c>
      <c r="I78" s="90">
        <f t="shared" si="5"/>
        <v>100</v>
      </c>
      <c r="K78" s="83"/>
      <c r="L78" s="83"/>
      <c r="M78" s="363"/>
      <c r="N78" s="363"/>
    </row>
    <row r="79" spans="1:14" s="69" customFormat="1" ht="15.75" customHeight="1">
      <c r="A79" s="87"/>
      <c r="B79" s="156" t="s">
        <v>305</v>
      </c>
      <c r="C79" s="229">
        <v>138999999.82715592</v>
      </c>
      <c r="D79" s="227">
        <v>140489624.98300019</v>
      </c>
      <c r="E79" s="227">
        <v>137901535.69669312</v>
      </c>
      <c r="F79" s="227">
        <v>137737322.31359068</v>
      </c>
      <c r="G79" s="230"/>
      <c r="H79" s="90">
        <f t="shared" si="4"/>
        <v>98.040921050403156</v>
      </c>
      <c r="I79" s="90">
        <f t="shared" si="5"/>
        <v>99.880919830027409</v>
      </c>
      <c r="K79" s="83"/>
      <c r="L79" s="83"/>
      <c r="M79" s="363"/>
      <c r="N79" s="363"/>
    </row>
    <row r="80" spans="1:14" s="69" customFormat="1" ht="15.75" customHeight="1">
      <c r="A80" s="87"/>
      <c r="B80" s="156" t="s">
        <v>345</v>
      </c>
      <c r="C80" s="229">
        <v>75416595.670000002</v>
      </c>
      <c r="D80" s="227">
        <v>108565100.69338998</v>
      </c>
      <c r="E80" s="227">
        <v>106416792.07355998</v>
      </c>
      <c r="F80" s="227">
        <v>106279428.41945998</v>
      </c>
      <c r="G80" s="231"/>
      <c r="H80" s="90">
        <f t="shared" si="4"/>
        <v>97.894652831037106</v>
      </c>
      <c r="I80" s="90">
        <f t="shared" si="5"/>
        <v>99.870919192898569</v>
      </c>
      <c r="K80" s="83"/>
      <c r="L80" s="83"/>
      <c r="M80" s="363"/>
      <c r="N80" s="363"/>
    </row>
    <row r="81" spans="1:14" s="69" customFormat="1" ht="15.75" customHeight="1">
      <c r="A81" s="84" t="s">
        <v>76</v>
      </c>
      <c r="B81" s="344"/>
      <c r="C81" s="235">
        <f>SUM(C82:C88)</f>
        <v>136476143.22</v>
      </c>
      <c r="D81" s="235">
        <f>SUM(D82:D88)</f>
        <v>138789737.90000001</v>
      </c>
      <c r="E81" s="235">
        <f>SUM(E82:E88)</f>
        <v>78020712.859999999</v>
      </c>
      <c r="F81" s="235">
        <f>SUM(F82:F88)</f>
        <v>78017376.859999999</v>
      </c>
      <c r="G81" s="235"/>
      <c r="H81" s="86">
        <f t="shared" ref="H81:H112" si="6">IFERROR(+F81/D81*100,"n.a.")</f>
        <v>56.212640819462202</v>
      </c>
      <c r="I81" s="86">
        <f t="shared" ref="I81:I112" si="7">IFERROR(+F81/E81*100,"n.a.")</f>
        <v>99.995724212356293</v>
      </c>
      <c r="K81" s="83"/>
      <c r="L81" s="83"/>
      <c r="M81" s="363"/>
      <c r="N81" s="363"/>
    </row>
    <row r="82" spans="1:14" s="69" customFormat="1" ht="15.75" customHeight="1">
      <c r="A82" s="87"/>
      <c r="B82" s="156" t="s">
        <v>276</v>
      </c>
      <c r="C82" s="229">
        <v>70472624.950000003</v>
      </c>
      <c r="D82" s="227">
        <v>68928533.840000004</v>
      </c>
      <c r="E82" s="227">
        <v>44588328.93999999</v>
      </c>
      <c r="F82" s="227">
        <v>44588328.93999999</v>
      </c>
      <c r="G82" s="231"/>
      <c r="H82" s="90">
        <f t="shared" si="6"/>
        <v>64.687766380611563</v>
      </c>
      <c r="I82" s="90">
        <f t="shared" si="7"/>
        <v>100</v>
      </c>
      <c r="K82" s="83"/>
      <c r="L82" s="83"/>
      <c r="M82" s="363"/>
      <c r="N82" s="363"/>
    </row>
    <row r="83" spans="1:14" s="69" customFormat="1" ht="15.75" customHeight="1">
      <c r="A83" s="87"/>
      <c r="B83" s="156" t="s">
        <v>542</v>
      </c>
      <c r="C83" s="229">
        <v>52629411.260000005</v>
      </c>
      <c r="D83" s="227">
        <v>53032810.600000001</v>
      </c>
      <c r="E83" s="227">
        <v>25907779.560000002</v>
      </c>
      <c r="F83" s="227">
        <v>25907779.560000002</v>
      </c>
      <c r="G83" s="231"/>
      <c r="H83" s="90">
        <f t="shared" si="6"/>
        <v>48.852360014273884</v>
      </c>
      <c r="I83" s="90">
        <f t="shared" si="7"/>
        <v>100</v>
      </c>
      <c r="K83" s="83"/>
      <c r="L83" s="83"/>
      <c r="M83" s="363"/>
      <c r="N83" s="363"/>
    </row>
    <row r="84" spans="1:14" s="69" customFormat="1" ht="15.75" customHeight="1">
      <c r="A84" s="87"/>
      <c r="B84" s="156" t="s">
        <v>274</v>
      </c>
      <c r="C84" s="229">
        <v>3873160</v>
      </c>
      <c r="D84" s="227">
        <v>7574530.1500000004</v>
      </c>
      <c r="E84" s="227">
        <v>5108792.8</v>
      </c>
      <c r="F84" s="227">
        <v>5105456.8</v>
      </c>
      <c r="G84" s="231"/>
      <c r="H84" s="90">
        <f t="shared" si="6"/>
        <v>67.40295039950432</v>
      </c>
      <c r="I84" s="90">
        <f t="shared" si="7"/>
        <v>99.934700816208476</v>
      </c>
      <c r="K84" s="83"/>
      <c r="L84" s="83"/>
      <c r="M84" s="363"/>
      <c r="N84" s="363"/>
    </row>
    <row r="85" spans="1:14" s="69" customFormat="1" ht="15.75" customHeight="1">
      <c r="A85" s="87"/>
      <c r="B85" s="156" t="s">
        <v>541</v>
      </c>
      <c r="C85" s="229">
        <v>325627</v>
      </c>
      <c r="D85" s="227">
        <v>325627</v>
      </c>
      <c r="E85" s="227">
        <v>283297</v>
      </c>
      <c r="F85" s="227">
        <v>283297</v>
      </c>
      <c r="G85" s="231"/>
      <c r="H85" s="90">
        <f t="shared" si="6"/>
        <v>87.000463720760251</v>
      </c>
      <c r="I85" s="90">
        <f t="shared" si="7"/>
        <v>100</v>
      </c>
      <c r="K85" s="83"/>
      <c r="L85" s="83"/>
      <c r="M85" s="363"/>
      <c r="N85" s="363"/>
    </row>
    <row r="86" spans="1:14" s="69" customFormat="1" ht="15.75" customHeight="1">
      <c r="A86" s="87"/>
      <c r="B86" s="156" t="s">
        <v>275</v>
      </c>
      <c r="C86" s="229">
        <v>4733320.01</v>
      </c>
      <c r="D86" s="227">
        <v>4733320</v>
      </c>
      <c r="E86" s="227">
        <v>0</v>
      </c>
      <c r="F86" s="227">
        <v>0</v>
      </c>
      <c r="G86" s="231"/>
      <c r="H86" s="90">
        <f t="shared" si="6"/>
        <v>0</v>
      </c>
      <c r="I86" s="90" t="str">
        <f t="shared" si="7"/>
        <v>n.a.</v>
      </c>
      <c r="K86" s="83"/>
      <c r="L86" s="83"/>
      <c r="M86" s="363"/>
      <c r="N86" s="363"/>
    </row>
    <row r="87" spans="1:14" s="69" customFormat="1" ht="15.75" customHeight="1">
      <c r="A87" s="87"/>
      <c r="B87" s="156" t="s">
        <v>308</v>
      </c>
      <c r="C87" s="229">
        <v>441999.99</v>
      </c>
      <c r="D87" s="227">
        <v>442000.01</v>
      </c>
      <c r="E87" s="227">
        <v>74997</v>
      </c>
      <c r="F87" s="227">
        <v>74997</v>
      </c>
      <c r="G87" s="231"/>
      <c r="H87" s="90">
        <f t="shared" si="6"/>
        <v>16.96764667494012</v>
      </c>
      <c r="I87" s="90">
        <f t="shared" si="7"/>
        <v>100</v>
      </c>
      <c r="K87" s="83"/>
      <c r="L87" s="83"/>
      <c r="M87" s="363"/>
      <c r="N87" s="363"/>
    </row>
    <row r="88" spans="1:14" s="69" customFormat="1" ht="15.75" customHeight="1">
      <c r="A88" s="87"/>
      <c r="B88" s="92" t="s">
        <v>156</v>
      </c>
      <c r="C88" s="229">
        <v>4000000.01</v>
      </c>
      <c r="D88" s="227">
        <v>3752916.3</v>
      </c>
      <c r="E88" s="227">
        <v>2057517.56</v>
      </c>
      <c r="F88" s="227">
        <v>2057517.56</v>
      </c>
      <c r="G88" s="231"/>
      <c r="H88" s="90">
        <f t="shared" si="6"/>
        <v>54.824499016937843</v>
      </c>
      <c r="I88" s="90">
        <f t="shared" si="7"/>
        <v>100</v>
      </c>
      <c r="K88" s="83"/>
      <c r="L88" s="83"/>
      <c r="M88" s="363"/>
      <c r="N88" s="363"/>
    </row>
    <row r="89" spans="1:14" s="69" customFormat="1" ht="15.75" customHeight="1">
      <c r="A89" s="84" t="s">
        <v>540</v>
      </c>
      <c r="B89" s="344"/>
      <c r="C89" s="236">
        <f>SUM(C90:C93)</f>
        <v>8250296.5450000027</v>
      </c>
      <c r="D89" s="236">
        <f>SUM(D90:D93)</f>
        <v>9786354.5732749999</v>
      </c>
      <c r="E89" s="236">
        <f>SUM(E90:E93)</f>
        <v>7004282.5653499998</v>
      </c>
      <c r="F89" s="236">
        <f>SUM(F90:F93)</f>
        <v>6679671.9297999972</v>
      </c>
      <c r="G89" s="236"/>
      <c r="H89" s="86">
        <f t="shared" si="6"/>
        <v>68.254955201001337</v>
      </c>
      <c r="I89" s="86">
        <f t="shared" si="7"/>
        <v>95.365540545782039</v>
      </c>
      <c r="K89" s="83"/>
      <c r="L89" s="83"/>
      <c r="M89" s="363"/>
      <c r="N89" s="363"/>
    </row>
    <row r="90" spans="1:14" s="69" customFormat="1" ht="15.75" customHeight="1">
      <c r="A90" s="87"/>
      <c r="B90" s="156" t="s">
        <v>539</v>
      </c>
      <c r="C90" s="229">
        <v>99760</v>
      </c>
      <c r="D90" s="227">
        <v>99760</v>
      </c>
      <c r="E90" s="227">
        <v>99760</v>
      </c>
      <c r="F90" s="227">
        <v>99760</v>
      </c>
      <c r="G90" s="230"/>
      <c r="H90" s="90">
        <f t="shared" si="6"/>
        <v>100</v>
      </c>
      <c r="I90" s="90">
        <f t="shared" si="7"/>
        <v>100</v>
      </c>
      <c r="K90" s="83"/>
      <c r="L90" s="83"/>
      <c r="M90" s="363"/>
      <c r="N90" s="363"/>
    </row>
    <row r="91" spans="1:14" s="69" customFormat="1" ht="15.75" customHeight="1">
      <c r="A91" s="87"/>
      <c r="B91" s="92" t="s">
        <v>156</v>
      </c>
      <c r="C91" s="229">
        <v>7000536.5450000027</v>
      </c>
      <c r="D91" s="227">
        <v>8536594.5732749999</v>
      </c>
      <c r="E91" s="227">
        <v>5954523.1653499994</v>
      </c>
      <c r="F91" s="227">
        <v>5629912.5297999969</v>
      </c>
      <c r="G91" s="234"/>
      <c r="H91" s="90">
        <f t="shared" si="6"/>
        <v>65.950332787564065</v>
      </c>
      <c r="I91" s="90">
        <f t="shared" si="7"/>
        <v>94.548503271614663</v>
      </c>
      <c r="K91" s="83"/>
      <c r="L91" s="83"/>
      <c r="M91" s="363"/>
      <c r="N91" s="363"/>
    </row>
    <row r="92" spans="1:14" s="69" customFormat="1" ht="15.75" customHeight="1">
      <c r="A92" s="87"/>
      <c r="B92" s="92" t="s">
        <v>538</v>
      </c>
      <c r="C92" s="229">
        <v>1000000</v>
      </c>
      <c r="D92" s="227">
        <v>1000000</v>
      </c>
      <c r="E92" s="227">
        <v>949999.4</v>
      </c>
      <c r="F92" s="227">
        <v>949999.4</v>
      </c>
      <c r="G92" s="230"/>
      <c r="H92" s="90">
        <f t="shared" si="6"/>
        <v>94.999940000000009</v>
      </c>
      <c r="I92" s="90">
        <f t="shared" si="7"/>
        <v>100</v>
      </c>
      <c r="K92" s="83"/>
      <c r="L92" s="83"/>
      <c r="M92" s="363"/>
      <c r="N92" s="363"/>
    </row>
    <row r="93" spans="1:14" s="69" customFormat="1" ht="26.25" customHeight="1">
      <c r="A93" s="87"/>
      <c r="B93" s="156" t="s">
        <v>537</v>
      </c>
      <c r="C93" s="229">
        <v>150000</v>
      </c>
      <c r="D93" s="227">
        <v>150000</v>
      </c>
      <c r="E93" s="227">
        <v>0</v>
      </c>
      <c r="F93" s="227">
        <v>0</v>
      </c>
      <c r="G93" s="230"/>
      <c r="H93" s="90">
        <f t="shared" si="6"/>
        <v>0</v>
      </c>
      <c r="I93" s="90" t="str">
        <f t="shared" si="7"/>
        <v>n.a.</v>
      </c>
      <c r="K93" s="83"/>
      <c r="L93" s="83"/>
      <c r="M93" s="363"/>
      <c r="N93" s="363"/>
    </row>
    <row r="94" spans="1:14" s="69" customFormat="1" ht="15.75" customHeight="1">
      <c r="A94" s="84" t="s">
        <v>172</v>
      </c>
      <c r="B94" s="344"/>
      <c r="C94" s="226">
        <f>C95</f>
        <v>445009</v>
      </c>
      <c r="D94" s="226">
        <f>D95</f>
        <v>445009</v>
      </c>
      <c r="E94" s="226">
        <f>E95</f>
        <v>445009</v>
      </c>
      <c r="F94" s="226">
        <f>F95</f>
        <v>434483.29</v>
      </c>
      <c r="G94" s="226"/>
      <c r="H94" s="86">
        <f t="shared" si="6"/>
        <v>97.634719747241064</v>
      </c>
      <c r="I94" s="86">
        <f t="shared" si="7"/>
        <v>97.634719747241064</v>
      </c>
      <c r="K94" s="83"/>
      <c r="L94" s="83"/>
      <c r="M94" s="363"/>
      <c r="N94" s="363"/>
    </row>
    <row r="95" spans="1:14" s="69" customFormat="1" ht="15.75" customHeight="1">
      <c r="A95" s="87"/>
      <c r="B95" s="156" t="s">
        <v>536</v>
      </c>
      <c r="C95" s="229">
        <v>445009</v>
      </c>
      <c r="D95" s="227">
        <v>445009</v>
      </c>
      <c r="E95" s="227">
        <v>445009</v>
      </c>
      <c r="F95" s="227">
        <v>434483.29</v>
      </c>
      <c r="G95" s="230"/>
      <c r="H95" s="90">
        <f t="shared" si="6"/>
        <v>97.634719747241064</v>
      </c>
      <c r="I95" s="90">
        <f t="shared" si="7"/>
        <v>97.634719747241064</v>
      </c>
      <c r="J95" s="237"/>
      <c r="K95" s="83"/>
      <c r="L95" s="83"/>
      <c r="M95" s="363"/>
      <c r="N95" s="363"/>
    </row>
    <row r="96" spans="1:14" s="69" customFormat="1" ht="15.75" customHeight="1">
      <c r="A96" s="84" t="s">
        <v>535</v>
      </c>
      <c r="B96" s="344"/>
      <c r="C96" s="235">
        <f>SUM(C97:C102)</f>
        <v>20050058093.682285</v>
      </c>
      <c r="D96" s="235">
        <f>SUM(D97:D102)</f>
        <v>18577193210.865723</v>
      </c>
      <c r="E96" s="235">
        <f>SUM(E97:E102)</f>
        <v>13882069087.199749</v>
      </c>
      <c r="F96" s="235">
        <f>SUM(F97:F102)</f>
        <v>13540360818.419262</v>
      </c>
      <c r="G96" s="235"/>
      <c r="H96" s="86">
        <f t="shared" si="6"/>
        <v>72.887010781045021</v>
      </c>
      <c r="I96" s="86">
        <f t="shared" si="7"/>
        <v>97.53849180094079</v>
      </c>
      <c r="K96" s="83"/>
      <c r="L96" s="83"/>
      <c r="M96" s="363"/>
      <c r="N96" s="363"/>
    </row>
    <row r="97" spans="1:14" s="69" customFormat="1" ht="15.75" customHeight="1">
      <c r="A97" s="87"/>
      <c r="B97" s="156" t="s">
        <v>169</v>
      </c>
      <c r="C97" s="229">
        <v>198653204</v>
      </c>
      <c r="D97" s="227">
        <v>43732700.780000001</v>
      </c>
      <c r="E97" s="227">
        <v>35040954.029999994</v>
      </c>
      <c r="F97" s="227">
        <v>35035965.569999993</v>
      </c>
      <c r="G97" s="234"/>
      <c r="H97" s="90">
        <f t="shared" si="6"/>
        <v>80.113884907887439</v>
      </c>
      <c r="I97" s="90">
        <f t="shared" si="7"/>
        <v>99.985763915001485</v>
      </c>
      <c r="K97" s="83"/>
      <c r="L97" s="83"/>
      <c r="M97" s="363"/>
      <c r="N97" s="363"/>
    </row>
    <row r="98" spans="1:14" s="69" customFormat="1" ht="15.75" customHeight="1">
      <c r="A98" s="87"/>
      <c r="B98" s="92" t="s">
        <v>222</v>
      </c>
      <c r="C98" s="229">
        <v>730601584.52999997</v>
      </c>
      <c r="D98" s="227">
        <v>763581724.37099981</v>
      </c>
      <c r="E98" s="227">
        <v>762151029.72749972</v>
      </c>
      <c r="F98" s="227">
        <v>746524258.24680007</v>
      </c>
      <c r="G98" s="234"/>
      <c r="H98" s="90">
        <f t="shared" si="6"/>
        <v>97.766124361049791</v>
      </c>
      <c r="I98" s="90">
        <f t="shared" si="7"/>
        <v>97.949648970980604</v>
      </c>
      <c r="K98" s="83"/>
      <c r="L98" s="83"/>
      <c r="M98" s="363"/>
      <c r="N98" s="363"/>
    </row>
    <row r="99" spans="1:14" s="69" customFormat="1" ht="15.75" customHeight="1">
      <c r="A99" s="87"/>
      <c r="B99" s="92" t="s">
        <v>165</v>
      </c>
      <c r="C99" s="229">
        <v>128865262.154</v>
      </c>
      <c r="D99" s="227">
        <v>181485408.90399995</v>
      </c>
      <c r="E99" s="227">
        <v>142413996.15887499</v>
      </c>
      <c r="F99" s="227">
        <v>131182719.29620503</v>
      </c>
      <c r="G99" s="234"/>
      <c r="H99" s="90">
        <f t="shared" si="6"/>
        <v>72.282791265933966</v>
      </c>
      <c r="I99" s="90">
        <f t="shared" si="7"/>
        <v>92.113642503128332</v>
      </c>
      <c r="K99" s="83"/>
      <c r="L99" s="83"/>
      <c r="M99" s="363"/>
      <c r="N99" s="363"/>
    </row>
    <row r="100" spans="1:14" s="69" customFormat="1" ht="24.75" customHeight="1">
      <c r="A100" s="87"/>
      <c r="B100" s="156" t="s">
        <v>167</v>
      </c>
      <c r="C100" s="229">
        <v>263079298</v>
      </c>
      <c r="D100" s="227">
        <v>263079298</v>
      </c>
      <c r="E100" s="227">
        <v>260921683.28</v>
      </c>
      <c r="F100" s="227">
        <v>260254883.28</v>
      </c>
      <c r="G100" s="234"/>
      <c r="H100" s="90">
        <f t="shared" si="6"/>
        <v>98.926401757389513</v>
      </c>
      <c r="I100" s="90">
        <f t="shared" si="7"/>
        <v>99.74444438974264</v>
      </c>
      <c r="K100" s="83"/>
      <c r="L100" s="83"/>
      <c r="M100" s="363"/>
      <c r="N100" s="363"/>
    </row>
    <row r="101" spans="1:14" s="69" customFormat="1" ht="15.75" customHeight="1">
      <c r="A101" s="87"/>
      <c r="B101" s="156" t="s">
        <v>164</v>
      </c>
      <c r="C101" s="229">
        <v>4070264507</v>
      </c>
      <c r="D101" s="227">
        <v>3808175932.0600038</v>
      </c>
      <c r="E101" s="227">
        <v>2683854669.4399996</v>
      </c>
      <c r="F101" s="227">
        <v>2580856968.9700003</v>
      </c>
      <c r="G101" s="234"/>
      <c r="H101" s="90">
        <f t="shared" si="6"/>
        <v>67.771474191684874</v>
      </c>
      <c r="I101" s="90">
        <f t="shared" si="7"/>
        <v>96.162321989979787</v>
      </c>
      <c r="K101" s="83"/>
      <c r="L101" s="83"/>
      <c r="M101" s="363"/>
      <c r="N101" s="363"/>
    </row>
    <row r="102" spans="1:14" s="69" customFormat="1" ht="15.75" customHeight="1">
      <c r="A102" s="87"/>
      <c r="B102" s="92" t="s">
        <v>343</v>
      </c>
      <c r="C102" s="229">
        <v>14658594237.998285</v>
      </c>
      <c r="D102" s="227">
        <v>13517138146.750721</v>
      </c>
      <c r="E102" s="227">
        <v>9997686754.5633736</v>
      </c>
      <c r="F102" s="227">
        <v>9786506023.0562572</v>
      </c>
      <c r="G102" s="234"/>
      <c r="H102" s="90">
        <f t="shared" si="6"/>
        <v>72.40072504111204</v>
      </c>
      <c r="I102" s="90">
        <f t="shared" si="7"/>
        <v>97.887704059034206</v>
      </c>
      <c r="K102" s="83"/>
      <c r="L102" s="83"/>
      <c r="M102" s="363"/>
      <c r="N102" s="363"/>
    </row>
    <row r="103" spans="1:14" s="69" customFormat="1" ht="15.75" customHeight="1">
      <c r="A103" s="84" t="s">
        <v>534</v>
      </c>
      <c r="B103" s="344"/>
      <c r="C103" s="235">
        <f>SUM(C104:C104)</f>
        <v>7500000</v>
      </c>
      <c r="D103" s="235">
        <f>SUM(D104:D104)</f>
        <v>7569600</v>
      </c>
      <c r="E103" s="235">
        <f>SUM(E104:E104)</f>
        <v>6659217.9899999993</v>
      </c>
      <c r="F103" s="235">
        <f>SUM(F104:F104)</f>
        <v>4994778.1999999993</v>
      </c>
      <c r="G103" s="235"/>
      <c r="H103" s="86">
        <f t="shared" si="6"/>
        <v>65.9847046079053</v>
      </c>
      <c r="I103" s="86">
        <f t="shared" si="7"/>
        <v>75.005476731660494</v>
      </c>
      <c r="K103" s="83"/>
      <c r="L103" s="83"/>
      <c r="M103" s="363"/>
      <c r="N103" s="363"/>
    </row>
    <row r="104" spans="1:14" s="69" customFormat="1" ht="15.75" customHeight="1">
      <c r="A104" s="87"/>
      <c r="B104" s="156" t="s">
        <v>533</v>
      </c>
      <c r="C104" s="227">
        <v>7500000</v>
      </c>
      <c r="D104" s="227">
        <v>7569600</v>
      </c>
      <c r="E104" s="227">
        <v>6659217.9899999993</v>
      </c>
      <c r="F104" s="88">
        <v>4994778.1999999993</v>
      </c>
      <c r="G104" s="88"/>
      <c r="H104" s="90">
        <f t="shared" si="6"/>
        <v>65.9847046079053</v>
      </c>
      <c r="I104" s="90">
        <f t="shared" si="7"/>
        <v>75.005476731660494</v>
      </c>
      <c r="K104" s="83"/>
      <c r="L104" s="83"/>
      <c r="M104" s="363"/>
      <c r="N104" s="363"/>
    </row>
    <row r="105" spans="1:14" s="69" customFormat="1" ht="15.75" customHeight="1">
      <c r="A105" s="84" t="s">
        <v>532</v>
      </c>
      <c r="B105" s="343"/>
      <c r="C105" s="226">
        <f>SUM(C106:C108)</f>
        <v>116650000.00000003</v>
      </c>
      <c r="D105" s="226">
        <f>SUM(D106:D108)</f>
        <v>117700073.15000001</v>
      </c>
      <c r="E105" s="226">
        <f>SUM(E106:E108)</f>
        <v>98615726.030000016</v>
      </c>
      <c r="F105" s="226">
        <f>SUM(F106:F108)</f>
        <v>26436163.400000002</v>
      </c>
      <c r="G105" s="226"/>
      <c r="H105" s="232">
        <f t="shared" si="6"/>
        <v>22.460617646608487</v>
      </c>
      <c r="I105" s="232">
        <f t="shared" si="7"/>
        <v>26.807249172366106</v>
      </c>
      <c r="K105" s="83"/>
      <c r="L105" s="83"/>
      <c r="M105" s="363"/>
      <c r="N105" s="363"/>
    </row>
    <row r="106" spans="1:14" s="69" customFormat="1" ht="15.75" customHeight="1">
      <c r="A106" s="87"/>
      <c r="B106" s="156" t="s">
        <v>269</v>
      </c>
      <c r="C106" s="229">
        <v>100000000.00000003</v>
      </c>
      <c r="D106" s="227">
        <v>101050073.15000001</v>
      </c>
      <c r="E106" s="227">
        <v>84331134.440000013</v>
      </c>
      <c r="F106" s="227">
        <v>15849112.050000001</v>
      </c>
      <c r="G106" s="88"/>
      <c r="H106" s="90">
        <f t="shared" si="6"/>
        <v>15.684414227462634</v>
      </c>
      <c r="I106" s="90">
        <f t="shared" si="7"/>
        <v>18.793903527144344</v>
      </c>
      <c r="K106" s="83"/>
      <c r="L106" s="83"/>
      <c r="M106" s="363"/>
      <c r="N106" s="363"/>
    </row>
    <row r="107" spans="1:14" s="69" customFormat="1" ht="15.75" customHeight="1">
      <c r="A107" s="87"/>
      <c r="B107" s="156" t="s">
        <v>531</v>
      </c>
      <c r="C107" s="227">
        <v>6650000</v>
      </c>
      <c r="D107" s="227">
        <v>6650000</v>
      </c>
      <c r="E107" s="227">
        <v>6240611.5900000008</v>
      </c>
      <c r="F107" s="88">
        <v>4813974.3500000006</v>
      </c>
      <c r="G107" s="88"/>
      <c r="H107" s="90">
        <f t="shared" si="6"/>
        <v>72.390591729323319</v>
      </c>
      <c r="I107" s="90">
        <f t="shared" si="7"/>
        <v>77.139464306894951</v>
      </c>
      <c r="K107" s="83"/>
      <c r="L107" s="83"/>
      <c r="M107" s="363"/>
      <c r="N107" s="363"/>
    </row>
    <row r="108" spans="1:14" s="69" customFormat="1" ht="26.25" customHeight="1">
      <c r="A108" s="87"/>
      <c r="B108" s="92" t="s">
        <v>530</v>
      </c>
      <c r="C108" s="227">
        <v>10000000</v>
      </c>
      <c r="D108" s="227">
        <v>10000000</v>
      </c>
      <c r="E108" s="227">
        <v>8043980</v>
      </c>
      <c r="F108" s="88">
        <v>5773077</v>
      </c>
      <c r="G108" s="88"/>
      <c r="H108" s="90">
        <f t="shared" si="6"/>
        <v>57.73077</v>
      </c>
      <c r="I108" s="90">
        <f t="shared" si="7"/>
        <v>71.768912901324967</v>
      </c>
      <c r="K108" s="83"/>
      <c r="L108" s="83"/>
      <c r="M108" s="363"/>
      <c r="N108" s="363"/>
    </row>
    <row r="109" spans="1:14" s="69" customFormat="1" ht="15.75" customHeight="1">
      <c r="A109" s="238" t="s">
        <v>529</v>
      </c>
      <c r="B109" s="345"/>
      <c r="C109" s="226">
        <f>SUM(C110:C111)</f>
        <v>40863494</v>
      </c>
      <c r="D109" s="226">
        <f>SUM(D110:D111)</f>
        <v>44508740.00999999</v>
      </c>
      <c r="E109" s="226">
        <f>SUM(E110:E111)</f>
        <v>35879026.009999998</v>
      </c>
      <c r="F109" s="226">
        <f>SUM(F110:F111)</f>
        <v>22838436.530000001</v>
      </c>
      <c r="G109" s="226"/>
      <c r="H109" s="86">
        <f t="shared" si="6"/>
        <v>51.312251312593396</v>
      </c>
      <c r="I109" s="86">
        <f t="shared" si="7"/>
        <v>63.654003661176873</v>
      </c>
      <c r="K109" s="83"/>
      <c r="L109" s="83"/>
      <c r="M109" s="363"/>
      <c r="N109" s="363"/>
    </row>
    <row r="110" spans="1:14" s="69" customFormat="1" ht="25.5" customHeight="1">
      <c r="A110" s="98"/>
      <c r="B110" s="239" t="s">
        <v>528</v>
      </c>
      <c r="C110" s="229">
        <v>35536697</v>
      </c>
      <c r="D110" s="227">
        <v>39181943.00999999</v>
      </c>
      <c r="E110" s="227">
        <v>31882704.009999998</v>
      </c>
      <c r="F110" s="227">
        <v>19977707.850000001</v>
      </c>
      <c r="G110" s="231"/>
      <c r="H110" s="90">
        <f t="shared" si="6"/>
        <v>50.987026970309522</v>
      </c>
      <c r="I110" s="90">
        <f t="shared" si="7"/>
        <v>62.660017305100602</v>
      </c>
      <c r="K110" s="83"/>
      <c r="L110" s="83"/>
      <c r="M110" s="363"/>
      <c r="N110" s="363"/>
    </row>
    <row r="111" spans="1:14" s="69" customFormat="1" ht="15.75" customHeight="1">
      <c r="A111" s="98"/>
      <c r="B111" s="239" t="s">
        <v>156</v>
      </c>
      <c r="C111" s="229">
        <v>5326797</v>
      </c>
      <c r="D111" s="227">
        <v>5326797.0000000009</v>
      </c>
      <c r="E111" s="227">
        <v>3996322</v>
      </c>
      <c r="F111" s="227">
        <v>2860728.6800000006</v>
      </c>
      <c r="G111" s="231"/>
      <c r="H111" s="90">
        <f t="shared" si="6"/>
        <v>53.704480947931756</v>
      </c>
      <c r="I111" s="90">
        <f t="shared" si="7"/>
        <v>71.584038523422294</v>
      </c>
      <c r="K111" s="83"/>
      <c r="L111" s="83"/>
      <c r="M111" s="363"/>
      <c r="N111" s="363"/>
    </row>
    <row r="112" spans="1:14" s="69" customFormat="1" ht="15.75" customHeight="1">
      <c r="A112" s="238" t="s">
        <v>84</v>
      </c>
      <c r="B112" s="345"/>
      <c r="C112" s="226">
        <f>SUM(C113:C114)</f>
        <v>4190149974</v>
      </c>
      <c r="D112" s="226">
        <f>SUM(D113:D114)</f>
        <v>4181649974</v>
      </c>
      <c r="E112" s="226">
        <f>SUM(E113:E114)</f>
        <v>3295265999</v>
      </c>
      <c r="F112" s="226">
        <f>SUM(F113:F114)</f>
        <v>3295265999</v>
      </c>
      <c r="G112" s="226"/>
      <c r="H112" s="86">
        <f t="shared" si="6"/>
        <v>78.803008847913674</v>
      </c>
      <c r="I112" s="86">
        <f t="shared" si="7"/>
        <v>100</v>
      </c>
      <c r="K112" s="83"/>
      <c r="L112" s="83"/>
      <c r="M112" s="363"/>
      <c r="N112" s="363"/>
    </row>
    <row r="113" spans="1:14" s="69" customFormat="1" ht="15.75" customHeight="1">
      <c r="A113" s="98"/>
      <c r="B113" s="242" t="s">
        <v>335</v>
      </c>
      <c r="C113" s="229">
        <v>90000000</v>
      </c>
      <c r="D113" s="227">
        <v>81500000</v>
      </c>
      <c r="E113" s="227">
        <v>81500000</v>
      </c>
      <c r="F113" s="227">
        <v>81500000</v>
      </c>
      <c r="G113" s="234"/>
      <c r="H113" s="90">
        <f t="shared" ref="H113:H144" si="8">IFERROR(+F113/D113*100,"n.a.")</f>
        <v>100</v>
      </c>
      <c r="I113" s="90">
        <f t="shared" ref="I113:I144" si="9">IFERROR(+F113/E113*100,"n.a.")</f>
        <v>100</v>
      </c>
      <c r="K113" s="83"/>
      <c r="L113" s="83"/>
      <c r="M113" s="363"/>
      <c r="N113" s="363"/>
    </row>
    <row r="114" spans="1:14" s="69" customFormat="1" ht="15.75" customHeight="1">
      <c r="A114" s="98"/>
      <c r="B114" s="242" t="s">
        <v>527</v>
      </c>
      <c r="C114" s="229">
        <v>4100149974</v>
      </c>
      <c r="D114" s="227">
        <v>4100149974</v>
      </c>
      <c r="E114" s="227">
        <v>3213765999</v>
      </c>
      <c r="F114" s="227">
        <v>3213765999</v>
      </c>
      <c r="G114" s="234"/>
      <c r="H114" s="90">
        <f t="shared" si="8"/>
        <v>78.381669435977557</v>
      </c>
      <c r="I114" s="90">
        <f t="shared" si="9"/>
        <v>100</v>
      </c>
      <c r="K114" s="83"/>
      <c r="L114" s="83"/>
      <c r="M114" s="363"/>
      <c r="N114" s="363"/>
    </row>
    <row r="115" spans="1:14" s="69" customFormat="1" ht="15.75" customHeight="1">
      <c r="A115" s="238" t="s">
        <v>526</v>
      </c>
      <c r="B115" s="345"/>
      <c r="C115" s="226">
        <f>SUM(C116:C116)</f>
        <v>81173271</v>
      </c>
      <c r="D115" s="226">
        <f>SUM(D116:D116)</f>
        <v>81173271</v>
      </c>
      <c r="E115" s="226">
        <f>SUM(E116:E116)</f>
        <v>60879966</v>
      </c>
      <c r="F115" s="226">
        <f>SUM(F116:F116)</f>
        <v>60879966</v>
      </c>
      <c r="G115" s="226"/>
      <c r="H115" s="86">
        <f t="shared" si="8"/>
        <v>75.000015707140847</v>
      </c>
      <c r="I115" s="86">
        <f t="shared" si="9"/>
        <v>100</v>
      </c>
      <c r="K115" s="83"/>
      <c r="L115" s="83"/>
      <c r="M115" s="363"/>
      <c r="N115" s="363"/>
    </row>
    <row r="116" spans="1:14" s="69" customFormat="1" ht="15.75" customHeight="1">
      <c r="A116" s="98"/>
      <c r="B116" s="92" t="s">
        <v>525</v>
      </c>
      <c r="C116" s="229">
        <v>81173271</v>
      </c>
      <c r="D116" s="227">
        <v>81173271</v>
      </c>
      <c r="E116" s="227">
        <v>60879966</v>
      </c>
      <c r="F116" s="227">
        <v>60879966</v>
      </c>
      <c r="G116" s="230"/>
      <c r="H116" s="90">
        <f t="shared" si="8"/>
        <v>75.000015707140847</v>
      </c>
      <c r="I116" s="90">
        <f t="shared" si="9"/>
        <v>100</v>
      </c>
      <c r="K116" s="83"/>
      <c r="L116" s="83"/>
      <c r="M116" s="363"/>
      <c r="N116" s="363"/>
    </row>
    <row r="117" spans="1:14" s="69" customFormat="1" ht="15.75" customHeight="1">
      <c r="A117" s="238" t="s">
        <v>524</v>
      </c>
      <c r="B117" s="345"/>
      <c r="C117" s="226">
        <f>+C118</f>
        <v>8834312</v>
      </c>
      <c r="D117" s="226">
        <f>+D118</f>
        <v>8964228.1900000013</v>
      </c>
      <c r="E117" s="226">
        <f>+E118</f>
        <v>5530710.580000001</v>
      </c>
      <c r="F117" s="226">
        <f>+F118</f>
        <v>3826565.48</v>
      </c>
      <c r="G117" s="226"/>
      <c r="H117" s="86">
        <f t="shared" si="8"/>
        <v>42.687060156151595</v>
      </c>
      <c r="I117" s="86">
        <f t="shared" si="9"/>
        <v>69.187592166502398</v>
      </c>
      <c r="K117" s="83"/>
      <c r="L117" s="83"/>
      <c r="M117" s="363"/>
      <c r="N117" s="363"/>
    </row>
    <row r="118" spans="1:14" s="69" customFormat="1" ht="15.75" customHeight="1">
      <c r="A118" s="98"/>
      <c r="B118" s="239" t="s">
        <v>156</v>
      </c>
      <c r="C118" s="229">
        <v>8834312</v>
      </c>
      <c r="D118" s="227">
        <v>8964228.1900000013</v>
      </c>
      <c r="E118" s="227">
        <v>5530710.580000001</v>
      </c>
      <c r="F118" s="227">
        <v>3826565.48</v>
      </c>
      <c r="G118" s="230"/>
      <c r="H118" s="90">
        <f t="shared" si="8"/>
        <v>42.687060156151595</v>
      </c>
      <c r="I118" s="90">
        <f t="shared" si="9"/>
        <v>69.187592166502398</v>
      </c>
      <c r="K118" s="83"/>
      <c r="L118" s="83"/>
      <c r="M118" s="363"/>
      <c r="N118" s="363"/>
    </row>
    <row r="119" spans="1:14" s="69" customFormat="1" ht="15.75" customHeight="1">
      <c r="A119" s="238" t="s">
        <v>523</v>
      </c>
      <c r="B119" s="345"/>
      <c r="C119" s="174">
        <f>SUM(C120:C123)</f>
        <v>250000</v>
      </c>
      <c r="D119" s="174">
        <f>SUM(D120:D123)</f>
        <v>250000</v>
      </c>
      <c r="E119" s="174">
        <f>SUM(E120:E123)</f>
        <v>250000</v>
      </c>
      <c r="F119" s="174">
        <f>SUM(F120:F123)</f>
        <v>69600</v>
      </c>
      <c r="G119" s="240"/>
      <c r="H119" s="86">
        <f t="shared" si="8"/>
        <v>27.839999999999996</v>
      </c>
      <c r="I119" s="86">
        <f t="shared" si="9"/>
        <v>27.839999999999996</v>
      </c>
      <c r="K119" s="83"/>
      <c r="L119" s="83"/>
      <c r="M119" s="363"/>
      <c r="N119" s="363"/>
    </row>
    <row r="120" spans="1:14" s="69" customFormat="1" ht="15.75" customHeight="1">
      <c r="A120" s="98"/>
      <c r="B120" s="92" t="s">
        <v>522</v>
      </c>
      <c r="C120" s="229">
        <v>50000</v>
      </c>
      <c r="D120" s="227">
        <v>69812</v>
      </c>
      <c r="E120" s="227">
        <v>69812</v>
      </c>
      <c r="F120" s="227">
        <v>19812</v>
      </c>
      <c r="G120" s="230"/>
      <c r="H120" s="90">
        <f t="shared" si="8"/>
        <v>28.379075230619378</v>
      </c>
      <c r="I120" s="90">
        <f t="shared" si="9"/>
        <v>28.379075230619378</v>
      </c>
      <c r="K120" s="83"/>
      <c r="L120" s="83"/>
      <c r="M120" s="363"/>
      <c r="N120" s="363"/>
    </row>
    <row r="121" spans="1:14" s="69" customFormat="1" ht="15.75" customHeight="1">
      <c r="A121" s="98"/>
      <c r="B121" s="92" t="s">
        <v>521</v>
      </c>
      <c r="C121" s="229">
        <v>50000</v>
      </c>
      <c r="D121" s="227">
        <v>85594</v>
      </c>
      <c r="E121" s="227">
        <v>85594</v>
      </c>
      <c r="F121" s="227">
        <v>35594</v>
      </c>
      <c r="G121" s="230"/>
      <c r="H121" s="90">
        <f t="shared" si="8"/>
        <v>41.584690515690355</v>
      </c>
      <c r="I121" s="90">
        <f t="shared" si="9"/>
        <v>41.584690515690355</v>
      </c>
      <c r="K121" s="83"/>
      <c r="L121" s="83"/>
      <c r="M121" s="363"/>
      <c r="N121" s="363"/>
    </row>
    <row r="122" spans="1:14" s="69" customFormat="1" ht="15.75" customHeight="1">
      <c r="A122" s="98"/>
      <c r="B122" s="92" t="s">
        <v>156</v>
      </c>
      <c r="C122" s="229">
        <v>150000</v>
      </c>
      <c r="D122" s="227">
        <v>92323</v>
      </c>
      <c r="E122" s="227">
        <v>92323</v>
      </c>
      <c r="F122" s="227">
        <v>11923</v>
      </c>
      <c r="G122" s="230"/>
      <c r="H122" s="90">
        <f t="shared" si="8"/>
        <v>12.914441688420004</v>
      </c>
      <c r="I122" s="90">
        <f t="shared" si="9"/>
        <v>12.914441688420004</v>
      </c>
      <c r="K122" s="83"/>
      <c r="L122" s="83"/>
      <c r="M122" s="363"/>
      <c r="N122" s="363"/>
    </row>
    <row r="123" spans="1:14" s="69" customFormat="1" ht="15.75" customHeight="1">
      <c r="A123" s="98"/>
      <c r="B123" s="92" t="s">
        <v>157</v>
      </c>
      <c r="C123" s="229">
        <v>0</v>
      </c>
      <c r="D123" s="227">
        <v>2271</v>
      </c>
      <c r="E123" s="227">
        <v>2271</v>
      </c>
      <c r="F123" s="227">
        <v>2271</v>
      </c>
      <c r="G123" s="230"/>
      <c r="H123" s="90">
        <f t="shared" si="8"/>
        <v>100</v>
      </c>
      <c r="I123" s="90">
        <f t="shared" si="9"/>
        <v>100</v>
      </c>
      <c r="K123" s="83"/>
      <c r="L123" s="83"/>
      <c r="M123" s="363"/>
      <c r="N123" s="363"/>
    </row>
    <row r="124" spans="1:14" s="69" customFormat="1" ht="15.75" customHeight="1">
      <c r="A124" s="238" t="s">
        <v>158</v>
      </c>
      <c r="B124" s="345"/>
      <c r="C124" s="174">
        <f>SUM(C125:C131)</f>
        <v>1322980215</v>
      </c>
      <c r="D124" s="174">
        <f>SUM(D125:D131)</f>
        <v>1391339728.26</v>
      </c>
      <c r="E124" s="174">
        <f>SUM(E125:E131)</f>
        <v>1262319992.4600003</v>
      </c>
      <c r="F124" s="174">
        <f>SUM(F125:F131)</f>
        <v>1226514581.55</v>
      </c>
      <c r="G124" s="240"/>
      <c r="H124" s="232">
        <f t="shared" si="8"/>
        <v>88.153493833161136</v>
      </c>
      <c r="I124" s="232">
        <f t="shared" si="9"/>
        <v>97.163523423230984</v>
      </c>
      <c r="K124" s="83"/>
      <c r="L124" s="83"/>
      <c r="M124" s="363"/>
      <c r="N124" s="363"/>
    </row>
    <row r="125" spans="1:14" s="69" customFormat="1" ht="15.75" customHeight="1">
      <c r="A125" s="98"/>
      <c r="B125" s="92" t="s">
        <v>303</v>
      </c>
      <c r="C125" s="229">
        <v>7772233</v>
      </c>
      <c r="D125" s="227">
        <v>7772233</v>
      </c>
      <c r="E125" s="227">
        <v>5625776.3100000015</v>
      </c>
      <c r="F125" s="227">
        <v>5625776.3100000015</v>
      </c>
      <c r="G125" s="230"/>
      <c r="H125" s="90">
        <f t="shared" si="8"/>
        <v>72.383011548933254</v>
      </c>
      <c r="I125" s="90">
        <f t="shared" si="9"/>
        <v>100</v>
      </c>
      <c r="K125" s="83"/>
      <c r="L125" s="83"/>
      <c r="M125" s="363"/>
      <c r="N125" s="363"/>
    </row>
    <row r="126" spans="1:14" s="69" customFormat="1" ht="15.75" customHeight="1">
      <c r="A126" s="98"/>
      <c r="B126" s="92" t="s">
        <v>156</v>
      </c>
      <c r="C126" s="229">
        <v>11251831</v>
      </c>
      <c r="D126" s="227">
        <v>11050466.510000002</v>
      </c>
      <c r="E126" s="227">
        <v>8324622.3199999994</v>
      </c>
      <c r="F126" s="227">
        <v>7695636.3399999999</v>
      </c>
      <c r="G126" s="230"/>
      <c r="H126" s="90">
        <f t="shared" si="8"/>
        <v>69.640827679409881</v>
      </c>
      <c r="I126" s="90">
        <f t="shared" si="9"/>
        <v>92.444270072302814</v>
      </c>
      <c r="K126" s="83"/>
      <c r="L126" s="83"/>
      <c r="M126" s="363"/>
      <c r="N126" s="363"/>
    </row>
    <row r="127" spans="1:14" s="69" customFormat="1" ht="15.75" customHeight="1">
      <c r="A127" s="98"/>
      <c r="B127" s="92" t="s">
        <v>157</v>
      </c>
      <c r="C127" s="229">
        <v>7518138</v>
      </c>
      <c r="D127" s="227">
        <v>6934010.4099999992</v>
      </c>
      <c r="E127" s="227">
        <v>5202325.25</v>
      </c>
      <c r="F127" s="227">
        <v>4766402.1099999994</v>
      </c>
      <c r="G127" s="230"/>
      <c r="H127" s="90">
        <f t="shared" si="8"/>
        <v>68.739471505927554</v>
      </c>
      <c r="I127" s="90">
        <f t="shared" si="9"/>
        <v>91.620609649502398</v>
      </c>
      <c r="K127" s="83"/>
      <c r="L127" s="83"/>
      <c r="M127" s="363"/>
      <c r="N127" s="363"/>
    </row>
    <row r="128" spans="1:14" s="69" customFormat="1" ht="15.75" customHeight="1">
      <c r="A128" s="98"/>
      <c r="B128" s="92" t="s">
        <v>520</v>
      </c>
      <c r="C128" s="229">
        <v>421460738</v>
      </c>
      <c r="D128" s="227">
        <v>428844762.31999993</v>
      </c>
      <c r="E128" s="227">
        <v>337748122.07999998</v>
      </c>
      <c r="F128" s="227">
        <v>307149634.19999999</v>
      </c>
      <c r="G128" s="230"/>
      <c r="H128" s="90">
        <f t="shared" si="8"/>
        <v>71.62256862794743</v>
      </c>
      <c r="I128" s="90">
        <f t="shared" si="9"/>
        <v>90.940441743521419</v>
      </c>
      <c r="K128" s="83"/>
      <c r="L128" s="83"/>
      <c r="M128" s="363"/>
      <c r="N128" s="363"/>
    </row>
    <row r="129" spans="1:14" s="69" customFormat="1" ht="15.75" customHeight="1">
      <c r="A129" s="98"/>
      <c r="B129" s="92" t="s">
        <v>519</v>
      </c>
      <c r="C129" s="229">
        <v>350000000</v>
      </c>
      <c r="D129" s="227">
        <v>346447557.32999998</v>
      </c>
      <c r="E129" s="227">
        <v>345080234.93000001</v>
      </c>
      <c r="F129" s="227">
        <v>342100803.47000003</v>
      </c>
      <c r="G129" s="230"/>
      <c r="H129" s="90">
        <f t="shared" si="8"/>
        <v>98.745335688466241</v>
      </c>
      <c r="I129" s="90">
        <f t="shared" si="9"/>
        <v>99.136597475481508</v>
      </c>
      <c r="K129" s="83"/>
      <c r="L129" s="83"/>
      <c r="M129" s="363"/>
      <c r="N129" s="363"/>
    </row>
    <row r="130" spans="1:14" s="69" customFormat="1" ht="15.75" customHeight="1">
      <c r="A130" s="98"/>
      <c r="B130" s="92" t="s">
        <v>152</v>
      </c>
      <c r="C130" s="229">
        <v>436616512</v>
      </c>
      <c r="D130" s="227">
        <v>506830994.69</v>
      </c>
      <c r="E130" s="227">
        <v>484565650.91000009</v>
      </c>
      <c r="F130" s="227">
        <v>483653189.11999995</v>
      </c>
      <c r="G130" s="230"/>
      <c r="H130" s="90">
        <f t="shared" si="8"/>
        <v>95.426916306849662</v>
      </c>
      <c r="I130" s="90">
        <f t="shared" si="9"/>
        <v>99.811694908979504</v>
      </c>
      <c r="K130" s="83"/>
      <c r="L130" s="83"/>
      <c r="M130" s="363"/>
      <c r="N130" s="363"/>
    </row>
    <row r="131" spans="1:14" s="69" customFormat="1" ht="15.75" customHeight="1">
      <c r="A131" s="98"/>
      <c r="B131" s="92" t="s">
        <v>154</v>
      </c>
      <c r="C131" s="229">
        <v>88360763</v>
      </c>
      <c r="D131" s="227">
        <v>83459704</v>
      </c>
      <c r="E131" s="227">
        <v>75773260.659999996</v>
      </c>
      <c r="F131" s="227">
        <v>75523140</v>
      </c>
      <c r="G131" s="230"/>
      <c r="H131" s="90">
        <f t="shared" si="8"/>
        <v>90.490543795841887</v>
      </c>
      <c r="I131" s="90">
        <f t="shared" si="9"/>
        <v>99.669909071060957</v>
      </c>
      <c r="K131" s="83"/>
      <c r="L131" s="83"/>
      <c r="M131" s="363"/>
      <c r="N131" s="363"/>
    </row>
    <row r="132" spans="1:14" s="69" customFormat="1" ht="15.75" customHeight="1">
      <c r="A132" s="238" t="s">
        <v>121</v>
      </c>
      <c r="B132" s="345"/>
      <c r="C132" s="226">
        <f>SUM(C133:C134)</f>
        <v>38494016.581589073</v>
      </c>
      <c r="D132" s="226">
        <f>SUM(D133:D134)</f>
        <v>55364145.999264225</v>
      </c>
      <c r="E132" s="226">
        <f>SUM(E133:E134)</f>
        <v>33674578.73999545</v>
      </c>
      <c r="F132" s="226">
        <f>SUM(F133:F134)</f>
        <v>29811235.376034077</v>
      </c>
      <c r="G132" s="226"/>
      <c r="H132" s="232">
        <f t="shared" si="8"/>
        <v>53.845742290380961</v>
      </c>
      <c r="I132" s="232">
        <f t="shared" si="9"/>
        <v>88.527418876445026</v>
      </c>
      <c r="K132" s="83"/>
      <c r="L132" s="83"/>
      <c r="M132" s="363"/>
      <c r="N132" s="363"/>
    </row>
    <row r="133" spans="1:14" s="69" customFormat="1" ht="15.75" customHeight="1">
      <c r="A133" s="98"/>
      <c r="B133" s="92" t="s">
        <v>254</v>
      </c>
      <c r="C133" s="229">
        <v>34275284.581589073</v>
      </c>
      <c r="D133" s="227">
        <v>51145413.999264225</v>
      </c>
      <c r="E133" s="227">
        <v>33229654.079995453</v>
      </c>
      <c r="F133" s="227">
        <v>29811235.376034077</v>
      </c>
      <c r="G133" s="230"/>
      <c r="H133" s="90">
        <f t="shared" si="8"/>
        <v>58.287211002853432</v>
      </c>
      <c r="I133" s="90">
        <f t="shared" si="9"/>
        <v>89.712746645715782</v>
      </c>
      <c r="K133" s="83"/>
      <c r="L133" s="83"/>
      <c r="M133" s="363"/>
      <c r="N133" s="363"/>
    </row>
    <row r="134" spans="1:14" s="69" customFormat="1" ht="15.75" customHeight="1">
      <c r="A134" s="98"/>
      <c r="B134" s="92" t="s">
        <v>206</v>
      </c>
      <c r="C134" s="229">
        <v>4218732</v>
      </c>
      <c r="D134" s="227">
        <v>4218732</v>
      </c>
      <c r="E134" s="227">
        <v>444924.66</v>
      </c>
      <c r="F134" s="227">
        <v>0</v>
      </c>
      <c r="G134" s="230"/>
      <c r="H134" s="90">
        <f t="shared" si="8"/>
        <v>0</v>
      </c>
      <c r="I134" s="90">
        <f t="shared" si="9"/>
        <v>0</v>
      </c>
      <c r="K134" s="83"/>
      <c r="L134" s="83"/>
      <c r="M134" s="363"/>
      <c r="N134" s="363"/>
    </row>
    <row r="135" spans="1:14" s="69" customFormat="1" ht="15.75" customHeight="1">
      <c r="A135" s="238" t="s">
        <v>630</v>
      </c>
      <c r="B135" s="345"/>
      <c r="C135" s="226">
        <f>+C136</f>
        <v>250000</v>
      </c>
      <c r="D135" s="226">
        <f>+D136</f>
        <v>250000</v>
      </c>
      <c r="E135" s="226">
        <f>+E136</f>
        <v>250000</v>
      </c>
      <c r="F135" s="226">
        <f>+F136</f>
        <v>0</v>
      </c>
      <c r="G135" s="226"/>
      <c r="H135" s="232">
        <f t="shared" si="8"/>
        <v>0</v>
      </c>
      <c r="I135" s="232">
        <f t="shared" si="9"/>
        <v>0</v>
      </c>
      <c r="K135" s="83"/>
      <c r="L135" s="83"/>
      <c r="M135" s="363"/>
      <c r="N135" s="363"/>
    </row>
    <row r="136" spans="1:14" s="69" customFormat="1" ht="15.75" customHeight="1">
      <c r="A136" s="98"/>
      <c r="B136" s="92" t="s">
        <v>518</v>
      </c>
      <c r="C136" s="229">
        <v>250000</v>
      </c>
      <c r="D136" s="227">
        <v>250000</v>
      </c>
      <c r="E136" s="227">
        <v>250000</v>
      </c>
      <c r="F136" s="227">
        <v>0</v>
      </c>
      <c r="G136" s="230"/>
      <c r="H136" s="90">
        <f t="shared" si="8"/>
        <v>0</v>
      </c>
      <c r="I136" s="90">
        <f t="shared" si="9"/>
        <v>0</v>
      </c>
      <c r="K136" s="83"/>
      <c r="L136" s="83"/>
      <c r="M136" s="363"/>
      <c r="N136" s="363"/>
    </row>
    <row r="137" spans="1:14" s="69" customFormat="1" ht="15.75" customHeight="1">
      <c r="A137" s="238" t="s">
        <v>631</v>
      </c>
      <c r="B137" s="345"/>
      <c r="C137" s="226">
        <f>SUM(C138:C140)</f>
        <v>19674130237</v>
      </c>
      <c r="D137" s="226">
        <f>SUM(D138:D140)</f>
        <v>19164678571.218048</v>
      </c>
      <c r="E137" s="226">
        <f>SUM(E138:E140)</f>
        <v>13384515832.4111</v>
      </c>
      <c r="F137" s="226">
        <f>SUM(F138:F140)</f>
        <v>13110047078.513805</v>
      </c>
      <c r="G137" s="226"/>
      <c r="H137" s="232">
        <f t="shared" si="8"/>
        <v>68.407341296100697</v>
      </c>
      <c r="I137" s="232">
        <f t="shared" si="9"/>
        <v>97.949356126632097</v>
      </c>
      <c r="K137" s="83"/>
      <c r="L137" s="83"/>
      <c r="M137" s="363"/>
      <c r="N137" s="363"/>
    </row>
    <row r="138" spans="1:14" s="69" customFormat="1" ht="15.75" customHeight="1">
      <c r="A138" s="98"/>
      <c r="B138" s="242" t="s">
        <v>204</v>
      </c>
      <c r="C138" s="229">
        <v>240108341</v>
      </c>
      <c r="D138" s="227">
        <v>234096465.00194529</v>
      </c>
      <c r="E138" s="227">
        <v>160405901.65172559</v>
      </c>
      <c r="F138" s="227">
        <v>128887146.37858659</v>
      </c>
      <c r="G138" s="241"/>
      <c r="H138" s="90">
        <f t="shared" si="8"/>
        <v>55.057280073629286</v>
      </c>
      <c r="I138" s="90">
        <f t="shared" si="9"/>
        <v>80.350626162388508</v>
      </c>
      <c r="K138" s="83"/>
      <c r="L138" s="83"/>
      <c r="M138" s="363"/>
      <c r="N138" s="363"/>
    </row>
    <row r="139" spans="1:14" s="69" customFormat="1" ht="15.75" customHeight="1">
      <c r="A139" s="98"/>
      <c r="B139" s="242" t="s">
        <v>250</v>
      </c>
      <c r="C139" s="229">
        <v>11908219972</v>
      </c>
      <c r="D139" s="227">
        <v>11139371836</v>
      </c>
      <c r="E139" s="227">
        <v>8065540945</v>
      </c>
      <c r="F139" s="227">
        <v>7887262158.0600033</v>
      </c>
      <c r="G139" s="241"/>
      <c r="H139" s="90">
        <f t="shared" si="8"/>
        <v>70.80526868283637</v>
      </c>
      <c r="I139" s="90">
        <f t="shared" si="9"/>
        <v>97.789623930301715</v>
      </c>
      <c r="K139" s="83"/>
      <c r="L139" s="83"/>
      <c r="M139" s="363"/>
      <c r="N139" s="363"/>
    </row>
    <row r="140" spans="1:14" s="69" customFormat="1" ht="15.75" customHeight="1">
      <c r="A140" s="177"/>
      <c r="B140" s="239" t="s">
        <v>203</v>
      </c>
      <c r="C140" s="229">
        <v>7525801924</v>
      </c>
      <c r="D140" s="227">
        <v>7791210270.2161016</v>
      </c>
      <c r="E140" s="227">
        <v>5158568985.7593746</v>
      </c>
      <c r="F140" s="227">
        <v>5093897774.0752153</v>
      </c>
      <c r="G140" s="241"/>
      <c r="H140" s="90">
        <f t="shared" si="8"/>
        <v>65.380057749794602</v>
      </c>
      <c r="I140" s="90">
        <f t="shared" si="9"/>
        <v>98.746334267067297</v>
      </c>
      <c r="K140" s="83"/>
      <c r="L140" s="83"/>
      <c r="M140" s="363"/>
      <c r="N140" s="363"/>
    </row>
    <row r="141" spans="1:14" s="69" customFormat="1" ht="15.75" customHeight="1">
      <c r="A141" s="238" t="s">
        <v>632</v>
      </c>
      <c r="B141" s="374"/>
      <c r="C141" s="226">
        <f>SUM(C142:C143)</f>
        <v>467756393</v>
      </c>
      <c r="D141" s="226">
        <f>SUM(D142:D143)</f>
        <v>453259291.06999969</v>
      </c>
      <c r="E141" s="226">
        <f>SUM(E142:E143)</f>
        <v>378723812.78000057</v>
      </c>
      <c r="F141" s="226">
        <f>SUM(F142:F143)</f>
        <v>347122180.55000001</v>
      </c>
      <c r="G141" s="226"/>
      <c r="H141" s="86">
        <f t="shared" si="8"/>
        <v>76.583577521501212</v>
      </c>
      <c r="I141" s="86">
        <f t="shared" si="9"/>
        <v>91.65575779404243</v>
      </c>
      <c r="K141" s="83"/>
      <c r="L141" s="83"/>
      <c r="M141" s="363"/>
      <c r="N141" s="363"/>
    </row>
    <row r="142" spans="1:14" s="69" customFormat="1" ht="15.75" customHeight="1">
      <c r="A142" s="98"/>
      <c r="B142" s="242" t="s">
        <v>517</v>
      </c>
      <c r="C142" s="229">
        <v>27597717</v>
      </c>
      <c r="D142" s="227">
        <v>27597716.999999993</v>
      </c>
      <c r="E142" s="227">
        <v>19460451</v>
      </c>
      <c r="F142" s="227">
        <v>19460451</v>
      </c>
      <c r="G142" s="230"/>
      <c r="H142" s="90">
        <f t="shared" si="8"/>
        <v>70.514713227909411</v>
      </c>
      <c r="I142" s="90">
        <f t="shared" si="9"/>
        <v>100</v>
      </c>
      <c r="K142" s="83"/>
      <c r="L142" s="83"/>
      <c r="M142" s="363"/>
      <c r="N142" s="363"/>
    </row>
    <row r="143" spans="1:14" s="69" customFormat="1" ht="15.75" customHeight="1">
      <c r="A143" s="98"/>
      <c r="B143" s="242" t="s">
        <v>204</v>
      </c>
      <c r="C143" s="229">
        <v>440158676</v>
      </c>
      <c r="D143" s="227">
        <v>425661574.06999969</v>
      </c>
      <c r="E143" s="227">
        <v>359263361.78000057</v>
      </c>
      <c r="F143" s="227">
        <v>327661729.55000001</v>
      </c>
      <c r="G143" s="230"/>
      <c r="H143" s="90">
        <f t="shared" si="8"/>
        <v>76.977051608636941</v>
      </c>
      <c r="I143" s="90">
        <f t="shared" si="9"/>
        <v>91.203769826840229</v>
      </c>
      <c r="K143" s="83"/>
      <c r="L143" s="83"/>
      <c r="M143" s="363"/>
      <c r="N143" s="363"/>
    </row>
    <row r="144" spans="1:14" s="69" customFormat="1" ht="15.75" customHeight="1">
      <c r="A144" s="238" t="s">
        <v>633</v>
      </c>
      <c r="B144" s="345"/>
      <c r="C144" s="226">
        <f>+C145</f>
        <v>12720000</v>
      </c>
      <c r="D144" s="226">
        <f>+D145</f>
        <v>12720000</v>
      </c>
      <c r="E144" s="226">
        <f>+E145</f>
        <v>10627527</v>
      </c>
      <c r="F144" s="226">
        <f>+F145</f>
        <v>10627527</v>
      </c>
      <c r="G144" s="226"/>
      <c r="H144" s="232">
        <f t="shared" si="8"/>
        <v>83.549740566037727</v>
      </c>
      <c r="I144" s="232">
        <f t="shared" si="9"/>
        <v>100</v>
      </c>
      <c r="K144" s="83"/>
      <c r="L144" s="83"/>
      <c r="M144" s="363"/>
      <c r="N144" s="363"/>
    </row>
    <row r="145" spans="1:14" s="69" customFormat="1" ht="15.75" customHeight="1">
      <c r="A145" s="98"/>
      <c r="B145" s="92" t="s">
        <v>156</v>
      </c>
      <c r="C145" s="229">
        <v>12720000</v>
      </c>
      <c r="D145" s="227">
        <v>12720000</v>
      </c>
      <c r="E145" s="227">
        <v>10627527</v>
      </c>
      <c r="F145" s="227">
        <v>10627527</v>
      </c>
      <c r="G145" s="230"/>
      <c r="H145" s="90">
        <f t="shared" ref="H145:H158" si="10">IFERROR(+F145/D145*100,"n.a.")</f>
        <v>83.549740566037727</v>
      </c>
      <c r="I145" s="90">
        <f t="shared" ref="I145:I158" si="11">IFERROR(+F145/E145*100,"n.a.")</f>
        <v>100</v>
      </c>
      <c r="K145" s="83"/>
      <c r="L145" s="83"/>
      <c r="M145" s="363"/>
      <c r="N145" s="363"/>
    </row>
    <row r="146" spans="1:14" s="69" customFormat="1" ht="15.75" customHeight="1">
      <c r="A146" s="238" t="s">
        <v>634</v>
      </c>
      <c r="B146" s="345"/>
      <c r="C146" s="226">
        <f>SUM(C147:C158)</f>
        <v>29941771.61999999</v>
      </c>
      <c r="D146" s="226">
        <f>SUM(D147:D158)</f>
        <v>29941771.61999999</v>
      </c>
      <c r="E146" s="226">
        <f>SUM(E147:E158)</f>
        <v>22456328.510000009</v>
      </c>
      <c r="F146" s="226">
        <f>SUM(F147:F158)</f>
        <v>23176.799999999999</v>
      </c>
      <c r="G146" s="226"/>
      <c r="H146" s="86">
        <f t="shared" si="10"/>
        <v>7.7406241334493239E-2</v>
      </c>
      <c r="I146" s="86">
        <f t="shared" si="11"/>
        <v>0.10320832272149544</v>
      </c>
      <c r="K146" s="83"/>
      <c r="L146" s="83"/>
      <c r="M146" s="363"/>
      <c r="N146" s="363"/>
    </row>
    <row r="147" spans="1:14" s="69" customFormat="1" ht="15.75" customHeight="1">
      <c r="A147" s="98"/>
      <c r="B147" s="242" t="s">
        <v>516</v>
      </c>
      <c r="C147" s="229">
        <v>10500000.079999998</v>
      </c>
      <c r="D147" s="227">
        <v>10500000.079999998</v>
      </c>
      <c r="E147" s="227">
        <v>7875000.2100000046</v>
      </c>
      <c r="F147" s="227">
        <v>0</v>
      </c>
      <c r="G147" s="230"/>
      <c r="H147" s="90">
        <f t="shared" si="10"/>
        <v>0</v>
      </c>
      <c r="I147" s="90">
        <f t="shared" si="11"/>
        <v>0</v>
      </c>
      <c r="K147" s="83"/>
      <c r="L147" s="83"/>
      <c r="M147" s="363"/>
      <c r="N147" s="363"/>
    </row>
    <row r="148" spans="1:14" s="69" customFormat="1" ht="15.75" customHeight="1">
      <c r="A148" s="98"/>
      <c r="B148" s="242" t="s">
        <v>515</v>
      </c>
      <c r="C148" s="229">
        <v>3307499.8799999948</v>
      </c>
      <c r="D148" s="227">
        <v>3307499.8799999948</v>
      </c>
      <c r="E148" s="227">
        <v>2480624.7899999972</v>
      </c>
      <c r="F148" s="227">
        <v>0</v>
      </c>
      <c r="G148" s="230"/>
      <c r="H148" s="90">
        <f t="shared" si="10"/>
        <v>0</v>
      </c>
      <c r="I148" s="90">
        <f t="shared" si="11"/>
        <v>0</v>
      </c>
      <c r="K148" s="83"/>
      <c r="L148" s="83"/>
      <c r="M148" s="363"/>
      <c r="N148" s="363"/>
    </row>
    <row r="149" spans="1:14" s="69" customFormat="1" ht="26.25" customHeight="1">
      <c r="A149" s="98"/>
      <c r="B149" s="242" t="s">
        <v>514</v>
      </c>
      <c r="C149" s="229">
        <v>1070999.94</v>
      </c>
      <c r="D149" s="227">
        <v>1070999.94</v>
      </c>
      <c r="E149" s="227">
        <v>803249.79000000167</v>
      </c>
      <c r="F149" s="227">
        <v>0</v>
      </c>
      <c r="G149" s="230"/>
      <c r="H149" s="90">
        <f t="shared" si="10"/>
        <v>0</v>
      </c>
      <c r="I149" s="90">
        <f t="shared" si="11"/>
        <v>0</v>
      </c>
      <c r="K149" s="83"/>
      <c r="L149" s="83"/>
      <c r="M149" s="363"/>
      <c r="N149" s="363"/>
    </row>
    <row r="150" spans="1:14" s="69" customFormat="1" ht="15.75" customHeight="1">
      <c r="A150" s="98"/>
      <c r="B150" s="242" t="s">
        <v>513</v>
      </c>
      <c r="C150" s="229">
        <v>1070999.8800000011</v>
      </c>
      <c r="D150" s="227">
        <v>1070999.8800000011</v>
      </c>
      <c r="E150" s="227">
        <v>803249.85000000068</v>
      </c>
      <c r="F150" s="227">
        <v>0</v>
      </c>
      <c r="G150" s="230"/>
      <c r="H150" s="90">
        <f t="shared" si="10"/>
        <v>0</v>
      </c>
      <c r="I150" s="90">
        <f t="shared" si="11"/>
        <v>0</v>
      </c>
      <c r="K150" s="83"/>
      <c r="L150" s="83"/>
      <c r="M150" s="363"/>
      <c r="N150" s="363"/>
    </row>
    <row r="151" spans="1:14" s="69" customFormat="1" ht="15.75" customHeight="1">
      <c r="A151" s="98"/>
      <c r="B151" s="242" t="s">
        <v>512</v>
      </c>
      <c r="C151" s="229">
        <v>742595</v>
      </c>
      <c r="D151" s="227">
        <v>742595</v>
      </c>
      <c r="E151" s="227">
        <v>556946.25</v>
      </c>
      <c r="F151" s="227">
        <v>0</v>
      </c>
      <c r="G151" s="230"/>
      <c r="H151" s="90">
        <f t="shared" si="10"/>
        <v>0</v>
      </c>
      <c r="I151" s="90">
        <f t="shared" si="11"/>
        <v>0</v>
      </c>
      <c r="K151" s="83"/>
      <c r="L151" s="83"/>
      <c r="M151" s="363"/>
      <c r="N151" s="363"/>
    </row>
    <row r="152" spans="1:14" s="69" customFormat="1" ht="27.75" customHeight="1">
      <c r="A152" s="98"/>
      <c r="B152" s="242" t="s">
        <v>511</v>
      </c>
      <c r="C152" s="229">
        <v>1401022.9499999983</v>
      </c>
      <c r="D152" s="227">
        <v>1401022.9499999983</v>
      </c>
      <c r="E152" s="227">
        <v>1050767.2200000002</v>
      </c>
      <c r="F152" s="227">
        <v>0</v>
      </c>
      <c r="G152" s="230"/>
      <c r="H152" s="90">
        <f t="shared" si="10"/>
        <v>0</v>
      </c>
      <c r="I152" s="90">
        <f t="shared" si="11"/>
        <v>0</v>
      </c>
      <c r="K152" s="83"/>
      <c r="L152" s="83"/>
      <c r="M152" s="363"/>
      <c r="N152" s="363"/>
    </row>
    <row r="153" spans="1:14" s="69" customFormat="1" ht="27" customHeight="1">
      <c r="A153" s="98"/>
      <c r="B153" s="242" t="s">
        <v>510</v>
      </c>
      <c r="C153" s="229">
        <v>1758670</v>
      </c>
      <c r="D153" s="227">
        <v>1758670</v>
      </c>
      <c r="E153" s="227">
        <v>1319002.5</v>
      </c>
      <c r="F153" s="227">
        <v>0</v>
      </c>
      <c r="G153" s="230"/>
      <c r="H153" s="90">
        <f t="shared" si="10"/>
        <v>0</v>
      </c>
      <c r="I153" s="90">
        <f t="shared" si="11"/>
        <v>0</v>
      </c>
      <c r="K153" s="83"/>
      <c r="L153" s="83"/>
      <c r="M153" s="363"/>
      <c r="N153" s="363"/>
    </row>
    <row r="154" spans="1:14" s="69" customFormat="1" ht="15.75" customHeight="1">
      <c r="A154" s="98"/>
      <c r="B154" s="242" t="s">
        <v>509</v>
      </c>
      <c r="C154" s="229">
        <v>521255</v>
      </c>
      <c r="D154" s="227">
        <v>521255</v>
      </c>
      <c r="E154" s="227">
        <v>390941.25</v>
      </c>
      <c r="F154" s="227">
        <v>0</v>
      </c>
      <c r="G154" s="230"/>
      <c r="H154" s="90">
        <f t="shared" si="10"/>
        <v>0</v>
      </c>
      <c r="I154" s="90">
        <f t="shared" si="11"/>
        <v>0</v>
      </c>
      <c r="K154" s="83"/>
      <c r="L154" s="83"/>
      <c r="M154" s="363"/>
      <c r="N154" s="363"/>
    </row>
    <row r="155" spans="1:14" s="69" customFormat="1" ht="15.75" customHeight="1">
      <c r="A155" s="98"/>
      <c r="B155" s="242" t="s">
        <v>156</v>
      </c>
      <c r="C155" s="229">
        <v>4023670</v>
      </c>
      <c r="D155" s="227">
        <v>4023670</v>
      </c>
      <c r="E155" s="227">
        <v>3017752.5</v>
      </c>
      <c r="F155" s="227">
        <v>0</v>
      </c>
      <c r="G155" s="230"/>
      <c r="H155" s="90">
        <f t="shared" si="10"/>
        <v>0</v>
      </c>
      <c r="I155" s="90">
        <f t="shared" si="11"/>
        <v>0</v>
      </c>
      <c r="K155" s="83"/>
      <c r="L155" s="83"/>
      <c r="M155" s="363"/>
      <c r="N155" s="363"/>
    </row>
    <row r="156" spans="1:14" s="69" customFormat="1" ht="15.75" customHeight="1">
      <c r="A156" s="98"/>
      <c r="B156" s="242" t="s">
        <v>157</v>
      </c>
      <c r="C156" s="229">
        <v>266507</v>
      </c>
      <c r="D156" s="227">
        <v>266507</v>
      </c>
      <c r="E156" s="227">
        <v>199880.25</v>
      </c>
      <c r="F156" s="227">
        <v>23176.799999999999</v>
      </c>
      <c r="G156" s="230"/>
      <c r="H156" s="90">
        <f t="shared" si="10"/>
        <v>8.696507033586359</v>
      </c>
      <c r="I156" s="90">
        <f t="shared" si="11"/>
        <v>11.595342711448479</v>
      </c>
      <c r="K156" s="83"/>
      <c r="L156" s="83"/>
      <c r="M156" s="363"/>
      <c r="N156" s="363"/>
    </row>
    <row r="157" spans="1:14" s="69" customFormat="1" ht="15.75" customHeight="1">
      <c r="A157" s="98"/>
      <c r="B157" s="242" t="s">
        <v>508</v>
      </c>
      <c r="C157" s="229">
        <v>4724999.8899999987</v>
      </c>
      <c r="D157" s="227">
        <v>4724999.8899999987</v>
      </c>
      <c r="E157" s="227">
        <v>3543749.9000000008</v>
      </c>
      <c r="F157" s="227">
        <v>0</v>
      </c>
      <c r="G157" s="230"/>
      <c r="H157" s="90">
        <f t="shared" si="10"/>
        <v>0</v>
      </c>
      <c r="I157" s="90">
        <f t="shared" si="11"/>
        <v>0</v>
      </c>
      <c r="K157" s="83"/>
      <c r="L157" s="83"/>
      <c r="M157" s="363"/>
      <c r="N157" s="363"/>
    </row>
    <row r="158" spans="1:14" s="69" customFormat="1" ht="15.75" customHeight="1">
      <c r="A158" s="98"/>
      <c r="B158" s="242" t="s">
        <v>507</v>
      </c>
      <c r="C158" s="229">
        <v>553552</v>
      </c>
      <c r="D158" s="227">
        <v>553552</v>
      </c>
      <c r="E158" s="227">
        <v>415164</v>
      </c>
      <c r="F158" s="227">
        <v>0</v>
      </c>
      <c r="G158" s="230"/>
      <c r="H158" s="90">
        <f t="shared" si="10"/>
        <v>0</v>
      </c>
      <c r="I158" s="90">
        <f t="shared" si="11"/>
        <v>0</v>
      </c>
      <c r="K158" s="83"/>
      <c r="L158" s="83"/>
      <c r="M158" s="363"/>
      <c r="N158" s="363"/>
    </row>
    <row r="159" spans="1:14" s="69" customFormat="1" ht="14.25" customHeight="1" thickBot="1">
      <c r="A159" s="99"/>
      <c r="B159" s="346"/>
      <c r="C159" s="243"/>
      <c r="D159" s="243"/>
      <c r="E159" s="243"/>
      <c r="F159" s="243"/>
      <c r="G159" s="244"/>
      <c r="H159" s="101"/>
      <c r="I159" s="101"/>
      <c r="K159" s="83"/>
      <c r="L159" s="83"/>
      <c r="M159" s="363"/>
      <c r="N159" s="363"/>
    </row>
    <row r="160" spans="1:14" s="12" customFormat="1" ht="12.75" customHeight="1">
      <c r="A160" s="377" t="s">
        <v>200</v>
      </c>
      <c r="B160" s="378"/>
      <c r="C160" s="378"/>
      <c r="D160" s="378"/>
      <c r="E160" s="378"/>
      <c r="F160" s="378"/>
      <c r="G160" s="378"/>
      <c r="H160" s="378"/>
      <c r="I160" s="378"/>
      <c r="J160" s="307"/>
    </row>
    <row r="161" spans="1:10" s="12" customFormat="1" ht="12.75" customHeight="1">
      <c r="A161" s="379" t="s">
        <v>199</v>
      </c>
      <c r="B161" s="203"/>
      <c r="C161" s="203"/>
      <c r="D161" s="203"/>
      <c r="E161" s="203"/>
      <c r="F161" s="203"/>
      <c r="G161" s="203"/>
      <c r="H161" s="203"/>
      <c r="I161" s="203"/>
      <c r="J161" s="308"/>
    </row>
    <row r="162" spans="1:10" s="12" customFormat="1" ht="26.25" customHeight="1">
      <c r="A162" s="411" t="s">
        <v>333</v>
      </c>
      <c r="B162" s="411"/>
      <c r="C162" s="411"/>
      <c r="D162" s="411"/>
      <c r="E162" s="411"/>
      <c r="F162" s="411"/>
      <c r="G162" s="411"/>
      <c r="H162" s="411"/>
      <c r="I162" s="411"/>
    </row>
    <row r="163" spans="1:10" s="12" customFormat="1" ht="12.75" customHeight="1">
      <c r="A163" s="412" t="s">
        <v>506</v>
      </c>
      <c r="B163" s="412"/>
      <c r="C163" s="412"/>
      <c r="D163" s="412"/>
      <c r="E163" s="412"/>
      <c r="F163" s="412"/>
      <c r="G163" s="412"/>
      <c r="H163" s="412"/>
      <c r="I163" s="412"/>
    </row>
    <row r="164" spans="1:10" s="12" customFormat="1" ht="12.75" customHeight="1">
      <c r="A164" s="412" t="s">
        <v>147</v>
      </c>
      <c r="B164" s="412"/>
      <c r="C164" s="412"/>
      <c r="D164" s="412"/>
      <c r="E164" s="412"/>
      <c r="F164" s="412"/>
      <c r="G164" s="412"/>
      <c r="H164" s="412"/>
      <c r="I164" s="412"/>
    </row>
    <row r="165" spans="1:10">
      <c r="A165" s="410"/>
      <c r="B165" s="410"/>
      <c r="C165" s="410"/>
      <c r="D165" s="410"/>
      <c r="E165" s="410"/>
      <c r="F165" s="410"/>
      <c r="G165" s="410"/>
      <c r="H165" s="410"/>
      <c r="I165" s="410"/>
    </row>
  </sheetData>
  <mergeCells count="13">
    <mergeCell ref="A165:I165"/>
    <mergeCell ref="A162:I162"/>
    <mergeCell ref="A163:I163"/>
    <mergeCell ref="A164:I164"/>
    <mergeCell ref="A3:I3"/>
    <mergeCell ref="A4:A7"/>
    <mergeCell ref="B4:B7"/>
    <mergeCell ref="E4:F4"/>
    <mergeCell ref="H4:I5"/>
    <mergeCell ref="D5:D6"/>
    <mergeCell ref="E5:E6"/>
    <mergeCell ref="C5:C6"/>
    <mergeCell ref="A1:C1"/>
  </mergeCells>
  <pageMargins left="0" right="0" top="0" bottom="0" header="0.31496062992125984" footer="0.39370078740157483"/>
  <pageSetup scale="7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2"/>
  <sheetViews>
    <sheetView showGridLines="0" zoomScaleNormal="100" workbookViewId="0">
      <selection sqref="A1:C1"/>
    </sheetView>
  </sheetViews>
  <sheetFormatPr baseColWidth="10" defaultRowHeight="15.75"/>
  <cols>
    <col min="1" max="1" width="4.7109375" style="3" customWidth="1"/>
    <col min="2" max="2" width="60.7109375" style="3" customWidth="1"/>
    <col min="3" max="6" width="17.7109375" style="3" customWidth="1"/>
    <col min="7" max="7" width="1.5703125" style="4" customWidth="1"/>
    <col min="8" max="9" width="13.7109375" style="3" customWidth="1"/>
    <col min="10" max="18" width="10.85546875" style="65" customWidth="1"/>
    <col min="19" max="19" width="12.28515625" style="65" customWidth="1"/>
    <col min="20" max="16384" width="11.42578125" style="65"/>
  </cols>
  <sheetData>
    <row r="1" spans="1:14" s="1" customFormat="1" ht="41.25" customHeight="1">
      <c r="A1" s="459" t="s">
        <v>146</v>
      </c>
      <c r="B1" s="459"/>
      <c r="C1" s="459"/>
      <c r="D1" s="446" t="s">
        <v>132</v>
      </c>
      <c r="E1" s="448"/>
      <c r="F1" s="460"/>
      <c r="G1" s="461"/>
      <c r="H1" s="462"/>
      <c r="I1" s="460"/>
    </row>
    <row r="2" spans="1:14" s="3" customFormat="1" ht="22.5" customHeight="1">
      <c r="A2" s="448" t="s">
        <v>657</v>
      </c>
      <c r="G2" s="4"/>
      <c r="H2" s="463"/>
      <c r="I2" s="21"/>
    </row>
    <row r="3" spans="1:14" s="67" customFormat="1" ht="64.5" customHeight="1">
      <c r="A3" s="418" t="s">
        <v>636</v>
      </c>
      <c r="B3" s="418"/>
      <c r="C3" s="418"/>
      <c r="D3" s="418"/>
      <c r="E3" s="418"/>
      <c r="F3" s="418"/>
      <c r="G3" s="418"/>
      <c r="H3" s="418"/>
      <c r="I3" s="418"/>
    </row>
    <row r="4" spans="1:14" s="69" customFormat="1" ht="12" customHeight="1">
      <c r="A4" s="392" t="s">
        <v>0</v>
      </c>
      <c r="B4" s="392" t="s">
        <v>198</v>
      </c>
      <c r="C4" s="72"/>
      <c r="D4" s="73"/>
      <c r="E4" s="394" t="s">
        <v>2</v>
      </c>
      <c r="F4" s="394"/>
      <c r="G4" s="74"/>
      <c r="H4" s="392" t="s">
        <v>628</v>
      </c>
      <c r="I4" s="392"/>
    </row>
    <row r="5" spans="1:14" s="69" customFormat="1" ht="16.5" customHeight="1">
      <c r="A5" s="392"/>
      <c r="B5" s="392"/>
      <c r="C5" s="390" t="s">
        <v>4</v>
      </c>
      <c r="D5" s="390" t="s">
        <v>197</v>
      </c>
      <c r="E5" s="390" t="s">
        <v>358</v>
      </c>
      <c r="F5" s="75" t="s">
        <v>626</v>
      </c>
      <c r="G5" s="76"/>
      <c r="H5" s="393"/>
      <c r="I5" s="393"/>
    </row>
    <row r="6" spans="1:14" s="69" customFormat="1" ht="24.75" customHeight="1">
      <c r="A6" s="392"/>
      <c r="B6" s="392"/>
      <c r="C6" s="390"/>
      <c r="D6" s="390"/>
      <c r="E6" s="390"/>
      <c r="F6" s="77" t="s">
        <v>144</v>
      </c>
      <c r="G6" s="77"/>
      <c r="H6" s="76" t="s">
        <v>143</v>
      </c>
      <c r="I6" s="76" t="s">
        <v>6</v>
      </c>
    </row>
    <row r="7" spans="1:14" s="69" customFormat="1" ht="12" customHeight="1">
      <c r="A7" s="393"/>
      <c r="B7" s="393"/>
      <c r="C7" s="78" t="s">
        <v>8</v>
      </c>
      <c r="D7" s="78" t="s">
        <v>9</v>
      </c>
      <c r="E7" s="78" t="s">
        <v>10</v>
      </c>
      <c r="F7" s="79" t="s">
        <v>11</v>
      </c>
      <c r="G7" s="79"/>
      <c r="H7" s="79" t="s">
        <v>12</v>
      </c>
      <c r="I7" s="79" t="s">
        <v>13</v>
      </c>
    </row>
    <row r="8" spans="1:14" s="69" customFormat="1" ht="17.25" customHeight="1">
      <c r="A8" s="80" t="s">
        <v>196</v>
      </c>
      <c r="B8" s="81"/>
      <c r="C8" s="208">
        <f>SUM(C9,C11,C13,C18,C31,C33,C35,C51,C59,C37,C46,C48,C61)</f>
        <v>62309065227.799088</v>
      </c>
      <c r="D8" s="208">
        <f>SUM(D9,D11,D13,D18,D31,D33,D35,D51,D59,D37,D46,D48,D61)</f>
        <v>58684199839.03714</v>
      </c>
      <c r="E8" s="208">
        <f>SUM(E9,E11,E13,E18,E31,E33,E35,E51,E59,E37,E46,E48,E61)</f>
        <v>44265249626.118332</v>
      </c>
      <c r="F8" s="208">
        <f>SUM(F9,F11,F13,F18,F31,F33,F35,F51,F59,F37,F46,F48,F61)</f>
        <v>42875739744.148026</v>
      </c>
      <c r="G8" s="82"/>
      <c r="H8" s="83">
        <f t="shared" ref="H8:H39" si="0">IFERROR(+F8/D8*100,"n.a.")</f>
        <v>73.06181197281451</v>
      </c>
      <c r="I8" s="83">
        <f t="shared" ref="I8:I39" si="1">IFERROR(+F8/E8*100,"n.a.")</f>
        <v>96.860946467699492</v>
      </c>
      <c r="K8" s="83"/>
      <c r="L8" s="83"/>
      <c r="M8" s="363"/>
      <c r="N8" s="363"/>
    </row>
    <row r="9" spans="1:14" s="69" customFormat="1" ht="17.25" customHeight="1">
      <c r="A9" s="417" t="s">
        <v>126</v>
      </c>
      <c r="B9" s="417"/>
      <c r="C9" s="209">
        <f>C10</f>
        <v>153644914</v>
      </c>
      <c r="D9" s="209">
        <f>D10</f>
        <v>155277646.41999999</v>
      </c>
      <c r="E9" s="209">
        <f>E10</f>
        <v>98349136.340000004</v>
      </c>
      <c r="F9" s="209">
        <f>F10</f>
        <v>94999999.310000017</v>
      </c>
      <c r="G9" s="210"/>
      <c r="H9" s="211">
        <f t="shared" si="0"/>
        <v>61.180731097018914</v>
      </c>
      <c r="I9" s="211">
        <f t="shared" si="1"/>
        <v>96.594645205198574</v>
      </c>
      <c r="K9" s="83"/>
      <c r="L9" s="83"/>
      <c r="M9" s="363"/>
      <c r="N9" s="363"/>
    </row>
    <row r="10" spans="1:14" s="69" customFormat="1" ht="17.25" customHeight="1">
      <c r="A10" s="212"/>
      <c r="B10" s="212" t="s">
        <v>195</v>
      </c>
      <c r="C10" s="213">
        <v>153644914</v>
      </c>
      <c r="D10" s="213">
        <v>155277646.41999999</v>
      </c>
      <c r="E10" s="213">
        <v>98349136.340000004</v>
      </c>
      <c r="F10" s="213">
        <v>94999999.310000017</v>
      </c>
      <c r="G10" s="214"/>
      <c r="H10" s="90">
        <f t="shared" si="0"/>
        <v>61.180731097018914</v>
      </c>
      <c r="I10" s="90">
        <f t="shared" si="1"/>
        <v>96.594645205198574</v>
      </c>
      <c r="K10" s="83"/>
      <c r="L10" s="83"/>
      <c r="M10" s="363"/>
      <c r="N10" s="363"/>
    </row>
    <row r="11" spans="1:14" s="69" customFormat="1" ht="17.25" customHeight="1">
      <c r="A11" s="417" t="s">
        <v>194</v>
      </c>
      <c r="B11" s="417"/>
      <c r="C11" s="209">
        <f>C12</f>
        <v>175000000</v>
      </c>
      <c r="D11" s="209">
        <f>D12</f>
        <v>142840192.33000001</v>
      </c>
      <c r="E11" s="209">
        <f>E12</f>
        <v>120301192.32999998</v>
      </c>
      <c r="F11" s="215">
        <f>F12</f>
        <v>117162339.19000001</v>
      </c>
      <c r="G11" s="85"/>
      <c r="H11" s="211">
        <f t="shared" si="0"/>
        <v>82.023369808494024</v>
      </c>
      <c r="I11" s="211">
        <f t="shared" si="1"/>
        <v>97.390837880151892</v>
      </c>
      <c r="K11" s="83"/>
      <c r="L11" s="83"/>
      <c r="M11" s="363"/>
      <c r="N11" s="363"/>
    </row>
    <row r="12" spans="1:14" s="69" customFormat="1" ht="17.25" customHeight="1">
      <c r="A12" s="216"/>
      <c r="B12" s="212" t="s">
        <v>193</v>
      </c>
      <c r="C12" s="213">
        <v>175000000</v>
      </c>
      <c r="D12" s="213">
        <v>142840192.33000001</v>
      </c>
      <c r="E12" s="213">
        <v>120301192.32999998</v>
      </c>
      <c r="F12" s="213">
        <v>117162339.19000001</v>
      </c>
      <c r="G12" s="214"/>
      <c r="H12" s="90">
        <f t="shared" si="0"/>
        <v>82.023369808494024</v>
      </c>
      <c r="I12" s="90">
        <f t="shared" si="1"/>
        <v>97.390837880151892</v>
      </c>
      <c r="K12" s="83"/>
      <c r="L12" s="83"/>
      <c r="M12" s="363"/>
      <c r="N12" s="363"/>
    </row>
    <row r="13" spans="1:14" s="69" customFormat="1" ht="17.25" customHeight="1">
      <c r="A13" s="417" t="s">
        <v>192</v>
      </c>
      <c r="B13" s="417"/>
      <c r="C13" s="209">
        <f>SUM(C14:C17)</f>
        <v>1447528768.0846398</v>
      </c>
      <c r="D13" s="209">
        <f>SUM(D14:D17)</f>
        <v>1447528768.0878386</v>
      </c>
      <c r="E13" s="209">
        <f>SUM(E14:E17)</f>
        <v>789404051.21332228</v>
      </c>
      <c r="F13" s="209">
        <f>SUM(F14:F17)</f>
        <v>580617725.43002236</v>
      </c>
      <c r="G13" s="210"/>
      <c r="H13" s="211">
        <f t="shared" si="0"/>
        <v>40.110962782246375</v>
      </c>
      <c r="I13" s="211">
        <f t="shared" si="1"/>
        <v>73.551399253349018</v>
      </c>
      <c r="K13" s="83"/>
      <c r="L13" s="83"/>
      <c r="M13" s="363"/>
      <c r="N13" s="363"/>
    </row>
    <row r="14" spans="1:14" s="69" customFormat="1" ht="17.25" customHeight="1">
      <c r="A14" s="216"/>
      <c r="B14" s="212" t="s">
        <v>191</v>
      </c>
      <c r="C14" s="213">
        <v>6673007.3926494</v>
      </c>
      <c r="D14" s="213">
        <v>220525366.77499998</v>
      </c>
      <c r="E14" s="213">
        <v>219265232.86999997</v>
      </c>
      <c r="F14" s="213">
        <v>69796562.879999995</v>
      </c>
      <c r="G14" s="214"/>
      <c r="H14" s="90">
        <f t="shared" si="0"/>
        <v>31.650128917464986</v>
      </c>
      <c r="I14" s="90">
        <f t="shared" si="1"/>
        <v>31.832024606190824</v>
      </c>
      <c r="K14" s="83"/>
      <c r="L14" s="83"/>
      <c r="M14" s="363"/>
      <c r="N14" s="363"/>
    </row>
    <row r="15" spans="1:14" s="69" customFormat="1" ht="17.25" customHeight="1">
      <c r="A15" s="216"/>
      <c r="B15" s="212" t="s">
        <v>190</v>
      </c>
      <c r="C15" s="213">
        <v>974260202.49199021</v>
      </c>
      <c r="D15" s="213">
        <v>770858253.4830389</v>
      </c>
      <c r="E15" s="213">
        <v>376699283.64952236</v>
      </c>
      <c r="F15" s="213">
        <v>376699283.64952236</v>
      </c>
      <c r="G15" s="214"/>
      <c r="H15" s="90">
        <f t="shared" si="0"/>
        <v>48.86751642697574</v>
      </c>
      <c r="I15" s="90">
        <f t="shared" si="1"/>
        <v>100</v>
      </c>
      <c r="K15" s="83"/>
      <c r="L15" s="83"/>
      <c r="M15" s="363"/>
      <c r="N15" s="363"/>
    </row>
    <row r="16" spans="1:14" s="69" customFormat="1" ht="17.25" customHeight="1">
      <c r="A16" s="216"/>
      <c r="B16" s="212" t="s">
        <v>189</v>
      </c>
      <c r="C16" s="213">
        <v>273005323</v>
      </c>
      <c r="D16" s="213">
        <v>273005322.99999994</v>
      </c>
      <c r="E16" s="213">
        <v>133045804.89</v>
      </c>
      <c r="F16" s="213">
        <v>73728149.099999994</v>
      </c>
      <c r="G16" s="214"/>
      <c r="H16" s="90">
        <f t="shared" si="0"/>
        <v>27.006121452071469</v>
      </c>
      <c r="I16" s="90">
        <f t="shared" si="1"/>
        <v>55.415613563281582</v>
      </c>
      <c r="K16" s="83"/>
      <c r="L16" s="83"/>
      <c r="M16" s="363"/>
      <c r="N16" s="363"/>
    </row>
    <row r="17" spans="1:14" s="69" customFormat="1" ht="17.25" customHeight="1">
      <c r="A17" s="216"/>
      <c r="B17" s="212" t="s">
        <v>188</v>
      </c>
      <c r="C17" s="213">
        <v>193590235.19999999</v>
      </c>
      <c r="D17" s="213">
        <v>183139824.82979998</v>
      </c>
      <c r="E17" s="213">
        <v>60393729.803799987</v>
      </c>
      <c r="F17" s="213">
        <v>60393729.800499991</v>
      </c>
      <c r="G17" s="214"/>
      <c r="H17" s="90">
        <f t="shared" si="0"/>
        <v>32.976841523478896</v>
      </c>
      <c r="I17" s="90">
        <f t="shared" si="1"/>
        <v>99.999999994535855</v>
      </c>
      <c r="K17" s="83"/>
      <c r="L17" s="83"/>
      <c r="M17" s="363"/>
      <c r="N17" s="363"/>
    </row>
    <row r="18" spans="1:14" s="69" customFormat="1" ht="17.25" customHeight="1">
      <c r="A18" s="417" t="s">
        <v>187</v>
      </c>
      <c r="B18" s="417"/>
      <c r="C18" s="209">
        <f>SUM(C19:C30)</f>
        <v>5986589338.8559999</v>
      </c>
      <c r="D18" s="209">
        <f>SUM(D19:D30)</f>
        <v>6018648361.847971</v>
      </c>
      <c r="E18" s="209">
        <f>SUM(E19:E30)</f>
        <v>4604027440.4048958</v>
      </c>
      <c r="F18" s="209">
        <f>SUM(F19:F30)</f>
        <v>4333242838.0338736</v>
      </c>
      <c r="G18" s="210"/>
      <c r="H18" s="211">
        <f t="shared" si="0"/>
        <v>71.996943126004311</v>
      </c>
      <c r="I18" s="211">
        <f t="shared" si="1"/>
        <v>94.118527617915149</v>
      </c>
      <c r="K18" s="83"/>
      <c r="L18" s="83"/>
      <c r="M18" s="363"/>
      <c r="N18" s="363"/>
    </row>
    <row r="19" spans="1:14" s="69" customFormat="1" ht="17.25" customHeight="1">
      <c r="A19" s="217"/>
      <c r="B19" s="212" t="s">
        <v>186</v>
      </c>
      <c r="C19" s="213">
        <v>173949378</v>
      </c>
      <c r="D19" s="213">
        <v>158504426.63</v>
      </c>
      <c r="E19" s="213">
        <v>139906219.28999999</v>
      </c>
      <c r="F19" s="213">
        <v>136824471.76999998</v>
      </c>
      <c r="G19" s="214"/>
      <c r="H19" s="90">
        <f t="shared" si="0"/>
        <v>86.322177038873519</v>
      </c>
      <c r="I19" s="90">
        <f t="shared" si="1"/>
        <v>97.797276250019934</v>
      </c>
      <c r="K19" s="83"/>
      <c r="L19" s="83"/>
      <c r="M19" s="363"/>
      <c r="N19" s="363"/>
    </row>
    <row r="20" spans="1:14" s="69" customFormat="1" ht="17.25" customHeight="1">
      <c r="A20" s="217"/>
      <c r="B20" s="212" t="s">
        <v>185</v>
      </c>
      <c r="C20" s="213">
        <v>532785430</v>
      </c>
      <c r="D20" s="213">
        <v>516810457.16000003</v>
      </c>
      <c r="E20" s="213">
        <v>366559205.00999987</v>
      </c>
      <c r="F20" s="213">
        <v>351478287.97999996</v>
      </c>
      <c r="G20" s="214"/>
      <c r="H20" s="90">
        <f t="shared" si="0"/>
        <v>68.009128513277233</v>
      </c>
      <c r="I20" s="90">
        <f t="shared" si="1"/>
        <v>95.885816854718328</v>
      </c>
      <c r="K20" s="83"/>
      <c r="L20" s="83"/>
      <c r="M20" s="363"/>
      <c r="N20" s="363"/>
    </row>
    <row r="21" spans="1:14" s="69" customFormat="1" ht="17.25" customHeight="1">
      <c r="A21" s="217"/>
      <c r="B21" s="212" t="s">
        <v>184</v>
      </c>
      <c r="C21" s="213">
        <v>52358551</v>
      </c>
      <c r="D21" s="218">
        <v>58719266.020000003</v>
      </c>
      <c r="E21" s="218">
        <v>29242892.68</v>
      </c>
      <c r="F21" s="218">
        <v>28247827.339999996</v>
      </c>
      <c r="G21" s="214"/>
      <c r="H21" s="90">
        <f t="shared" si="0"/>
        <v>48.10657430625696</v>
      </c>
      <c r="I21" s="90">
        <f t="shared" si="1"/>
        <v>96.597240393114205</v>
      </c>
      <c r="K21" s="83"/>
      <c r="L21" s="83"/>
      <c r="M21" s="363"/>
      <c r="N21" s="363"/>
    </row>
    <row r="22" spans="1:14" s="69" customFormat="1" ht="17.25" customHeight="1">
      <c r="A22" s="217"/>
      <c r="B22" s="212" t="s">
        <v>127</v>
      </c>
      <c r="C22" s="213">
        <v>1135946564.7526</v>
      </c>
      <c r="D22" s="218">
        <v>1166862729.9660368</v>
      </c>
      <c r="E22" s="218">
        <v>827186334.77898288</v>
      </c>
      <c r="F22" s="218">
        <v>800044002.7243681</v>
      </c>
      <c r="G22" s="214"/>
      <c r="H22" s="90">
        <f t="shared" si="0"/>
        <v>68.563677815611996</v>
      </c>
      <c r="I22" s="90">
        <f t="shared" si="1"/>
        <v>96.718716096553152</v>
      </c>
      <c r="K22" s="83"/>
      <c r="L22" s="83"/>
      <c r="M22" s="363"/>
      <c r="N22" s="363"/>
    </row>
    <row r="23" spans="1:14" s="69" customFormat="1" ht="17.25" customHeight="1">
      <c r="A23" s="217"/>
      <c r="B23" s="212" t="s">
        <v>183</v>
      </c>
      <c r="C23" s="213">
        <v>108022480</v>
      </c>
      <c r="D23" s="213">
        <v>105304831.56999999</v>
      </c>
      <c r="E23" s="213">
        <v>60438434.080000013</v>
      </c>
      <c r="F23" s="213">
        <v>59960317.970000014</v>
      </c>
      <c r="G23" s="214"/>
      <c r="H23" s="90">
        <f t="shared" si="0"/>
        <v>56.939759625504159</v>
      </c>
      <c r="I23" s="90">
        <f t="shared" si="1"/>
        <v>99.208920420791941</v>
      </c>
      <c r="K23" s="83"/>
      <c r="L23" s="83"/>
      <c r="M23" s="363"/>
      <c r="N23" s="363"/>
    </row>
    <row r="24" spans="1:14" s="94" customFormat="1" ht="17.25" customHeight="1">
      <c r="A24" s="217"/>
      <c r="B24" s="212" t="s">
        <v>182</v>
      </c>
      <c r="C24" s="213">
        <v>427067935</v>
      </c>
      <c r="D24" s="213">
        <v>364166040.14999998</v>
      </c>
      <c r="E24" s="213">
        <v>188716093.9900001</v>
      </c>
      <c r="F24" s="213">
        <v>170812385.27000004</v>
      </c>
      <c r="G24" s="214"/>
      <c r="H24" s="90">
        <f t="shared" si="0"/>
        <v>46.905083516201138</v>
      </c>
      <c r="I24" s="90">
        <f t="shared" si="1"/>
        <v>90.512887193951372</v>
      </c>
      <c r="K24" s="83"/>
      <c r="L24" s="83"/>
      <c r="M24" s="363"/>
      <c r="N24" s="363"/>
    </row>
    <row r="25" spans="1:14" s="69" customFormat="1" ht="17.25" customHeight="1">
      <c r="A25" s="217"/>
      <c r="B25" s="212" t="s">
        <v>181</v>
      </c>
      <c r="C25" s="213">
        <v>43759106</v>
      </c>
      <c r="D25" s="213">
        <v>153839221.03</v>
      </c>
      <c r="E25" s="213">
        <v>151140169</v>
      </c>
      <c r="F25" s="213">
        <v>149832456.59</v>
      </c>
      <c r="G25" s="214"/>
      <c r="H25" s="90">
        <f t="shared" si="0"/>
        <v>97.395485745979798</v>
      </c>
      <c r="I25" s="90">
        <f t="shared" si="1"/>
        <v>99.134768461189154</v>
      </c>
      <c r="K25" s="83"/>
      <c r="L25" s="83"/>
      <c r="M25" s="363"/>
      <c r="N25" s="363"/>
    </row>
    <row r="26" spans="1:14" s="69" customFormat="1" ht="17.25" customHeight="1">
      <c r="A26" s="217"/>
      <c r="B26" s="212" t="s">
        <v>180</v>
      </c>
      <c r="C26" s="213">
        <v>106502000</v>
      </c>
      <c r="D26" s="213">
        <v>106501992.37</v>
      </c>
      <c r="E26" s="213">
        <v>102581419.41</v>
      </c>
      <c r="F26" s="213">
        <v>100845347.46000001</v>
      </c>
      <c r="G26" s="214"/>
      <c r="H26" s="90">
        <f t="shared" si="0"/>
        <v>94.688695690923623</v>
      </c>
      <c r="I26" s="90">
        <f t="shared" si="1"/>
        <v>98.30761558966033</v>
      </c>
      <c r="K26" s="83"/>
      <c r="L26" s="83"/>
      <c r="M26" s="363"/>
      <c r="N26" s="363"/>
    </row>
    <row r="27" spans="1:14" s="69" customFormat="1" ht="17.25" customHeight="1">
      <c r="A27" s="217"/>
      <c r="B27" s="212" t="s">
        <v>164</v>
      </c>
      <c r="C27" s="213">
        <v>220020561</v>
      </c>
      <c r="D27" s="213">
        <v>217727196.86999997</v>
      </c>
      <c r="E27" s="213">
        <v>151046425.34999999</v>
      </c>
      <c r="F27" s="213">
        <v>141198105.81000003</v>
      </c>
      <c r="G27" s="214"/>
      <c r="H27" s="90">
        <f t="shared" si="0"/>
        <v>64.850927141778371</v>
      </c>
      <c r="I27" s="90">
        <f t="shared" si="1"/>
        <v>93.479938689591791</v>
      </c>
      <c r="K27" s="83"/>
      <c r="L27" s="83"/>
      <c r="M27" s="363"/>
      <c r="N27" s="363"/>
    </row>
    <row r="28" spans="1:14" s="69" customFormat="1" ht="17.25" customHeight="1">
      <c r="A28" s="217"/>
      <c r="B28" s="212" t="s">
        <v>179</v>
      </c>
      <c r="C28" s="213">
        <v>377424407.5599001</v>
      </c>
      <c r="D28" s="213">
        <v>377424407.56213307</v>
      </c>
      <c r="E28" s="213">
        <v>249210754.01932511</v>
      </c>
      <c r="F28" s="213">
        <v>241652071.8218371</v>
      </c>
      <c r="G28" s="214"/>
      <c r="H28" s="90">
        <f t="shared" si="0"/>
        <v>64.026614861164049</v>
      </c>
      <c r="I28" s="90">
        <f t="shared" si="1"/>
        <v>96.966951836716547</v>
      </c>
      <c r="K28" s="83"/>
      <c r="L28" s="83"/>
      <c r="M28" s="363"/>
      <c r="N28" s="363"/>
    </row>
    <row r="29" spans="1:14" s="69" customFormat="1" ht="17.25" customHeight="1">
      <c r="A29" s="217"/>
      <c r="B29" s="212" t="s">
        <v>178</v>
      </c>
      <c r="C29" s="213">
        <v>1958450766.5616999</v>
      </c>
      <c r="D29" s="213">
        <v>1958450766.5600002</v>
      </c>
      <c r="E29" s="213">
        <v>1761455640.8300002</v>
      </c>
      <c r="F29" s="213">
        <v>1598881166.5399997</v>
      </c>
      <c r="G29" s="214"/>
      <c r="H29" s="90">
        <f t="shared" si="0"/>
        <v>81.640100115890021</v>
      </c>
      <c r="I29" s="90">
        <f t="shared" si="1"/>
        <v>90.770447434407416</v>
      </c>
      <c r="K29" s="83"/>
      <c r="L29" s="83"/>
      <c r="M29" s="363"/>
      <c r="N29" s="363"/>
    </row>
    <row r="30" spans="1:14" s="69" customFormat="1" ht="17.25" customHeight="1">
      <c r="A30" s="217"/>
      <c r="B30" s="212" t="s">
        <v>177</v>
      </c>
      <c r="C30" s="213">
        <v>850302158.98179996</v>
      </c>
      <c r="D30" s="213">
        <v>834337025.9598006</v>
      </c>
      <c r="E30" s="213">
        <v>576543851.96658826</v>
      </c>
      <c r="F30" s="213">
        <v>553466396.7576685</v>
      </c>
      <c r="G30" s="214"/>
      <c r="H30" s="90">
        <f t="shared" si="0"/>
        <v>66.336070381267632</v>
      </c>
      <c r="I30" s="90">
        <f t="shared" si="1"/>
        <v>95.997276680654437</v>
      </c>
      <c r="K30" s="83"/>
      <c r="L30" s="83"/>
      <c r="M30" s="363"/>
      <c r="N30" s="363"/>
    </row>
    <row r="31" spans="1:14" s="69" customFormat="1" ht="17.25" customHeight="1">
      <c r="A31" s="417" t="s">
        <v>176</v>
      </c>
      <c r="B31" s="417"/>
      <c r="C31" s="209">
        <f>C32</f>
        <v>22666997</v>
      </c>
      <c r="D31" s="209">
        <f>D32</f>
        <v>34906829.019999996</v>
      </c>
      <c r="E31" s="209">
        <f>E32</f>
        <v>27410848.480000004</v>
      </c>
      <c r="F31" s="209">
        <f>F32</f>
        <v>19451585.110000003</v>
      </c>
      <c r="G31" s="210"/>
      <c r="H31" s="211">
        <f t="shared" si="0"/>
        <v>55.724297096293526</v>
      </c>
      <c r="I31" s="211">
        <f t="shared" si="1"/>
        <v>70.963090121754604</v>
      </c>
      <c r="K31" s="83"/>
      <c r="L31" s="83"/>
      <c r="M31" s="363"/>
      <c r="N31" s="363"/>
    </row>
    <row r="32" spans="1:14" s="69" customFormat="1" ht="17.25" customHeight="1">
      <c r="A32" s="217"/>
      <c r="B32" s="212" t="s">
        <v>175</v>
      </c>
      <c r="C32" s="213">
        <v>22666997</v>
      </c>
      <c r="D32" s="213">
        <v>34906829.019999996</v>
      </c>
      <c r="E32" s="213">
        <v>27410848.480000004</v>
      </c>
      <c r="F32" s="213">
        <v>19451585.110000003</v>
      </c>
      <c r="G32" s="214"/>
      <c r="H32" s="90">
        <f t="shared" si="0"/>
        <v>55.724297096293526</v>
      </c>
      <c r="I32" s="90">
        <f t="shared" si="1"/>
        <v>70.963090121754604</v>
      </c>
      <c r="K32" s="83"/>
      <c r="L32" s="83"/>
      <c r="M32" s="363"/>
      <c r="N32" s="363"/>
    </row>
    <row r="33" spans="1:14" s="69" customFormat="1" ht="17.25" customHeight="1">
      <c r="A33" s="417" t="s">
        <v>174</v>
      </c>
      <c r="B33" s="417"/>
      <c r="C33" s="209">
        <f>C34</f>
        <v>281648202.66644704</v>
      </c>
      <c r="D33" s="209">
        <f>D34</f>
        <v>373517525.05834198</v>
      </c>
      <c r="E33" s="209">
        <f>E34</f>
        <v>370112375.3116166</v>
      </c>
      <c r="F33" s="209">
        <f>F34</f>
        <v>370112375.3116166</v>
      </c>
      <c r="G33" s="210"/>
      <c r="H33" s="211">
        <f t="shared" si="0"/>
        <v>99.08835609622507</v>
      </c>
      <c r="I33" s="211">
        <f t="shared" si="1"/>
        <v>100</v>
      </c>
      <c r="K33" s="83"/>
      <c r="L33" s="83"/>
      <c r="M33" s="363"/>
      <c r="N33" s="363"/>
    </row>
    <row r="34" spans="1:14" s="69" customFormat="1" ht="17.25" customHeight="1">
      <c r="A34" s="217"/>
      <c r="B34" s="212" t="s">
        <v>173</v>
      </c>
      <c r="C34" s="213">
        <v>281648202.66644704</v>
      </c>
      <c r="D34" s="213">
        <v>373517525.05834198</v>
      </c>
      <c r="E34" s="213">
        <v>370112375.3116166</v>
      </c>
      <c r="F34" s="213">
        <v>370112375.3116166</v>
      </c>
      <c r="G34" s="214"/>
      <c r="H34" s="90">
        <f t="shared" si="0"/>
        <v>99.08835609622507</v>
      </c>
      <c r="I34" s="90">
        <f t="shared" si="1"/>
        <v>100</v>
      </c>
      <c r="K34" s="83"/>
      <c r="L34" s="83"/>
      <c r="M34" s="363"/>
      <c r="N34" s="363"/>
    </row>
    <row r="35" spans="1:14" s="69" customFormat="1" ht="17.25" customHeight="1">
      <c r="A35" s="417" t="s">
        <v>172</v>
      </c>
      <c r="B35" s="417"/>
      <c r="C35" s="209">
        <f>C36</f>
        <v>4364924326.7919998</v>
      </c>
      <c r="D35" s="209">
        <f>D36</f>
        <v>4364924326.7919998</v>
      </c>
      <c r="E35" s="209">
        <f>E36</f>
        <v>3604857500</v>
      </c>
      <c r="F35" s="209">
        <f>F36</f>
        <v>3604857500</v>
      </c>
      <c r="G35" s="210"/>
      <c r="H35" s="219">
        <f t="shared" si="0"/>
        <v>82.586941493425371</v>
      </c>
      <c r="I35" s="220">
        <f t="shared" si="1"/>
        <v>100</v>
      </c>
      <c r="K35" s="83"/>
      <c r="L35" s="83"/>
      <c r="M35" s="363"/>
      <c r="N35" s="363"/>
    </row>
    <row r="36" spans="1:14" s="69" customFormat="1" ht="17.25" customHeight="1">
      <c r="A36" s="217"/>
      <c r="B36" s="212" t="s">
        <v>171</v>
      </c>
      <c r="C36" s="213">
        <v>4364924326.7919998</v>
      </c>
      <c r="D36" s="213">
        <v>4364924326.7919998</v>
      </c>
      <c r="E36" s="213">
        <v>3604857500</v>
      </c>
      <c r="F36" s="213">
        <v>3604857500</v>
      </c>
      <c r="G36" s="214"/>
      <c r="H36" s="221">
        <f t="shared" si="0"/>
        <v>82.586941493425371</v>
      </c>
      <c r="I36" s="90">
        <f t="shared" si="1"/>
        <v>100</v>
      </c>
      <c r="K36" s="83"/>
      <c r="L36" s="83"/>
      <c r="M36" s="363"/>
      <c r="N36" s="363"/>
    </row>
    <row r="37" spans="1:14" s="69" customFormat="1" ht="17.25" customHeight="1">
      <c r="A37" s="417" t="s">
        <v>170</v>
      </c>
      <c r="B37" s="417"/>
      <c r="C37" s="209">
        <f>SUM(C38:C45)</f>
        <v>43143887380.400002</v>
      </c>
      <c r="D37" s="209">
        <f>SUM(D38:D45)</f>
        <v>39910227075.220993</v>
      </c>
      <c r="E37" s="209">
        <f>SUM(E38:E45)</f>
        <v>29415628789.958504</v>
      </c>
      <c r="F37" s="209">
        <f>SUM(F38:F45)</f>
        <v>28733027432.442513</v>
      </c>
      <c r="G37" s="210"/>
      <c r="H37" s="211">
        <f t="shared" si="0"/>
        <v>71.99414670903225</v>
      </c>
      <c r="I37" s="211">
        <f t="shared" si="1"/>
        <v>97.679460254308722</v>
      </c>
      <c r="K37" s="83"/>
      <c r="L37" s="83"/>
      <c r="M37" s="363"/>
      <c r="N37" s="363"/>
    </row>
    <row r="38" spans="1:14" s="69" customFormat="1" ht="17.25" customHeight="1">
      <c r="A38" s="216"/>
      <c r="B38" s="212" t="s">
        <v>169</v>
      </c>
      <c r="C38" s="213">
        <v>198653204</v>
      </c>
      <c r="D38" s="213">
        <v>43732700.780000001</v>
      </c>
      <c r="E38" s="213">
        <v>35040954.029999994</v>
      </c>
      <c r="F38" s="213">
        <v>35035965.569999993</v>
      </c>
      <c r="G38" s="214"/>
      <c r="H38" s="90">
        <f t="shared" si="0"/>
        <v>80.113884907887439</v>
      </c>
      <c r="I38" s="90">
        <f t="shared" si="1"/>
        <v>99.985763915001485</v>
      </c>
      <c r="K38" s="83"/>
      <c r="L38" s="83"/>
      <c r="M38" s="363"/>
      <c r="N38" s="363"/>
    </row>
    <row r="39" spans="1:14" s="94" customFormat="1" ht="17.25" customHeight="1">
      <c r="A39" s="216"/>
      <c r="B39" s="212" t="s">
        <v>168</v>
      </c>
      <c r="C39" s="213">
        <v>57005567</v>
      </c>
      <c r="D39" s="213">
        <v>60211139.920000032</v>
      </c>
      <c r="E39" s="213">
        <v>37687033.339999989</v>
      </c>
      <c r="F39" s="213">
        <v>34759110.079999998</v>
      </c>
      <c r="G39" s="214"/>
      <c r="H39" s="90">
        <f t="shared" si="0"/>
        <v>57.728702904782971</v>
      </c>
      <c r="I39" s="90">
        <f t="shared" si="1"/>
        <v>92.230953193940124</v>
      </c>
      <c r="K39" s="83"/>
      <c r="L39" s="83"/>
      <c r="M39" s="363"/>
      <c r="N39" s="363"/>
    </row>
    <row r="40" spans="1:14" s="69" customFormat="1" ht="17.25" customHeight="1">
      <c r="A40" s="216"/>
      <c r="B40" s="212" t="s">
        <v>629</v>
      </c>
      <c r="C40" s="213">
        <v>38040236738</v>
      </c>
      <c r="D40" s="213">
        <v>35078065930.069992</v>
      </c>
      <c r="E40" s="213">
        <v>25944805129.410004</v>
      </c>
      <c r="F40" s="213">
        <v>25396774063.770008</v>
      </c>
      <c r="G40" s="214"/>
      <c r="H40" s="90">
        <f t="shared" ref="H40:H62" si="2">IFERROR(+F40/D40*100,"n.a.")</f>
        <v>72.400725041112139</v>
      </c>
      <c r="I40" s="90">
        <f t="shared" ref="I40:I62" si="3">IFERROR(+F40/E40*100,"n.a.")</f>
        <v>97.887704059034277</v>
      </c>
      <c r="K40" s="83"/>
      <c r="L40" s="83"/>
      <c r="M40" s="363"/>
      <c r="N40" s="363"/>
    </row>
    <row r="41" spans="1:14" s="69" customFormat="1" ht="23.25" customHeight="1">
      <c r="A41" s="216"/>
      <c r="B41" s="212" t="s">
        <v>167</v>
      </c>
      <c r="C41" s="213">
        <v>277714872</v>
      </c>
      <c r="D41" s="213">
        <v>277714871.99999994</v>
      </c>
      <c r="E41" s="213">
        <v>268259739.93000001</v>
      </c>
      <c r="F41" s="213">
        <v>267402660.97999999</v>
      </c>
      <c r="G41" s="214"/>
      <c r="H41" s="90">
        <f t="shared" si="2"/>
        <v>96.286763130207902</v>
      </c>
      <c r="I41" s="90">
        <f t="shared" si="3"/>
        <v>99.680504070337321</v>
      </c>
      <c r="K41" s="83"/>
      <c r="L41" s="83"/>
      <c r="M41" s="363"/>
      <c r="N41" s="363"/>
    </row>
    <row r="42" spans="1:14" s="69" customFormat="1" ht="17.25" customHeight="1">
      <c r="A42" s="216"/>
      <c r="B42" s="212" t="s">
        <v>166</v>
      </c>
      <c r="C42" s="213">
        <v>252755769.59999996</v>
      </c>
      <c r="D42" s="213">
        <v>337860024.20100003</v>
      </c>
      <c r="E42" s="213">
        <v>229431397.76100001</v>
      </c>
      <c r="F42" s="213">
        <v>210298615.34399998</v>
      </c>
      <c r="G42" s="214"/>
      <c r="H42" s="90">
        <f t="shared" si="2"/>
        <v>62.244302456714706</v>
      </c>
      <c r="I42" s="90">
        <f t="shared" si="3"/>
        <v>91.660782872913174</v>
      </c>
      <c r="K42" s="83"/>
      <c r="L42" s="83"/>
      <c r="M42" s="363"/>
      <c r="N42" s="363"/>
    </row>
    <row r="43" spans="1:14" s="69" customFormat="1" ht="17.25" customHeight="1">
      <c r="A43" s="216"/>
      <c r="B43" s="212" t="s">
        <v>165</v>
      </c>
      <c r="C43" s="213">
        <v>187332821.80000001</v>
      </c>
      <c r="D43" s="213">
        <v>263827296.80000013</v>
      </c>
      <c r="E43" s="213">
        <v>207028762.58750007</v>
      </c>
      <c r="F43" s="213">
        <v>190701734.24849999</v>
      </c>
      <c r="G43" s="214"/>
      <c r="H43" s="90">
        <f t="shared" si="2"/>
        <v>72.282791265933895</v>
      </c>
      <c r="I43" s="90">
        <f t="shared" si="3"/>
        <v>92.113642503128276</v>
      </c>
      <c r="K43" s="83"/>
      <c r="L43" s="83"/>
      <c r="M43" s="363"/>
      <c r="N43" s="363"/>
    </row>
    <row r="44" spans="1:14" s="69" customFormat="1" ht="17.25" customHeight="1">
      <c r="A44" s="216"/>
      <c r="B44" s="212" t="s">
        <v>164</v>
      </c>
      <c r="C44" s="213">
        <v>3788509242</v>
      </c>
      <c r="D44" s="213">
        <v>3493233352.7199998</v>
      </c>
      <c r="E44" s="213">
        <v>2454496155.4799995</v>
      </c>
      <c r="F44" s="213">
        <v>2368473410.29</v>
      </c>
      <c r="G44" s="214"/>
      <c r="H44" s="90">
        <f t="shared" si="2"/>
        <v>67.801751876833322</v>
      </c>
      <c r="I44" s="90">
        <f t="shared" si="3"/>
        <v>96.495299249178217</v>
      </c>
      <c r="K44" s="83"/>
      <c r="L44" s="83"/>
      <c r="M44" s="363"/>
      <c r="N44" s="363"/>
    </row>
    <row r="45" spans="1:14" s="69" customFormat="1" ht="17.25" customHeight="1">
      <c r="A45" s="216"/>
      <c r="B45" s="212" t="s">
        <v>163</v>
      </c>
      <c r="C45" s="213">
        <v>341679166</v>
      </c>
      <c r="D45" s="213">
        <v>355581758.72999996</v>
      </c>
      <c r="E45" s="213">
        <v>238879617.42000002</v>
      </c>
      <c r="F45" s="213">
        <v>229581872.16</v>
      </c>
      <c r="G45" s="214"/>
      <c r="H45" s="90">
        <f t="shared" si="2"/>
        <v>64.565143324555606</v>
      </c>
      <c r="I45" s="90">
        <f t="shared" si="3"/>
        <v>96.107769528258814</v>
      </c>
      <c r="K45" s="83"/>
      <c r="L45" s="83"/>
      <c r="M45" s="363"/>
      <c r="N45" s="363"/>
    </row>
    <row r="46" spans="1:14" s="69" customFormat="1" ht="17.25" customHeight="1">
      <c r="A46" s="417" t="s">
        <v>83</v>
      </c>
      <c r="B46" s="417"/>
      <c r="C46" s="209">
        <f>C47</f>
        <v>500000000</v>
      </c>
      <c r="D46" s="209">
        <f>D47</f>
        <v>497663408.77999997</v>
      </c>
      <c r="E46" s="209">
        <f>E47</f>
        <v>390023017.3599999</v>
      </c>
      <c r="F46" s="209">
        <f>F47</f>
        <v>390023017.3599999</v>
      </c>
      <c r="G46" s="210"/>
      <c r="H46" s="211">
        <f t="shared" si="2"/>
        <v>78.370844727387976</v>
      </c>
      <c r="I46" s="211">
        <f t="shared" si="3"/>
        <v>100</v>
      </c>
      <c r="K46" s="83"/>
      <c r="L46" s="83"/>
      <c r="M46" s="363"/>
      <c r="N46" s="363"/>
    </row>
    <row r="47" spans="1:14" s="94" customFormat="1" ht="23.25" customHeight="1">
      <c r="A47" s="216"/>
      <c r="B47" s="212" t="s">
        <v>162</v>
      </c>
      <c r="C47" s="213">
        <v>500000000</v>
      </c>
      <c r="D47" s="213">
        <v>497663408.77999997</v>
      </c>
      <c r="E47" s="213">
        <v>390023017.3599999</v>
      </c>
      <c r="F47" s="213">
        <v>390023017.3599999</v>
      </c>
      <c r="G47" s="214"/>
      <c r="H47" s="90">
        <f t="shared" si="2"/>
        <v>78.370844727387976</v>
      </c>
      <c r="I47" s="90">
        <f t="shared" si="3"/>
        <v>100</v>
      </c>
      <c r="K47" s="83"/>
      <c r="L47" s="83"/>
      <c r="M47" s="363"/>
      <c r="N47" s="363"/>
    </row>
    <row r="48" spans="1:14" s="69" customFormat="1" ht="17.25" customHeight="1">
      <c r="A48" s="417" t="s">
        <v>161</v>
      </c>
      <c r="B48" s="417"/>
      <c r="C48" s="209">
        <f>SUM(C49:C50)</f>
        <v>42865103</v>
      </c>
      <c r="D48" s="209">
        <f>SUM(D49:D50)</f>
        <v>44759028.950000003</v>
      </c>
      <c r="E48" s="209">
        <f>SUM(E49:E50)</f>
        <v>34181185.950000003</v>
      </c>
      <c r="F48" s="209">
        <f>SUM(F49:F50)</f>
        <v>24930664.690000001</v>
      </c>
      <c r="G48" s="210"/>
      <c r="H48" s="211">
        <f t="shared" si="2"/>
        <v>55.699744330579357</v>
      </c>
      <c r="I48" s="211">
        <f t="shared" si="3"/>
        <v>72.936804259712943</v>
      </c>
      <c r="K48" s="83"/>
      <c r="L48" s="83"/>
      <c r="M48" s="363"/>
      <c r="N48" s="363"/>
    </row>
    <row r="49" spans="1:14" s="69" customFormat="1" ht="17.25" customHeight="1">
      <c r="A49" s="216"/>
      <c r="B49" s="212" t="s">
        <v>160</v>
      </c>
      <c r="C49" s="213">
        <v>27555305</v>
      </c>
      <c r="D49" s="213">
        <v>29310400.949999999</v>
      </c>
      <c r="E49" s="213">
        <v>22104615.949999999</v>
      </c>
      <c r="F49" s="213">
        <v>16770005.950000003</v>
      </c>
      <c r="G49" s="214"/>
      <c r="H49" s="90">
        <f t="shared" si="2"/>
        <v>57.215204863992156</v>
      </c>
      <c r="I49" s="90">
        <f t="shared" si="3"/>
        <v>75.866533885652075</v>
      </c>
      <c r="K49" s="83"/>
      <c r="L49" s="83"/>
      <c r="M49" s="363"/>
      <c r="N49" s="363"/>
    </row>
    <row r="50" spans="1:14" s="69" customFormat="1" ht="40.5" customHeight="1">
      <c r="A50" s="216"/>
      <c r="B50" s="212" t="s">
        <v>159</v>
      </c>
      <c r="C50" s="213">
        <v>15309798</v>
      </c>
      <c r="D50" s="213">
        <v>15448628</v>
      </c>
      <c r="E50" s="213">
        <v>12076570</v>
      </c>
      <c r="F50" s="213">
        <v>8160658.7399999993</v>
      </c>
      <c r="G50" s="214"/>
      <c r="H50" s="90">
        <f t="shared" si="2"/>
        <v>52.824488621254908</v>
      </c>
      <c r="I50" s="90">
        <f t="shared" si="3"/>
        <v>67.574309096042995</v>
      </c>
      <c r="K50" s="83"/>
      <c r="L50" s="83"/>
      <c r="M50" s="363"/>
      <c r="N50" s="363"/>
    </row>
    <row r="51" spans="1:14" s="140" customFormat="1" ht="17.25" customHeight="1">
      <c r="A51" s="417" t="s">
        <v>158</v>
      </c>
      <c r="B51" s="417"/>
      <c r="C51" s="209">
        <f>SUM(C52:C58)</f>
        <v>6088935816</v>
      </c>
      <c r="D51" s="209">
        <f>SUM(D52:D58)</f>
        <v>5594870495.3800011</v>
      </c>
      <c r="E51" s="209">
        <f>SUM(E52:E58)</f>
        <v>4739911762.29</v>
      </c>
      <c r="F51" s="209">
        <f>SUM(F52:F58)</f>
        <v>4538826296.6199999</v>
      </c>
      <c r="G51" s="210"/>
      <c r="H51" s="211">
        <f t="shared" si="2"/>
        <v>81.124778497875212</v>
      </c>
      <c r="I51" s="211">
        <f t="shared" si="3"/>
        <v>95.757611623283694</v>
      </c>
      <c r="K51" s="83"/>
      <c r="L51" s="83"/>
      <c r="M51" s="363"/>
      <c r="N51" s="363"/>
    </row>
    <row r="52" spans="1:14" s="140" customFormat="1" ht="17.25" customHeight="1">
      <c r="A52" s="217"/>
      <c r="B52" s="212" t="s">
        <v>157</v>
      </c>
      <c r="C52" s="213">
        <v>12011541</v>
      </c>
      <c r="D52" s="213">
        <v>17901668.280000001</v>
      </c>
      <c r="E52" s="213">
        <v>13536000.129999999</v>
      </c>
      <c r="F52" s="213">
        <v>11968813.869999999</v>
      </c>
      <c r="G52" s="214"/>
      <c r="H52" s="90">
        <f t="shared" si="2"/>
        <v>66.858650729059306</v>
      </c>
      <c r="I52" s="90">
        <f t="shared" si="3"/>
        <v>88.42208743388953</v>
      </c>
      <c r="K52" s="83"/>
      <c r="L52" s="83"/>
      <c r="M52" s="363"/>
      <c r="N52" s="363"/>
    </row>
    <row r="53" spans="1:14" s="140" customFormat="1" ht="17.25" customHeight="1">
      <c r="A53" s="217"/>
      <c r="B53" s="212" t="s">
        <v>156</v>
      </c>
      <c r="C53" s="213">
        <v>202727458</v>
      </c>
      <c r="D53" s="213">
        <v>205612346.69</v>
      </c>
      <c r="E53" s="213">
        <v>87647844.769999981</v>
      </c>
      <c r="F53" s="213">
        <v>81081127.469999999</v>
      </c>
      <c r="G53" s="214"/>
      <c r="H53" s="90">
        <f t="shared" si="2"/>
        <v>39.433977956705746</v>
      </c>
      <c r="I53" s="90">
        <f t="shared" si="3"/>
        <v>92.507839391565241</v>
      </c>
      <c r="K53" s="83"/>
      <c r="L53" s="83"/>
      <c r="M53" s="363"/>
      <c r="N53" s="363"/>
    </row>
    <row r="54" spans="1:14" s="140" customFormat="1" ht="17.25" customHeight="1">
      <c r="A54" s="217"/>
      <c r="B54" s="212" t="s">
        <v>155</v>
      </c>
      <c r="C54" s="213">
        <v>1066589096</v>
      </c>
      <c r="D54" s="213">
        <v>1137494162.7700012</v>
      </c>
      <c r="E54" s="213">
        <v>817267935.24000013</v>
      </c>
      <c r="F54" s="213">
        <v>763989053.40000021</v>
      </c>
      <c r="G54" s="214"/>
      <c r="H54" s="90">
        <f t="shared" si="2"/>
        <v>67.164217488338636</v>
      </c>
      <c r="I54" s="90">
        <f t="shared" si="3"/>
        <v>93.48085498737278</v>
      </c>
      <c r="K54" s="83"/>
      <c r="L54" s="83"/>
      <c r="M54" s="363"/>
      <c r="N54" s="363"/>
    </row>
    <row r="55" spans="1:14" s="140" customFormat="1" ht="17.25" customHeight="1">
      <c r="A55" s="217"/>
      <c r="B55" s="212" t="s">
        <v>154</v>
      </c>
      <c r="C55" s="213">
        <v>303847878</v>
      </c>
      <c r="D55" s="213">
        <v>217082116.29000002</v>
      </c>
      <c r="E55" s="213">
        <v>190633231.54999998</v>
      </c>
      <c r="F55" s="213">
        <v>185205085.48999998</v>
      </c>
      <c r="G55" s="214"/>
      <c r="H55" s="90">
        <f t="shared" si="2"/>
        <v>85.315680837837647</v>
      </c>
      <c r="I55" s="90">
        <f t="shared" si="3"/>
        <v>97.152570925926796</v>
      </c>
      <c r="K55" s="83"/>
      <c r="L55" s="83"/>
      <c r="M55" s="363"/>
      <c r="N55" s="363"/>
    </row>
    <row r="56" spans="1:14" s="140" customFormat="1" ht="17.25" customHeight="1">
      <c r="A56" s="217"/>
      <c r="B56" s="212" t="s">
        <v>153</v>
      </c>
      <c r="C56" s="213">
        <v>2372551494</v>
      </c>
      <c r="D56" s="213">
        <v>1986253215.0699997</v>
      </c>
      <c r="E56" s="213">
        <v>1757422914.1199999</v>
      </c>
      <c r="F56" s="213">
        <v>1668265494.3999996</v>
      </c>
      <c r="G56" s="214"/>
      <c r="H56" s="90">
        <f t="shared" si="2"/>
        <v>83.990574904680841</v>
      </c>
      <c r="I56" s="90">
        <f t="shared" si="3"/>
        <v>94.926809079154168</v>
      </c>
      <c r="K56" s="83"/>
      <c r="L56" s="83"/>
      <c r="M56" s="363"/>
      <c r="N56" s="363"/>
    </row>
    <row r="57" spans="1:14" s="140" customFormat="1" ht="17.25" customHeight="1">
      <c r="A57" s="217"/>
      <c r="B57" s="212" t="s">
        <v>152</v>
      </c>
      <c r="C57" s="213">
        <v>809188589</v>
      </c>
      <c r="D57" s="213">
        <v>808922065.27999985</v>
      </c>
      <c r="E57" s="213">
        <v>758775082.38999999</v>
      </c>
      <c r="F57" s="213">
        <v>748849245.87</v>
      </c>
      <c r="G57" s="214"/>
      <c r="H57" s="90">
        <f t="shared" si="2"/>
        <v>92.573719769999556</v>
      </c>
      <c r="I57" s="90">
        <f t="shared" si="3"/>
        <v>98.691860506444755</v>
      </c>
      <c r="K57" s="83"/>
      <c r="L57" s="83"/>
      <c r="M57" s="363"/>
      <c r="N57" s="363"/>
    </row>
    <row r="58" spans="1:14" s="140" customFormat="1" ht="17.25" customHeight="1">
      <c r="A58" s="217"/>
      <c r="B58" s="212" t="s">
        <v>151</v>
      </c>
      <c r="C58" s="213">
        <v>1322019760</v>
      </c>
      <c r="D58" s="213">
        <v>1221604921</v>
      </c>
      <c r="E58" s="213">
        <v>1114628754.0899999</v>
      </c>
      <c r="F58" s="213">
        <v>1079467476.1200001</v>
      </c>
      <c r="G58" s="214"/>
      <c r="H58" s="90">
        <f t="shared" si="2"/>
        <v>88.364696111108756</v>
      </c>
      <c r="I58" s="90">
        <f t="shared" si="3"/>
        <v>96.845471836162517</v>
      </c>
      <c r="K58" s="83"/>
      <c r="L58" s="83"/>
      <c r="M58" s="363"/>
      <c r="N58" s="363"/>
    </row>
    <row r="59" spans="1:14" s="140" customFormat="1" ht="17.25" customHeight="1">
      <c r="A59" s="417" t="s">
        <v>121</v>
      </c>
      <c r="B59" s="417"/>
      <c r="C59" s="209">
        <f>C60</f>
        <v>74905006</v>
      </c>
      <c r="D59" s="209">
        <f>D60</f>
        <v>72566806.150000006</v>
      </c>
      <c r="E59" s="209">
        <f>E60</f>
        <v>51999475.480000004</v>
      </c>
      <c r="F59" s="209">
        <f>F60</f>
        <v>49445119.650000006</v>
      </c>
      <c r="G59" s="210"/>
      <c r="H59" s="211">
        <f t="shared" si="2"/>
        <v>68.137378883389104</v>
      </c>
      <c r="I59" s="211">
        <f t="shared" si="3"/>
        <v>95.087727700287189</v>
      </c>
      <c r="K59" s="83"/>
      <c r="L59" s="83"/>
      <c r="M59" s="363"/>
      <c r="N59" s="363"/>
    </row>
    <row r="60" spans="1:14" s="140" customFormat="1" ht="17.25" customHeight="1">
      <c r="A60" s="217"/>
      <c r="B60" s="212" t="s">
        <v>150</v>
      </c>
      <c r="C60" s="213">
        <v>74905006</v>
      </c>
      <c r="D60" s="213">
        <v>72566806.150000006</v>
      </c>
      <c r="E60" s="213">
        <v>51999475.480000004</v>
      </c>
      <c r="F60" s="213">
        <v>49445119.650000006</v>
      </c>
      <c r="G60" s="214"/>
      <c r="H60" s="90">
        <f t="shared" si="2"/>
        <v>68.137378883389104</v>
      </c>
      <c r="I60" s="90">
        <f t="shared" si="3"/>
        <v>95.087727700287189</v>
      </c>
      <c r="K60" s="83"/>
      <c r="L60" s="83"/>
      <c r="M60" s="363"/>
      <c r="N60" s="363"/>
    </row>
    <row r="61" spans="1:14" s="140" customFormat="1" ht="17.25" customHeight="1">
      <c r="A61" s="417" t="s">
        <v>149</v>
      </c>
      <c r="B61" s="417"/>
      <c r="C61" s="209">
        <f>C62</f>
        <v>26469375</v>
      </c>
      <c r="D61" s="209">
        <f>D62</f>
        <v>26469375</v>
      </c>
      <c r="E61" s="209">
        <f>E62</f>
        <v>19042851</v>
      </c>
      <c r="F61" s="209">
        <f>F62</f>
        <v>19042851</v>
      </c>
      <c r="G61" s="210"/>
      <c r="H61" s="211">
        <f t="shared" si="2"/>
        <v>71.942956718849615</v>
      </c>
      <c r="I61" s="211">
        <f t="shared" si="3"/>
        <v>100</v>
      </c>
      <c r="K61" s="83"/>
      <c r="L61" s="83"/>
      <c r="M61" s="363"/>
      <c r="N61" s="363"/>
    </row>
    <row r="62" spans="1:14" s="140" customFormat="1" ht="17.25" customHeight="1">
      <c r="A62" s="217"/>
      <c r="B62" s="212" t="s">
        <v>148</v>
      </c>
      <c r="C62" s="213">
        <v>26469375</v>
      </c>
      <c r="D62" s="213">
        <v>26469375</v>
      </c>
      <c r="E62" s="213">
        <v>19042851</v>
      </c>
      <c r="F62" s="213">
        <v>19042851</v>
      </c>
      <c r="G62" s="214"/>
      <c r="H62" s="90">
        <f t="shared" si="2"/>
        <v>71.942956718849615</v>
      </c>
      <c r="I62" s="90">
        <f t="shared" si="3"/>
        <v>100</v>
      </c>
      <c r="K62" s="83"/>
      <c r="L62" s="83"/>
      <c r="M62" s="363"/>
      <c r="N62" s="363"/>
    </row>
    <row r="63" spans="1:14" s="60" customFormat="1" ht="36.75" customHeight="1">
      <c r="A63" s="420" t="s">
        <v>648</v>
      </c>
      <c r="B63" s="421"/>
      <c r="C63" s="421"/>
      <c r="D63" s="421"/>
      <c r="E63" s="421"/>
      <c r="F63" s="421"/>
      <c r="G63" s="421"/>
      <c r="H63" s="421"/>
      <c r="I63" s="421"/>
    </row>
    <row r="64" spans="1:14" s="60" customFormat="1" ht="11.25" customHeight="1">
      <c r="A64" s="422" t="s">
        <v>655</v>
      </c>
      <c r="B64" s="423"/>
      <c r="C64" s="423"/>
      <c r="D64" s="423"/>
      <c r="E64" s="423"/>
      <c r="F64" s="423"/>
      <c r="G64" s="423"/>
      <c r="H64" s="423"/>
      <c r="I64" s="423"/>
    </row>
    <row r="65" spans="1:18" s="60" customFormat="1" ht="21.75" customHeight="1">
      <c r="A65" s="424" t="s">
        <v>656</v>
      </c>
      <c r="B65" s="424"/>
      <c r="C65" s="424"/>
      <c r="D65" s="424"/>
      <c r="E65" s="424"/>
      <c r="F65" s="424"/>
      <c r="G65" s="424"/>
      <c r="H65" s="424"/>
      <c r="I65" s="424"/>
    </row>
    <row r="66" spans="1:18" s="60" customFormat="1" ht="11.25" customHeight="1">
      <c r="A66" s="419" t="s">
        <v>147</v>
      </c>
      <c r="B66" s="419"/>
      <c r="C66" s="419"/>
      <c r="D66" s="419"/>
      <c r="E66" s="419"/>
      <c r="F66" s="419"/>
      <c r="G66" s="419"/>
      <c r="H66" s="419"/>
      <c r="I66" s="419"/>
    </row>
    <row r="67" spans="1:18" s="140" customFormat="1" ht="28.5" customHeight="1">
      <c r="A67" s="222"/>
      <c r="B67" s="98"/>
      <c r="C67" s="222"/>
      <c r="D67" s="222"/>
      <c r="E67" s="222"/>
      <c r="F67" s="222"/>
      <c r="G67" s="222"/>
      <c r="H67" s="222"/>
      <c r="I67" s="222"/>
    </row>
    <row r="68" spans="1:18" s="140" customFormat="1" ht="11.25" hidden="1">
      <c r="A68" s="69"/>
      <c r="B68" s="69" t="s">
        <v>615</v>
      </c>
      <c r="C68" s="69" t="s">
        <v>616</v>
      </c>
      <c r="D68" s="69" t="s">
        <v>617</v>
      </c>
      <c r="E68" s="69" t="s">
        <v>618</v>
      </c>
      <c r="F68" s="69" t="s">
        <v>619</v>
      </c>
      <c r="G68" s="71"/>
      <c r="H68" s="69"/>
      <c r="I68" s="69"/>
    </row>
    <row r="69" spans="1:18" s="140" customFormat="1" ht="11.25" hidden="1">
      <c r="A69" s="69"/>
      <c r="B69" s="69">
        <v>4</v>
      </c>
      <c r="C69" s="223">
        <v>153644914</v>
      </c>
      <c r="D69" s="223">
        <v>155277646.41999996</v>
      </c>
      <c r="E69" s="223">
        <v>98349136.339999989</v>
      </c>
      <c r="F69" s="223">
        <v>94999999.309999987</v>
      </c>
      <c r="G69" s="71"/>
      <c r="H69" s="223">
        <f>+C69-C9</f>
        <v>0</v>
      </c>
      <c r="I69" s="223">
        <f t="shared" ref="I69:J69" si="4">+D69-D9</f>
        <v>0</v>
      </c>
      <c r="J69" s="223">
        <f t="shared" si="4"/>
        <v>0</v>
      </c>
      <c r="K69" s="223"/>
      <c r="L69" s="223"/>
      <c r="M69" s="223"/>
      <c r="N69" s="223"/>
      <c r="O69" s="223"/>
      <c r="P69" s="223"/>
      <c r="Q69" s="223"/>
      <c r="R69" s="223"/>
    </row>
    <row r="70" spans="1:18" s="140" customFormat="1" ht="11.25" hidden="1">
      <c r="A70" s="69"/>
      <c r="B70" s="341">
        <v>5</v>
      </c>
      <c r="C70" s="142">
        <v>175000000</v>
      </c>
      <c r="D70" s="142">
        <v>142840192.33000001</v>
      </c>
      <c r="E70" s="142">
        <v>120301192.33000001</v>
      </c>
      <c r="F70" s="223">
        <v>117162339.18999998</v>
      </c>
      <c r="G70" s="71"/>
      <c r="H70" s="223">
        <f>+C11-C70</f>
        <v>0</v>
      </c>
      <c r="I70" s="223">
        <f t="shared" ref="I70:J70" si="5">+D11-D70</f>
        <v>0</v>
      </c>
      <c r="J70" s="223">
        <f t="shared" si="5"/>
        <v>0</v>
      </c>
      <c r="K70" s="223"/>
      <c r="L70" s="223"/>
      <c r="M70" s="223"/>
      <c r="N70" s="223"/>
      <c r="O70" s="223"/>
      <c r="P70" s="223"/>
      <c r="Q70" s="223"/>
      <c r="R70" s="223"/>
    </row>
    <row r="71" spans="1:18" s="140" customFormat="1" ht="11.25" hidden="1">
      <c r="A71" s="69"/>
      <c r="B71" s="104">
        <v>11</v>
      </c>
      <c r="C71" s="142">
        <v>1447528768.0846395</v>
      </c>
      <c r="D71" s="142">
        <v>1447528768.0878389</v>
      </c>
      <c r="E71" s="142">
        <v>789404051.21332252</v>
      </c>
      <c r="F71" s="223">
        <v>580617725.43002224</v>
      </c>
      <c r="G71" s="223"/>
      <c r="H71" s="223">
        <f>+C71-C13</f>
        <v>0</v>
      </c>
      <c r="I71" s="223">
        <f t="shared" ref="I71:J71" si="6">+D71-D13</f>
        <v>0</v>
      </c>
      <c r="J71" s="223">
        <f t="shared" si="6"/>
        <v>0</v>
      </c>
      <c r="K71" s="223"/>
      <c r="L71" s="223"/>
      <c r="M71" s="223"/>
      <c r="N71" s="223"/>
      <c r="O71" s="223"/>
      <c r="P71" s="223"/>
      <c r="Q71" s="223"/>
      <c r="R71" s="223"/>
    </row>
    <row r="72" spans="1:18" s="140" customFormat="1" ht="11.25" hidden="1">
      <c r="A72" s="69"/>
      <c r="B72" s="139">
        <v>12</v>
      </c>
      <c r="C72" s="142">
        <v>5986589338.855999</v>
      </c>
      <c r="D72" s="142">
        <v>6018648361.8479729</v>
      </c>
      <c r="E72" s="142">
        <v>4604027440.4048948</v>
      </c>
      <c r="F72" s="223">
        <v>4333242838.0338745</v>
      </c>
      <c r="G72" s="223"/>
      <c r="H72" s="223">
        <f>+C72-C18</f>
        <v>0</v>
      </c>
      <c r="I72" s="223">
        <f t="shared" ref="I72:J72" si="7">+D72-D18</f>
        <v>0</v>
      </c>
      <c r="J72" s="223">
        <f t="shared" si="7"/>
        <v>0</v>
      </c>
      <c r="K72" s="223"/>
      <c r="L72" s="223"/>
      <c r="M72" s="223"/>
      <c r="N72" s="223"/>
      <c r="O72" s="223"/>
      <c r="P72" s="223"/>
      <c r="Q72" s="223"/>
      <c r="R72" s="223"/>
    </row>
    <row r="73" spans="1:18" s="140" customFormat="1" ht="11.25" hidden="1">
      <c r="A73" s="69"/>
      <c r="B73" s="139">
        <v>14</v>
      </c>
      <c r="C73" s="142">
        <v>22666997</v>
      </c>
      <c r="D73" s="142">
        <v>34906829.019999996</v>
      </c>
      <c r="E73" s="142">
        <v>27410848.479999997</v>
      </c>
      <c r="F73" s="223">
        <v>19451585.109999999</v>
      </c>
      <c r="G73" s="223"/>
      <c r="H73" s="223">
        <f>+C73-C31</f>
        <v>0</v>
      </c>
      <c r="I73" s="223">
        <f t="shared" ref="I73:J73" si="8">+D73-D31</f>
        <v>0</v>
      </c>
      <c r="J73" s="223">
        <f t="shared" si="8"/>
        <v>0</v>
      </c>
      <c r="K73" s="223"/>
      <c r="L73" s="223"/>
      <c r="M73" s="223"/>
      <c r="N73" s="223"/>
      <c r="O73" s="223"/>
      <c r="P73" s="223"/>
      <c r="Q73" s="223"/>
      <c r="R73" s="223"/>
    </row>
    <row r="74" spans="1:18" s="140" customFormat="1" ht="11.25" hidden="1">
      <c r="A74" s="69"/>
      <c r="B74" s="139">
        <v>15</v>
      </c>
      <c r="C74" s="142">
        <v>281648202.66644704</v>
      </c>
      <c r="D74" s="142">
        <v>373517525.05834216</v>
      </c>
      <c r="E74" s="142">
        <v>370112375.31161666</v>
      </c>
      <c r="F74" s="223">
        <v>370112375.31161666</v>
      </c>
      <c r="G74" s="223"/>
      <c r="H74" s="223">
        <f>+C33-C74</f>
        <v>0</v>
      </c>
      <c r="I74" s="223">
        <f t="shared" ref="I74:J74" si="9">+D33-D74</f>
        <v>0</v>
      </c>
      <c r="J74" s="223">
        <f t="shared" si="9"/>
        <v>0</v>
      </c>
      <c r="K74" s="223"/>
      <c r="L74" s="223"/>
      <c r="M74" s="223"/>
      <c r="N74" s="223"/>
      <c r="O74" s="223"/>
      <c r="P74" s="223"/>
      <c r="Q74" s="223"/>
      <c r="R74" s="223"/>
    </row>
    <row r="75" spans="1:18" s="140" customFormat="1" ht="11.25" hidden="1">
      <c r="A75" s="69"/>
      <c r="B75" s="139">
        <v>19</v>
      </c>
      <c r="C75" s="142">
        <v>4364924326.7919998</v>
      </c>
      <c r="D75" s="142">
        <v>4364924326.7919998</v>
      </c>
      <c r="E75" s="142">
        <v>3604857500</v>
      </c>
      <c r="F75" s="223">
        <v>3604857500</v>
      </c>
      <c r="G75" s="223"/>
      <c r="H75" s="223">
        <f>+C75-C35</f>
        <v>0</v>
      </c>
      <c r="I75" s="223">
        <f t="shared" ref="I75:J75" si="10">+D75-D35</f>
        <v>0</v>
      </c>
      <c r="J75" s="223">
        <f t="shared" si="10"/>
        <v>0</v>
      </c>
      <c r="K75" s="223"/>
      <c r="L75" s="223"/>
      <c r="M75" s="223"/>
      <c r="N75" s="223"/>
      <c r="O75" s="223"/>
      <c r="P75" s="223"/>
      <c r="Q75" s="223"/>
      <c r="R75" s="223"/>
    </row>
    <row r="76" spans="1:18" s="140" customFormat="1" ht="11.25" hidden="1">
      <c r="A76" s="69"/>
      <c r="B76" s="139">
        <v>20</v>
      </c>
      <c r="C76" s="142">
        <v>43143887380.400002</v>
      </c>
      <c r="D76" s="142">
        <v>39910227075.220978</v>
      </c>
      <c r="E76" s="142">
        <v>29415628789.958504</v>
      </c>
      <c r="F76" s="223">
        <v>28733027432.442493</v>
      </c>
      <c r="G76" s="223"/>
      <c r="H76" s="223">
        <f>+C76-C37</f>
        <v>0</v>
      </c>
      <c r="I76" s="223">
        <f t="shared" ref="I76:J76" si="11">+D76-D37</f>
        <v>0</v>
      </c>
      <c r="J76" s="223">
        <f t="shared" si="11"/>
        <v>0</v>
      </c>
      <c r="K76" s="223"/>
      <c r="L76" s="223"/>
      <c r="M76" s="223"/>
      <c r="N76" s="223"/>
      <c r="O76" s="223"/>
      <c r="P76" s="223"/>
      <c r="Q76" s="223"/>
      <c r="R76" s="223"/>
    </row>
    <row r="77" spans="1:18" s="140" customFormat="1" ht="11.25" hidden="1">
      <c r="A77" s="69"/>
      <c r="B77" s="139">
        <v>23</v>
      </c>
      <c r="C77" s="142">
        <v>500000000</v>
      </c>
      <c r="D77" s="142">
        <v>497663408.77999997</v>
      </c>
      <c r="E77" s="142">
        <v>390023017.36000001</v>
      </c>
      <c r="F77" s="223">
        <v>390023017.36000001</v>
      </c>
      <c r="G77" s="223"/>
      <c r="H77" s="223">
        <f>+C77-C46</f>
        <v>0</v>
      </c>
      <c r="I77" s="223">
        <f t="shared" ref="I77:J77" si="12">+D77-D46</f>
        <v>0</v>
      </c>
      <c r="J77" s="223">
        <f t="shared" si="12"/>
        <v>0</v>
      </c>
      <c r="K77" s="223"/>
      <c r="L77" s="223"/>
      <c r="M77" s="223"/>
      <c r="N77" s="223"/>
      <c r="O77" s="223"/>
      <c r="P77" s="223"/>
      <c r="Q77" s="223"/>
      <c r="R77" s="223"/>
    </row>
    <row r="78" spans="1:18" s="140" customFormat="1" ht="11.25" hidden="1">
      <c r="A78" s="69"/>
      <c r="B78" s="139">
        <v>35</v>
      </c>
      <c r="C78" s="142">
        <v>42865103</v>
      </c>
      <c r="D78" s="142">
        <v>44759028.950000003</v>
      </c>
      <c r="E78" s="142">
        <v>34181185.950000003</v>
      </c>
      <c r="F78" s="223">
        <v>24930664.689999998</v>
      </c>
      <c r="G78" s="223"/>
      <c r="H78" s="223">
        <f>+C78-C48</f>
        <v>0</v>
      </c>
      <c r="I78" s="223">
        <f t="shared" ref="I78:J78" si="13">+D78-D48</f>
        <v>0</v>
      </c>
      <c r="J78" s="223">
        <f t="shared" si="13"/>
        <v>0</v>
      </c>
      <c r="K78" s="223"/>
      <c r="L78" s="223"/>
      <c r="M78" s="223"/>
      <c r="N78" s="223"/>
      <c r="O78" s="223"/>
      <c r="P78" s="223"/>
      <c r="Q78" s="223"/>
      <c r="R78" s="223"/>
    </row>
    <row r="79" spans="1:18" s="140" customFormat="1" ht="11.25" hidden="1">
      <c r="A79" s="69"/>
      <c r="B79" s="139">
        <v>47</v>
      </c>
      <c r="C79" s="142">
        <v>6088935816</v>
      </c>
      <c r="D79" s="142">
        <v>5594870495.3799982</v>
      </c>
      <c r="E79" s="142">
        <v>4739911762.2899961</v>
      </c>
      <c r="F79" s="223">
        <v>4538826296.6199999</v>
      </c>
      <c r="G79" s="223"/>
      <c r="H79" s="223">
        <f>+C79-C51</f>
        <v>0</v>
      </c>
      <c r="I79" s="223">
        <f t="shared" ref="I79:J79" si="14">+D79-D51</f>
        <v>0</v>
      </c>
      <c r="J79" s="223">
        <f t="shared" si="14"/>
        <v>0</v>
      </c>
      <c r="K79" s="223"/>
      <c r="L79" s="223"/>
      <c r="M79" s="223"/>
      <c r="N79" s="223"/>
      <c r="O79" s="223"/>
      <c r="P79" s="223"/>
      <c r="Q79" s="223"/>
      <c r="R79" s="223"/>
    </row>
    <row r="80" spans="1:18" s="140" customFormat="1" ht="11.25" hidden="1">
      <c r="A80" s="69"/>
      <c r="B80" s="139">
        <v>48</v>
      </c>
      <c r="C80" s="142">
        <v>74905006</v>
      </c>
      <c r="D80" s="142">
        <v>72566806.150000006</v>
      </c>
      <c r="E80" s="142">
        <v>51999475.480000019</v>
      </c>
      <c r="F80" s="223">
        <v>49445119.650000006</v>
      </c>
      <c r="G80" s="223"/>
      <c r="H80" s="223">
        <f>+C80-C59</f>
        <v>0</v>
      </c>
      <c r="I80" s="223">
        <f t="shared" ref="I80:J80" si="15">+D80-D59</f>
        <v>0</v>
      </c>
      <c r="J80" s="223">
        <f t="shared" si="15"/>
        <v>0</v>
      </c>
      <c r="K80" s="223"/>
      <c r="L80" s="223"/>
      <c r="M80" s="223"/>
      <c r="N80" s="223"/>
      <c r="O80" s="223"/>
      <c r="P80" s="223"/>
      <c r="Q80" s="223"/>
      <c r="R80" s="223"/>
    </row>
    <row r="81" spans="1:18" s="140" customFormat="1" ht="11.25" hidden="1">
      <c r="A81" s="69"/>
      <c r="B81" s="139">
        <v>51</v>
      </c>
      <c r="C81" s="142">
        <v>26469375</v>
      </c>
      <c r="D81" s="142">
        <v>26469375</v>
      </c>
      <c r="E81" s="142">
        <v>19042851</v>
      </c>
      <c r="F81" s="223">
        <v>19042851</v>
      </c>
      <c r="G81" s="223"/>
      <c r="H81" s="223">
        <f>+C81-C61</f>
        <v>0</v>
      </c>
      <c r="I81" s="223">
        <f t="shared" ref="I81:J81" si="16">+D81-D61</f>
        <v>0</v>
      </c>
      <c r="J81" s="223">
        <f t="shared" si="16"/>
        <v>0</v>
      </c>
      <c r="K81" s="223"/>
      <c r="L81" s="223"/>
      <c r="M81" s="223"/>
      <c r="N81" s="223"/>
      <c r="O81" s="223"/>
      <c r="P81" s="223"/>
      <c r="Q81" s="223"/>
      <c r="R81" s="223"/>
    </row>
    <row r="82" spans="1:18" s="140" customFormat="1" ht="11.25" hidden="1">
      <c r="A82" s="69"/>
      <c r="B82" s="139" t="s">
        <v>620</v>
      </c>
      <c r="C82" s="142">
        <v>62309065227.799088</v>
      </c>
      <c r="D82" s="142">
        <v>58684199839.037125</v>
      </c>
      <c r="E82" s="142">
        <v>44265249626.118332</v>
      </c>
      <c r="F82" s="223">
        <v>42875739744.14801</v>
      </c>
      <c r="G82" s="223"/>
      <c r="H82" s="223">
        <f>+C82-C8</f>
        <v>0</v>
      </c>
      <c r="I82" s="223">
        <f t="shared" ref="I82:J82" si="17">+D82-D8</f>
        <v>0</v>
      </c>
      <c r="J82" s="223">
        <f t="shared" si="17"/>
        <v>0</v>
      </c>
      <c r="K82" s="223"/>
      <c r="L82" s="223"/>
      <c r="M82" s="223"/>
      <c r="N82" s="223"/>
      <c r="O82" s="223"/>
      <c r="P82" s="223"/>
      <c r="Q82" s="223"/>
      <c r="R82" s="223"/>
    </row>
    <row r="83" spans="1:18" s="140" customFormat="1" ht="11.25" hidden="1">
      <c r="A83" s="69"/>
      <c r="B83" s="139"/>
      <c r="C83" s="191"/>
      <c r="D83" s="191"/>
      <c r="E83" s="191"/>
      <c r="F83" s="223"/>
      <c r="G83" s="223"/>
      <c r="H83" s="223"/>
      <c r="I83" s="223"/>
    </row>
    <row r="84" spans="1:18" s="140" customFormat="1" ht="11.25" hidden="1">
      <c r="A84" s="69"/>
      <c r="B84" s="139"/>
      <c r="C84" s="191"/>
      <c r="D84" s="191"/>
      <c r="E84" s="191"/>
      <c r="F84" s="223"/>
      <c r="G84" s="223"/>
      <c r="H84" s="223"/>
      <c r="I84" s="223"/>
    </row>
    <row r="85" spans="1:18" s="140" customFormat="1" ht="11.25" hidden="1">
      <c r="A85" s="69"/>
      <c r="B85" s="139"/>
      <c r="C85" s="191"/>
      <c r="D85" s="191"/>
      <c r="E85" s="191"/>
      <c r="F85" s="223"/>
      <c r="G85" s="223"/>
      <c r="H85" s="223"/>
      <c r="I85" s="223"/>
    </row>
    <row r="86" spans="1:18" s="140" customFormat="1" ht="11.25" hidden="1">
      <c r="A86" s="69"/>
      <c r="B86" s="139"/>
      <c r="C86" s="191"/>
      <c r="D86" s="191"/>
      <c r="E86" s="191"/>
      <c r="F86" s="223"/>
      <c r="G86" s="223"/>
      <c r="H86" s="223"/>
      <c r="I86" s="223"/>
    </row>
    <row r="87" spans="1:18" s="140" customFormat="1" ht="11.25" hidden="1">
      <c r="A87" s="69"/>
      <c r="B87" s="69"/>
      <c r="C87" s="69"/>
      <c r="D87" s="69"/>
      <c r="E87" s="69"/>
      <c r="F87" s="69"/>
      <c r="G87" s="71"/>
      <c r="H87" s="69"/>
      <c r="I87" s="69"/>
    </row>
    <row r="88" spans="1:18" s="140" customFormat="1" ht="11.25">
      <c r="A88" s="69"/>
      <c r="B88" s="69"/>
      <c r="C88" s="69"/>
      <c r="D88" s="69"/>
      <c r="E88" s="69"/>
      <c r="F88" s="69"/>
      <c r="G88" s="71"/>
      <c r="H88" s="69"/>
      <c r="I88" s="69"/>
    </row>
    <row r="89" spans="1:18" s="140" customFormat="1" ht="11.25">
      <c r="A89" s="69"/>
      <c r="B89" s="69"/>
      <c r="C89" s="69"/>
      <c r="D89" s="69"/>
      <c r="E89" s="69"/>
      <c r="F89" s="69"/>
      <c r="G89" s="71"/>
      <c r="H89" s="69"/>
      <c r="I89" s="69"/>
    </row>
    <row r="90" spans="1:18" s="140" customFormat="1" ht="11.25">
      <c r="A90" s="69"/>
      <c r="B90" s="69"/>
      <c r="C90" s="69"/>
      <c r="D90" s="69"/>
      <c r="E90" s="69"/>
      <c r="F90" s="69"/>
      <c r="G90" s="71"/>
      <c r="H90" s="69"/>
      <c r="I90" s="69"/>
    </row>
    <row r="91" spans="1:18" s="140" customFormat="1" ht="11.25">
      <c r="A91" s="69"/>
      <c r="B91" s="69"/>
      <c r="C91" s="69"/>
      <c r="D91" s="69"/>
      <c r="E91" s="69"/>
      <c r="F91" s="69"/>
      <c r="G91" s="71"/>
      <c r="H91" s="69"/>
      <c r="I91" s="69"/>
    </row>
    <row r="92" spans="1:18" s="140" customFormat="1" ht="11.25">
      <c r="A92" s="69"/>
      <c r="B92" s="69"/>
      <c r="C92" s="69"/>
      <c r="D92" s="69"/>
      <c r="E92" s="69"/>
      <c r="F92" s="69"/>
      <c r="G92" s="71"/>
      <c r="H92" s="69"/>
      <c r="I92" s="69"/>
    </row>
    <row r="93" spans="1:18" s="140" customFormat="1" ht="11.25">
      <c r="A93" s="69"/>
      <c r="B93" s="69"/>
      <c r="C93" s="69"/>
      <c r="D93" s="69"/>
      <c r="E93" s="69"/>
      <c r="F93" s="69"/>
      <c r="G93" s="71"/>
      <c r="H93" s="69"/>
      <c r="I93" s="69"/>
    </row>
    <row r="94" spans="1:18" s="140" customFormat="1" ht="11.25">
      <c r="A94" s="69"/>
      <c r="B94" s="69"/>
      <c r="C94" s="69"/>
      <c r="D94" s="69"/>
      <c r="E94" s="69"/>
      <c r="F94" s="69"/>
      <c r="G94" s="71"/>
      <c r="H94" s="69"/>
      <c r="I94" s="69"/>
    </row>
    <row r="95" spans="1:18" s="140" customFormat="1" ht="11.25">
      <c r="A95" s="69"/>
      <c r="B95" s="69"/>
      <c r="C95" s="69"/>
      <c r="D95" s="69"/>
      <c r="E95" s="69"/>
      <c r="F95" s="69"/>
      <c r="G95" s="71"/>
      <c r="H95" s="69"/>
      <c r="I95" s="69"/>
    </row>
    <row r="96" spans="1:18" s="140" customFormat="1" ht="11.25">
      <c r="A96" s="69"/>
      <c r="B96" s="69"/>
      <c r="C96" s="69"/>
      <c r="D96" s="69"/>
      <c r="E96" s="69"/>
      <c r="F96" s="69"/>
      <c r="G96" s="71"/>
      <c r="H96" s="69"/>
      <c r="I96" s="69"/>
    </row>
    <row r="97" spans="1:9" s="140" customFormat="1" ht="11.25">
      <c r="A97" s="69"/>
      <c r="B97" s="69"/>
      <c r="C97" s="69"/>
      <c r="D97" s="69"/>
      <c r="E97" s="69"/>
      <c r="F97" s="69"/>
      <c r="G97" s="71"/>
      <c r="H97" s="69"/>
      <c r="I97" s="69"/>
    </row>
    <row r="98" spans="1:9" s="140" customFormat="1" ht="11.25">
      <c r="A98" s="69"/>
      <c r="B98" s="69"/>
      <c r="C98" s="69"/>
      <c r="D98" s="69"/>
      <c r="E98" s="69"/>
      <c r="F98" s="69"/>
      <c r="G98" s="71"/>
      <c r="H98" s="69"/>
      <c r="I98" s="69"/>
    </row>
    <row r="99" spans="1:9" s="140" customFormat="1" ht="11.25">
      <c r="A99" s="69"/>
      <c r="B99" s="69"/>
      <c r="C99" s="69"/>
      <c r="D99" s="69"/>
      <c r="E99" s="69"/>
      <c r="F99" s="69"/>
      <c r="G99" s="71"/>
      <c r="H99" s="69"/>
      <c r="I99" s="69"/>
    </row>
    <row r="100" spans="1:9" s="140" customFormat="1" ht="11.25">
      <c r="A100" s="69"/>
      <c r="B100" s="69"/>
      <c r="C100" s="69"/>
      <c r="D100" s="69"/>
      <c r="E100" s="69"/>
      <c r="F100" s="69"/>
      <c r="G100" s="71"/>
      <c r="H100" s="69"/>
      <c r="I100" s="69"/>
    </row>
    <row r="101" spans="1:9" s="140" customFormat="1" ht="11.25">
      <c r="A101" s="69"/>
      <c r="B101" s="69"/>
      <c r="C101" s="69"/>
      <c r="D101" s="69"/>
      <c r="E101" s="69"/>
      <c r="F101" s="69"/>
      <c r="G101" s="71"/>
      <c r="H101" s="69"/>
      <c r="I101" s="69"/>
    </row>
    <row r="102" spans="1:9" s="140" customFormat="1" ht="11.25">
      <c r="A102" s="69"/>
      <c r="B102" s="69"/>
      <c r="C102" s="69"/>
      <c r="D102" s="69"/>
      <c r="E102" s="69"/>
      <c r="F102" s="69"/>
      <c r="G102" s="71"/>
      <c r="H102" s="69"/>
      <c r="I102" s="69"/>
    </row>
  </sheetData>
  <mergeCells count="26">
    <mergeCell ref="A66:I66"/>
    <mergeCell ref="A61:B61"/>
    <mergeCell ref="A63:I63"/>
    <mergeCell ref="A64:I64"/>
    <mergeCell ref="A35:B35"/>
    <mergeCell ref="A37:B37"/>
    <mergeCell ref="A46:B46"/>
    <mergeCell ref="A48:B48"/>
    <mergeCell ref="A51:B51"/>
    <mergeCell ref="A59:B59"/>
    <mergeCell ref="A65:I65"/>
    <mergeCell ref="A33:B33"/>
    <mergeCell ref="A3:I3"/>
    <mergeCell ref="A4:A7"/>
    <mergeCell ref="B4:B7"/>
    <mergeCell ref="E4:F4"/>
    <mergeCell ref="H4:I5"/>
    <mergeCell ref="C5:C6"/>
    <mergeCell ref="A31:B31"/>
    <mergeCell ref="D5:D6"/>
    <mergeCell ref="E5:E6"/>
    <mergeCell ref="A9:B9"/>
    <mergeCell ref="A11:B11"/>
    <mergeCell ref="A13:B13"/>
    <mergeCell ref="A18:B18"/>
    <mergeCell ref="A1:C1"/>
  </mergeCells>
  <printOptions horizontalCentered="1"/>
  <pageMargins left="0" right="0" top="0" bottom="0.39370078740157483" header="0.31496062992125984" footer="0.31496062992125984"/>
  <pageSetup scale="82" fitToHeight="0" orientation="landscape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2"/>
  <sheetViews>
    <sheetView showGridLines="0" zoomScaleNormal="100" workbookViewId="0">
      <selection sqref="A1:C1"/>
    </sheetView>
  </sheetViews>
  <sheetFormatPr baseColWidth="10" defaultColWidth="11.42578125" defaultRowHeight="12"/>
  <cols>
    <col min="1" max="1" width="4.7109375" style="2" customWidth="1"/>
    <col min="2" max="2" width="60.7109375" style="3" customWidth="1"/>
    <col min="3" max="3" width="17.7109375" style="10" customWidth="1"/>
    <col min="4" max="6" width="17.7109375" style="3" customWidth="1"/>
    <col min="7" max="7" width="0.85546875" style="4" customWidth="1"/>
    <col min="8" max="9" width="13.7109375" style="3" customWidth="1"/>
    <col min="10" max="10" width="5.28515625" style="3" customWidth="1"/>
    <col min="11" max="15" width="10.7109375" style="3" customWidth="1"/>
    <col min="16" max="17" width="5.140625" style="3" customWidth="1"/>
    <col min="18" max="18" width="1.28515625" style="3" customWidth="1"/>
    <col min="19" max="20" width="12.28515625" style="3" customWidth="1"/>
    <col min="21" max="16384" width="11.42578125" style="3"/>
  </cols>
  <sheetData>
    <row r="1" spans="1:20" s="1" customFormat="1" ht="41.25" customHeight="1">
      <c r="A1" s="464" t="s">
        <v>146</v>
      </c>
      <c r="B1" s="464"/>
      <c r="C1" s="464"/>
      <c r="D1" s="446" t="s">
        <v>132</v>
      </c>
      <c r="E1" s="453"/>
      <c r="F1" s="453"/>
      <c r="G1" s="454"/>
      <c r="H1" s="453"/>
      <c r="I1" s="453"/>
    </row>
    <row r="2" spans="1:20" ht="22.5" customHeight="1">
      <c r="A2" s="448" t="s">
        <v>657</v>
      </c>
      <c r="C2" s="3"/>
    </row>
    <row r="3" spans="1:20" s="67" customFormat="1" ht="64.5" customHeight="1">
      <c r="A3" s="418" t="s">
        <v>145</v>
      </c>
      <c r="B3" s="418"/>
      <c r="C3" s="418"/>
      <c r="D3" s="418"/>
      <c r="E3" s="418"/>
      <c r="F3" s="418"/>
      <c r="G3" s="418"/>
      <c r="H3" s="418"/>
      <c r="I3" s="418"/>
    </row>
    <row r="4" spans="1:20" s="69" customFormat="1" ht="12" customHeight="1">
      <c r="A4" s="407" t="s">
        <v>0</v>
      </c>
      <c r="B4" s="392" t="s">
        <v>1</v>
      </c>
      <c r="C4" s="73"/>
      <c r="D4" s="73"/>
      <c r="E4" s="394" t="s">
        <v>2</v>
      </c>
      <c r="F4" s="394"/>
      <c r="G4" s="74"/>
      <c r="H4" s="392" t="s">
        <v>3</v>
      </c>
      <c r="I4" s="392"/>
    </row>
    <row r="5" spans="1:20" s="69" customFormat="1" ht="16.5" customHeight="1">
      <c r="A5" s="407"/>
      <c r="B5" s="392"/>
      <c r="C5" s="390" t="s">
        <v>4</v>
      </c>
      <c r="D5" s="390" t="s">
        <v>143</v>
      </c>
      <c r="E5" s="390" t="s">
        <v>358</v>
      </c>
      <c r="F5" s="107" t="s">
        <v>626</v>
      </c>
      <c r="G5" s="76"/>
      <c r="H5" s="393"/>
      <c r="I5" s="393"/>
    </row>
    <row r="6" spans="1:20" s="69" customFormat="1" ht="24.75" customHeight="1">
      <c r="A6" s="407"/>
      <c r="B6" s="392"/>
      <c r="C6" s="390"/>
      <c r="D6" s="390"/>
      <c r="E6" s="390"/>
      <c r="F6" s="77" t="s">
        <v>144</v>
      </c>
      <c r="G6" s="77"/>
      <c r="H6" s="76" t="s">
        <v>143</v>
      </c>
      <c r="I6" s="76" t="s">
        <v>6</v>
      </c>
    </row>
    <row r="7" spans="1:20" s="69" customFormat="1" ht="12" customHeight="1">
      <c r="A7" s="408"/>
      <c r="B7" s="393"/>
      <c r="C7" s="78" t="s">
        <v>8</v>
      </c>
      <c r="D7" s="78" t="s">
        <v>9</v>
      </c>
      <c r="E7" s="78" t="s">
        <v>10</v>
      </c>
      <c r="F7" s="79" t="s">
        <v>11</v>
      </c>
      <c r="G7" s="79"/>
      <c r="H7" s="79" t="s">
        <v>12</v>
      </c>
      <c r="I7" s="79" t="s">
        <v>13</v>
      </c>
    </row>
    <row r="8" spans="1:20" s="69" customFormat="1" ht="16.5" customHeight="1">
      <c r="A8" s="80" t="s">
        <v>128</v>
      </c>
      <c r="B8" s="80"/>
      <c r="C8" s="82">
        <f>C9+C11+C15+C17+C19+C23+C26</f>
        <v>28625456058.200001</v>
      </c>
      <c r="D8" s="82">
        <f>D9+D11+D15+D17+D19+D23+D26</f>
        <v>29641858320.468498</v>
      </c>
      <c r="E8" s="82">
        <f>E9+E11+E15+E17+E19+E23+E26</f>
        <v>22705039404.584</v>
      </c>
      <c r="F8" s="82">
        <f>F9+F11+F15+F17+F19+F23+F26</f>
        <v>8780834767.6175003</v>
      </c>
      <c r="G8" s="82">
        <f>+G9</f>
        <v>0</v>
      </c>
      <c r="H8" s="193">
        <f t="shared" ref="H8:H27" si="0">IFERROR(+F8/D8*100,"n.a.")</f>
        <v>29.623091348338637</v>
      </c>
      <c r="I8" s="193">
        <f t="shared" ref="I8:I27" si="1">IFERROR(+F8/E8*100,"n.a.")</f>
        <v>38.673505961168722</v>
      </c>
      <c r="K8" s="83"/>
      <c r="L8" s="83"/>
      <c r="M8" s="363"/>
      <c r="N8" s="363"/>
      <c r="O8" s="194"/>
      <c r="P8" s="195"/>
      <c r="Q8" s="195"/>
      <c r="R8" s="70"/>
      <c r="S8" s="196"/>
      <c r="T8" s="196"/>
    </row>
    <row r="9" spans="1:20" s="69" customFormat="1" ht="16.5" customHeight="1">
      <c r="A9" s="84" t="s">
        <v>126</v>
      </c>
      <c r="B9" s="84"/>
      <c r="C9" s="85">
        <f>C10</f>
        <v>882725</v>
      </c>
      <c r="D9" s="85">
        <f>D10</f>
        <v>547289</v>
      </c>
      <c r="E9" s="85">
        <f>E10</f>
        <v>547289</v>
      </c>
      <c r="F9" s="85">
        <f>F10</f>
        <v>547289</v>
      </c>
      <c r="G9" s="85">
        <f>+G27</f>
        <v>0</v>
      </c>
      <c r="H9" s="197">
        <f t="shared" si="0"/>
        <v>100</v>
      </c>
      <c r="I9" s="197">
        <f t="shared" si="1"/>
        <v>100</v>
      </c>
      <c r="K9" s="83"/>
      <c r="L9" s="83"/>
      <c r="M9" s="363"/>
      <c r="N9" s="363"/>
      <c r="O9" s="194"/>
      <c r="P9" s="195"/>
      <c r="Q9" s="195"/>
      <c r="R9" s="70"/>
      <c r="S9" s="196"/>
      <c r="T9" s="196"/>
    </row>
    <row r="10" spans="1:20" s="69" customFormat="1" ht="16.5" customHeight="1">
      <c r="A10" s="87"/>
      <c r="B10" s="87" t="s">
        <v>142</v>
      </c>
      <c r="C10" s="93">
        <v>882725</v>
      </c>
      <c r="D10" s="93">
        <v>547289</v>
      </c>
      <c r="E10" s="93">
        <v>547289</v>
      </c>
      <c r="F10" s="93">
        <v>547289</v>
      </c>
      <c r="G10" s="93"/>
      <c r="H10" s="198">
        <f t="shared" si="0"/>
        <v>100</v>
      </c>
      <c r="I10" s="198">
        <f t="shared" si="1"/>
        <v>100</v>
      </c>
      <c r="K10" s="83"/>
      <c r="L10" s="83"/>
      <c r="M10" s="363"/>
      <c r="N10" s="363"/>
      <c r="O10" s="194"/>
      <c r="P10" s="195"/>
      <c r="Q10" s="195"/>
      <c r="R10" s="70"/>
      <c r="S10" s="196"/>
      <c r="T10" s="196"/>
    </row>
    <row r="11" spans="1:20" s="69" customFormat="1" ht="16.5" customHeight="1">
      <c r="A11" s="84" t="s">
        <v>17</v>
      </c>
      <c r="B11" s="84"/>
      <c r="C11" s="85">
        <f>SUM(C12:C14)</f>
        <v>322464669</v>
      </c>
      <c r="D11" s="85">
        <f>SUM(D12:D14)</f>
        <v>326517381.22000009</v>
      </c>
      <c r="E11" s="85">
        <f>SUM(E12:E14)</f>
        <v>326238600.4000001</v>
      </c>
      <c r="F11" s="85">
        <f>SUM(F12:F14)</f>
        <v>324171199.25</v>
      </c>
      <c r="G11" s="85"/>
      <c r="H11" s="197">
        <f t="shared" si="0"/>
        <v>99.281452656139223</v>
      </c>
      <c r="I11" s="197">
        <f t="shared" si="1"/>
        <v>99.366291681160575</v>
      </c>
      <c r="K11" s="83"/>
      <c r="L11" s="83"/>
      <c r="M11" s="363"/>
      <c r="N11" s="363"/>
      <c r="O11" s="194"/>
      <c r="P11" s="195"/>
      <c r="Q11" s="195"/>
      <c r="R11" s="70"/>
      <c r="S11" s="196"/>
      <c r="T11" s="196"/>
    </row>
    <row r="12" spans="1:20" s="69" customFormat="1" ht="16.5" customHeight="1">
      <c r="A12" s="87"/>
      <c r="B12" s="87" t="s">
        <v>141</v>
      </c>
      <c r="C12" s="93">
        <v>322464669</v>
      </c>
      <c r="D12" s="93">
        <v>325379937.20000005</v>
      </c>
      <c r="E12" s="93">
        <v>325225950.20000005</v>
      </c>
      <c r="F12" s="93">
        <v>324113155.61000001</v>
      </c>
      <c r="G12" s="93"/>
      <c r="H12" s="198">
        <f t="shared" si="0"/>
        <v>99.610676183387</v>
      </c>
      <c r="I12" s="198">
        <f t="shared" si="1"/>
        <v>99.657839545302053</v>
      </c>
      <c r="K12" s="83"/>
      <c r="L12" s="83"/>
      <c r="M12" s="363"/>
      <c r="N12" s="363"/>
      <c r="O12" s="194"/>
      <c r="P12" s="195"/>
      <c r="Q12" s="195"/>
      <c r="R12" s="70"/>
      <c r="S12" s="196"/>
      <c r="T12" s="196"/>
    </row>
    <row r="13" spans="1:20" s="69" customFormat="1" ht="16.5" customHeight="1">
      <c r="A13" s="87"/>
      <c r="B13" s="87" t="s">
        <v>638</v>
      </c>
      <c r="C13" s="93">
        <v>0</v>
      </c>
      <c r="D13" s="93">
        <v>170050.04</v>
      </c>
      <c r="E13" s="93">
        <v>170050.04</v>
      </c>
      <c r="F13" s="93">
        <v>0</v>
      </c>
      <c r="G13" s="93"/>
      <c r="H13" s="198">
        <f t="shared" si="0"/>
        <v>0</v>
      </c>
      <c r="I13" s="199">
        <f t="shared" si="1"/>
        <v>0</v>
      </c>
      <c r="K13" s="83"/>
      <c r="L13" s="83"/>
      <c r="M13" s="363"/>
      <c r="N13" s="363"/>
      <c r="O13" s="194"/>
      <c r="P13" s="195"/>
      <c r="Q13" s="195"/>
      <c r="R13" s="70"/>
      <c r="S13" s="196"/>
      <c r="T13" s="196"/>
    </row>
    <row r="14" spans="1:20" s="69" customFormat="1" ht="16.5" customHeight="1">
      <c r="A14" s="87"/>
      <c r="B14" s="87" t="s">
        <v>639</v>
      </c>
      <c r="C14" s="93">
        <v>0</v>
      </c>
      <c r="D14" s="93">
        <v>967393.98</v>
      </c>
      <c r="E14" s="93">
        <v>842600.16</v>
      </c>
      <c r="F14" s="93">
        <v>58043.64</v>
      </c>
      <c r="G14" s="93"/>
      <c r="H14" s="198">
        <f t="shared" si="0"/>
        <v>6.0000001240446004</v>
      </c>
      <c r="I14" s="198">
        <f t="shared" si="1"/>
        <v>6.8886338687616675</v>
      </c>
      <c r="K14" s="83"/>
      <c r="L14" s="83"/>
      <c r="M14" s="363"/>
      <c r="N14" s="363"/>
      <c r="O14" s="194"/>
      <c r="P14" s="195"/>
      <c r="Q14" s="195"/>
      <c r="R14" s="70"/>
      <c r="S14" s="196"/>
      <c r="T14" s="196"/>
    </row>
    <row r="15" spans="1:20" s="69" customFormat="1" ht="16.5" customHeight="1">
      <c r="A15" s="84" t="s">
        <v>45</v>
      </c>
      <c r="B15" s="84"/>
      <c r="C15" s="85">
        <f>C16</f>
        <v>33000000</v>
      </c>
      <c r="D15" s="85">
        <f>D16</f>
        <v>15948304.130000001</v>
      </c>
      <c r="E15" s="85">
        <f>E16</f>
        <v>12647363.27</v>
      </c>
      <c r="F15" s="85">
        <f>F16</f>
        <v>5697392.96</v>
      </c>
      <c r="G15" s="85"/>
      <c r="H15" s="200">
        <f t="shared" si="0"/>
        <v>35.724130374983012</v>
      </c>
      <c r="I15" s="200">
        <f t="shared" si="1"/>
        <v>45.048069217039263</v>
      </c>
      <c r="K15" s="83"/>
      <c r="L15" s="83"/>
      <c r="M15" s="363"/>
      <c r="N15" s="363"/>
      <c r="O15" s="194"/>
      <c r="P15" s="195"/>
      <c r="Q15" s="195"/>
      <c r="R15" s="70"/>
      <c r="S15" s="196"/>
      <c r="T15" s="196"/>
    </row>
    <row r="16" spans="1:20" s="69" customFormat="1" ht="16.5" customHeight="1">
      <c r="A16" s="87"/>
      <c r="B16" s="87" t="s">
        <v>140</v>
      </c>
      <c r="C16" s="93">
        <v>33000000</v>
      </c>
      <c r="D16" s="93">
        <v>15948304.130000001</v>
      </c>
      <c r="E16" s="93">
        <v>12647363.27</v>
      </c>
      <c r="F16" s="93">
        <v>5697392.96</v>
      </c>
      <c r="G16" s="93"/>
      <c r="H16" s="199">
        <f t="shared" si="0"/>
        <v>35.724130374983012</v>
      </c>
      <c r="I16" s="199">
        <f t="shared" si="1"/>
        <v>45.048069217039263</v>
      </c>
      <c r="K16" s="83"/>
      <c r="L16" s="83"/>
      <c r="M16" s="363"/>
      <c r="N16" s="363"/>
      <c r="O16" s="194"/>
      <c r="P16" s="195"/>
      <c r="Q16" s="195"/>
      <c r="R16" s="70"/>
      <c r="S16" s="196"/>
      <c r="T16" s="196"/>
    </row>
    <row r="17" spans="1:20" s="69" customFormat="1" ht="16.5" customHeight="1">
      <c r="A17" s="84" t="s">
        <v>73</v>
      </c>
      <c r="B17" s="84"/>
      <c r="C17" s="85">
        <f>C18</f>
        <v>3277946</v>
      </c>
      <c r="D17" s="85">
        <f>D18</f>
        <v>2956467.9919999996</v>
      </c>
      <c r="E17" s="85">
        <f>E18</f>
        <v>2254864.4840000002</v>
      </c>
      <c r="F17" s="85">
        <f>F18</f>
        <v>2222271.8520000004</v>
      </c>
      <c r="G17" s="85"/>
      <c r="H17" s="197">
        <f t="shared" si="0"/>
        <v>75.166443811105552</v>
      </c>
      <c r="I17" s="197">
        <f t="shared" si="1"/>
        <v>98.554563600993788</v>
      </c>
      <c r="K17" s="83"/>
      <c r="L17" s="83"/>
      <c r="M17" s="363"/>
      <c r="N17" s="363"/>
      <c r="O17" s="194"/>
      <c r="P17" s="195"/>
      <c r="Q17" s="195"/>
      <c r="R17" s="70"/>
      <c r="S17" s="196"/>
      <c r="T17" s="196"/>
    </row>
    <row r="18" spans="1:20" s="69" customFormat="1" ht="16.5" customHeight="1">
      <c r="A18" s="87"/>
      <c r="B18" s="87" t="s">
        <v>139</v>
      </c>
      <c r="C18" s="93">
        <v>3277946</v>
      </c>
      <c r="D18" s="93">
        <v>2956467.9919999996</v>
      </c>
      <c r="E18" s="93">
        <v>2254864.4840000002</v>
      </c>
      <c r="F18" s="93">
        <v>2222271.8520000004</v>
      </c>
      <c r="G18" s="93"/>
      <c r="H18" s="198">
        <f t="shared" si="0"/>
        <v>75.166443811105552</v>
      </c>
      <c r="I18" s="198">
        <f t="shared" si="1"/>
        <v>98.554563600993788</v>
      </c>
      <c r="K18" s="83"/>
      <c r="L18" s="83"/>
      <c r="M18" s="363"/>
      <c r="N18" s="363"/>
      <c r="O18" s="194"/>
      <c r="P18" s="195"/>
      <c r="Q18" s="195"/>
      <c r="R18" s="70"/>
      <c r="S18" s="196"/>
      <c r="T18" s="196"/>
    </row>
    <row r="19" spans="1:20" s="69" customFormat="1" ht="16.5" customHeight="1">
      <c r="A19" s="84" t="s">
        <v>78</v>
      </c>
      <c r="B19" s="84"/>
      <c r="C19" s="85">
        <f>SUM(C20:C22)</f>
        <v>562813410.20000005</v>
      </c>
      <c r="D19" s="85">
        <f>SUM(D20:D22)</f>
        <v>600351340.12650001</v>
      </c>
      <c r="E19" s="85">
        <f>SUM(E20:E22)</f>
        <v>573561091.81999993</v>
      </c>
      <c r="F19" s="85">
        <f>SUM(F20:F22)</f>
        <v>550440446.72549999</v>
      </c>
      <c r="G19" s="85"/>
      <c r="H19" s="197">
        <f t="shared" si="0"/>
        <v>91.686385943523788</v>
      </c>
      <c r="I19" s="197">
        <f t="shared" si="1"/>
        <v>95.96893069905866</v>
      </c>
      <c r="K19" s="83"/>
      <c r="L19" s="83"/>
      <c r="M19" s="363"/>
      <c r="N19" s="363"/>
      <c r="O19" s="194"/>
      <c r="P19" s="195"/>
      <c r="Q19" s="195"/>
      <c r="R19" s="70"/>
      <c r="S19" s="196"/>
      <c r="T19" s="196"/>
    </row>
    <row r="20" spans="1:20" s="69" customFormat="1" ht="16.5" customHeight="1">
      <c r="A20" s="87"/>
      <c r="B20" s="87" t="s">
        <v>138</v>
      </c>
      <c r="C20" s="93">
        <v>468416190</v>
      </c>
      <c r="D20" s="93">
        <v>497944443</v>
      </c>
      <c r="E20" s="93">
        <v>497944443</v>
      </c>
      <c r="F20" s="93">
        <v>487984589</v>
      </c>
      <c r="G20" s="93"/>
      <c r="H20" s="198">
        <f t="shared" si="0"/>
        <v>97.999806175164011</v>
      </c>
      <c r="I20" s="198">
        <f t="shared" si="1"/>
        <v>97.999806175164011</v>
      </c>
      <c r="K20" s="83"/>
      <c r="L20" s="83"/>
      <c r="M20" s="363"/>
      <c r="N20" s="363"/>
      <c r="O20" s="194"/>
      <c r="P20" s="195"/>
      <c r="Q20" s="195"/>
      <c r="R20" s="70"/>
      <c r="S20" s="196"/>
      <c r="T20" s="196"/>
    </row>
    <row r="21" spans="1:20" s="69" customFormat="1" ht="16.5" customHeight="1">
      <c r="A21" s="87"/>
      <c r="B21" s="87" t="s">
        <v>137</v>
      </c>
      <c r="C21" s="93">
        <v>93797220.199999988</v>
      </c>
      <c r="D21" s="93">
        <v>101806897.12649997</v>
      </c>
      <c r="E21" s="93">
        <v>75146648.819999993</v>
      </c>
      <c r="F21" s="93">
        <v>62409728.725500025</v>
      </c>
      <c r="G21" s="93"/>
      <c r="H21" s="198">
        <f t="shared" si="0"/>
        <v>61.302063501604351</v>
      </c>
      <c r="I21" s="198">
        <f t="shared" si="1"/>
        <v>83.05058137055596</v>
      </c>
      <c r="K21" s="83"/>
      <c r="L21" s="83"/>
      <c r="M21" s="363"/>
      <c r="N21" s="363"/>
      <c r="O21" s="194"/>
      <c r="P21" s="195"/>
      <c r="Q21" s="195"/>
      <c r="R21" s="70"/>
      <c r="S21" s="196"/>
      <c r="T21" s="196"/>
    </row>
    <row r="22" spans="1:20" s="69" customFormat="1" ht="16.5" customHeight="1">
      <c r="A22" s="87"/>
      <c r="B22" s="87" t="s">
        <v>120</v>
      </c>
      <c r="C22" s="93">
        <v>600000</v>
      </c>
      <c r="D22" s="93">
        <v>600000</v>
      </c>
      <c r="E22" s="93">
        <v>470000</v>
      </c>
      <c r="F22" s="93">
        <v>46129</v>
      </c>
      <c r="G22" s="93"/>
      <c r="H22" s="198">
        <f t="shared" si="0"/>
        <v>7.6881666666666666</v>
      </c>
      <c r="I22" s="198">
        <f t="shared" si="1"/>
        <v>9.8146808510638301</v>
      </c>
      <c r="K22" s="83"/>
      <c r="L22" s="83"/>
      <c r="M22" s="363"/>
      <c r="N22" s="363"/>
      <c r="O22" s="194"/>
      <c r="P22" s="195"/>
      <c r="Q22" s="195"/>
      <c r="R22" s="70"/>
      <c r="S22" s="196"/>
      <c r="T22" s="196"/>
    </row>
    <row r="23" spans="1:20" s="69" customFormat="1" ht="16.5" customHeight="1">
      <c r="A23" s="84" t="s">
        <v>136</v>
      </c>
      <c r="B23" s="84"/>
      <c r="C23" s="85">
        <f>SUM(C24:C25)</f>
        <v>885160986</v>
      </c>
      <c r="D23" s="85">
        <f>SUM(D24:D25)</f>
        <v>1877681216</v>
      </c>
      <c r="E23" s="85">
        <f>SUM(E24:E25)</f>
        <v>1815507190</v>
      </c>
      <c r="F23" s="85">
        <f>SUM(F24:F25)</f>
        <v>1808317673</v>
      </c>
      <c r="G23" s="85"/>
      <c r="H23" s="200">
        <f t="shared" si="0"/>
        <v>96.305893545243833</v>
      </c>
      <c r="I23" s="200">
        <f t="shared" si="1"/>
        <v>99.603994022188374</v>
      </c>
      <c r="K23" s="83"/>
      <c r="L23" s="83"/>
      <c r="M23" s="363"/>
      <c r="N23" s="363"/>
      <c r="O23" s="194"/>
      <c r="P23" s="195"/>
      <c r="Q23" s="195"/>
      <c r="R23" s="70"/>
      <c r="S23" s="196"/>
      <c r="T23" s="196"/>
    </row>
    <row r="24" spans="1:20" s="69" customFormat="1" ht="16.5" customHeight="1">
      <c r="A24" s="87"/>
      <c r="B24" s="87" t="s">
        <v>135</v>
      </c>
      <c r="C24" s="93">
        <v>25762682</v>
      </c>
      <c r="D24" s="93">
        <v>18240290</v>
      </c>
      <c r="E24" s="93">
        <v>11460919</v>
      </c>
      <c r="F24" s="93">
        <v>11460919</v>
      </c>
      <c r="G24" s="93"/>
      <c r="H24" s="199">
        <f t="shared" si="0"/>
        <v>62.832986756241269</v>
      </c>
      <c r="I24" s="199">
        <f t="shared" si="1"/>
        <v>100</v>
      </c>
      <c r="K24" s="83"/>
      <c r="L24" s="83"/>
      <c r="M24" s="363"/>
      <c r="N24" s="363"/>
      <c r="O24" s="194"/>
      <c r="P24" s="195"/>
      <c r="Q24" s="195"/>
      <c r="R24" s="70"/>
      <c r="S24" s="196"/>
      <c r="T24" s="196"/>
    </row>
    <row r="25" spans="1:20" s="69" customFormat="1" ht="16.5" customHeight="1">
      <c r="A25" s="87"/>
      <c r="B25" s="87" t="s">
        <v>134</v>
      </c>
      <c r="C25" s="93">
        <v>859398304</v>
      </c>
      <c r="D25" s="93">
        <v>1859440926</v>
      </c>
      <c r="E25" s="93">
        <v>1804046271</v>
      </c>
      <c r="F25" s="93">
        <v>1796856754</v>
      </c>
      <c r="G25" s="93"/>
      <c r="H25" s="198">
        <f t="shared" si="0"/>
        <v>96.634247900812312</v>
      </c>
      <c r="I25" s="198">
        <f t="shared" si="1"/>
        <v>99.601478237250817</v>
      </c>
      <c r="K25" s="83"/>
      <c r="L25" s="83"/>
      <c r="M25" s="363"/>
      <c r="N25" s="363"/>
      <c r="O25" s="194"/>
      <c r="P25" s="195"/>
      <c r="Q25" s="195"/>
      <c r="R25" s="70"/>
      <c r="S25" s="196"/>
      <c r="T25" s="196"/>
    </row>
    <row r="26" spans="1:20" s="69" customFormat="1" ht="16.5" customHeight="1">
      <c r="A26" s="84" t="s">
        <v>133</v>
      </c>
      <c r="B26" s="84"/>
      <c r="C26" s="85">
        <f>C27</f>
        <v>26817856322</v>
      </c>
      <c r="D26" s="85">
        <f>D27</f>
        <v>26817856322</v>
      </c>
      <c r="E26" s="85">
        <f>E27</f>
        <v>19974283005.610001</v>
      </c>
      <c r="F26" s="85">
        <f>F27</f>
        <v>6089438494.8299999</v>
      </c>
      <c r="G26" s="85"/>
      <c r="H26" s="197">
        <f t="shared" si="0"/>
        <v>22.70665642217844</v>
      </c>
      <c r="I26" s="197">
        <f t="shared" si="1"/>
        <v>30.48639339454494</v>
      </c>
      <c r="K26" s="83"/>
      <c r="L26" s="83"/>
      <c r="M26" s="363"/>
      <c r="N26" s="363"/>
      <c r="O26" s="194"/>
      <c r="P26" s="195"/>
      <c r="Q26" s="195"/>
      <c r="R26" s="70"/>
      <c r="S26" s="196"/>
      <c r="T26" s="196"/>
    </row>
    <row r="27" spans="1:20" s="69" customFormat="1" ht="16.5" customHeight="1" thickBot="1">
      <c r="A27" s="201"/>
      <c r="B27" s="202" t="s">
        <v>640</v>
      </c>
      <c r="C27" s="100">
        <v>26817856322</v>
      </c>
      <c r="D27" s="100">
        <v>26817856322</v>
      </c>
      <c r="E27" s="100">
        <v>19974283005.610001</v>
      </c>
      <c r="F27" s="100">
        <v>6089438494.8299999</v>
      </c>
      <c r="G27" s="100"/>
      <c r="H27" s="101">
        <f t="shared" si="0"/>
        <v>22.70665642217844</v>
      </c>
      <c r="I27" s="101">
        <f t="shared" si="1"/>
        <v>30.48639339454494</v>
      </c>
      <c r="K27" s="83"/>
      <c r="L27" s="83"/>
      <c r="M27" s="363"/>
      <c r="N27" s="363"/>
      <c r="O27" s="194"/>
      <c r="P27" s="195"/>
      <c r="Q27" s="195"/>
      <c r="R27" s="70"/>
      <c r="S27" s="196"/>
      <c r="T27" s="196"/>
    </row>
    <row r="28" spans="1:20" s="12" customFormat="1" ht="90" customHeight="1">
      <c r="A28" s="411" t="s">
        <v>650</v>
      </c>
      <c r="B28" s="411"/>
      <c r="C28" s="411"/>
      <c r="D28" s="411"/>
      <c r="E28" s="411"/>
      <c r="F28" s="411"/>
      <c r="G28" s="411"/>
      <c r="H28" s="411"/>
      <c r="I28" s="411"/>
    </row>
    <row r="29" spans="1:20" s="69" customFormat="1" ht="9" customHeight="1">
      <c r="A29" s="425"/>
      <c r="B29" s="425"/>
      <c r="C29" s="425"/>
      <c r="D29" s="425"/>
      <c r="E29" s="425"/>
      <c r="F29" s="425"/>
      <c r="G29" s="425"/>
      <c r="H29" s="425"/>
      <c r="I29" s="425"/>
    </row>
    <row r="30" spans="1:20" s="69" customFormat="1" ht="12.75" customHeight="1">
      <c r="A30" s="426"/>
      <c r="B30" s="426"/>
      <c r="C30" s="426"/>
      <c r="D30" s="426"/>
      <c r="E30" s="426"/>
      <c r="F30" s="426"/>
      <c r="G30" s="426"/>
      <c r="H30" s="426"/>
      <c r="I30" s="426"/>
    </row>
    <row r="31" spans="1:20" s="69" customFormat="1" ht="9" customHeight="1">
      <c r="A31" s="412"/>
      <c r="B31" s="412"/>
      <c r="C31" s="412"/>
      <c r="D31" s="412"/>
      <c r="E31" s="412"/>
      <c r="F31" s="412"/>
      <c r="G31" s="412"/>
      <c r="H31" s="412"/>
      <c r="I31" s="412"/>
      <c r="J31" s="203"/>
    </row>
    <row r="32" spans="1:20" s="69" customFormat="1" ht="9" customHeight="1">
      <c r="A32" s="412"/>
      <c r="B32" s="412"/>
      <c r="C32" s="412"/>
      <c r="D32" s="412"/>
      <c r="E32" s="412"/>
      <c r="F32" s="412"/>
      <c r="G32" s="412"/>
      <c r="H32" s="412"/>
      <c r="I32" s="412"/>
      <c r="J32" s="203"/>
    </row>
    <row r="33" spans="1:11" s="69" customFormat="1" ht="11.25">
      <c r="A33" s="425"/>
      <c r="B33" s="425"/>
      <c r="C33" s="425"/>
      <c r="D33" s="425"/>
      <c r="E33" s="425"/>
      <c r="F33" s="425"/>
      <c r="G33" s="425"/>
      <c r="H33" s="425"/>
      <c r="I33" s="425"/>
    </row>
    <row r="34" spans="1:11" s="69" customFormat="1" ht="11.25" hidden="1">
      <c r="A34" s="204"/>
      <c r="B34" s="205" t="s">
        <v>615</v>
      </c>
      <c r="C34" s="206" t="s">
        <v>616</v>
      </c>
      <c r="D34" s="206" t="s">
        <v>617</v>
      </c>
      <c r="E34" s="206" t="s">
        <v>618</v>
      </c>
      <c r="F34" s="206" t="s">
        <v>619</v>
      </c>
      <c r="G34" s="207"/>
      <c r="H34" s="205"/>
      <c r="I34" s="205"/>
      <c r="J34" s="205"/>
      <c r="K34" s="205"/>
    </row>
    <row r="35" spans="1:11" s="69" customFormat="1" ht="11.25" hidden="1">
      <c r="A35" s="192"/>
      <c r="B35" s="69">
        <v>4</v>
      </c>
      <c r="C35" s="170">
        <v>882725</v>
      </c>
      <c r="D35" s="69">
        <v>547289</v>
      </c>
      <c r="E35" s="69">
        <v>547289</v>
      </c>
      <c r="F35" s="69">
        <v>547289</v>
      </c>
      <c r="G35" s="71"/>
      <c r="H35" s="70">
        <f>+C35-C9</f>
        <v>0</v>
      </c>
      <c r="I35" s="70">
        <f t="shared" ref="I35:J35" si="2">+D35-D9</f>
        <v>0</v>
      </c>
      <c r="J35" s="70">
        <f t="shared" si="2"/>
        <v>0</v>
      </c>
      <c r="K35" s="70"/>
    </row>
    <row r="36" spans="1:11" s="69" customFormat="1" ht="11.25" hidden="1">
      <c r="A36" s="192"/>
      <c r="B36" s="69">
        <v>8</v>
      </c>
      <c r="C36" s="170">
        <v>322464669</v>
      </c>
      <c r="D36" s="69">
        <v>326517381.22000003</v>
      </c>
      <c r="E36" s="69">
        <v>326238600.40000004</v>
      </c>
      <c r="F36" s="69">
        <v>324171199.25</v>
      </c>
      <c r="G36" s="71"/>
      <c r="H36" s="70">
        <f>+C36-C11</f>
        <v>0</v>
      </c>
      <c r="I36" s="70">
        <f t="shared" ref="I36:J36" si="3">+D36-D11</f>
        <v>0</v>
      </c>
      <c r="J36" s="70">
        <f t="shared" si="3"/>
        <v>0</v>
      </c>
      <c r="K36" s="70"/>
    </row>
    <row r="37" spans="1:11" s="69" customFormat="1" ht="11.25" hidden="1">
      <c r="A37" s="192"/>
      <c r="B37" s="69">
        <v>12</v>
      </c>
      <c r="C37" s="170">
        <v>33000000</v>
      </c>
      <c r="D37" s="69">
        <v>15948304.130000001</v>
      </c>
      <c r="E37" s="69">
        <v>12647363.27</v>
      </c>
      <c r="F37" s="69">
        <v>5697392.96</v>
      </c>
      <c r="G37" s="71"/>
      <c r="H37" s="70">
        <f>+C37-C15</f>
        <v>0</v>
      </c>
      <c r="I37" s="70">
        <f t="shared" ref="I37:J37" si="4">+D37-D15</f>
        <v>0</v>
      </c>
      <c r="J37" s="70">
        <f t="shared" si="4"/>
        <v>0</v>
      </c>
      <c r="K37" s="70"/>
    </row>
    <row r="38" spans="1:11" s="69" customFormat="1" ht="11.25" hidden="1">
      <c r="A38" s="192"/>
      <c r="B38" s="69">
        <v>16</v>
      </c>
      <c r="C38" s="170">
        <v>3277946</v>
      </c>
      <c r="D38" s="69">
        <v>2956467.9920000001</v>
      </c>
      <c r="E38" s="69">
        <v>2254864.4840000002</v>
      </c>
      <c r="F38" s="69">
        <v>2222271.852</v>
      </c>
      <c r="G38" s="71"/>
      <c r="H38" s="70">
        <f>+C38-C17</f>
        <v>0</v>
      </c>
      <c r="I38" s="70">
        <f t="shared" ref="I38:J38" si="5">+D38-D17</f>
        <v>0</v>
      </c>
      <c r="J38" s="70">
        <f t="shared" si="5"/>
        <v>0</v>
      </c>
      <c r="K38" s="70"/>
    </row>
    <row r="39" spans="1:11" s="69" customFormat="1" ht="11.25" hidden="1">
      <c r="A39" s="192"/>
      <c r="B39" s="69">
        <v>18</v>
      </c>
      <c r="C39" s="170">
        <v>562813410.19999945</v>
      </c>
      <c r="D39" s="69">
        <v>600351340.12649953</v>
      </c>
      <c r="E39" s="69">
        <v>573561091.81999981</v>
      </c>
      <c r="F39" s="69">
        <v>550440446.72550023</v>
      </c>
      <c r="G39" s="71"/>
      <c r="H39" s="70">
        <f>+C39-C19</f>
        <v>0</v>
      </c>
      <c r="I39" s="70">
        <f t="shared" ref="I39:J39" si="6">+D39-D19</f>
        <v>0</v>
      </c>
      <c r="J39" s="70">
        <f t="shared" si="6"/>
        <v>0</v>
      </c>
      <c r="K39" s="70"/>
    </row>
    <row r="40" spans="1:11" s="69" customFormat="1" ht="11.25" hidden="1">
      <c r="A40" s="192"/>
      <c r="B40" s="69">
        <v>52</v>
      </c>
      <c r="C40" s="170">
        <v>885160986</v>
      </c>
      <c r="D40" s="69">
        <v>1877681216</v>
      </c>
      <c r="E40" s="69">
        <v>1815507190</v>
      </c>
      <c r="F40" s="69">
        <v>1808317673</v>
      </c>
      <c r="G40" s="71"/>
      <c r="H40" s="70">
        <f>+C40-C23</f>
        <v>0</v>
      </c>
      <c r="I40" s="70">
        <f t="shared" ref="I40:J40" si="7">+D40-D23</f>
        <v>0</v>
      </c>
      <c r="J40" s="70">
        <f t="shared" si="7"/>
        <v>0</v>
      </c>
      <c r="K40" s="70"/>
    </row>
    <row r="41" spans="1:11" s="69" customFormat="1" ht="11.25" hidden="1">
      <c r="A41" s="192"/>
      <c r="B41" s="69">
        <v>53</v>
      </c>
      <c r="C41" s="170">
        <v>26817856322</v>
      </c>
      <c r="D41" s="69">
        <v>26817856322.000004</v>
      </c>
      <c r="E41" s="69">
        <v>19974283005.610001</v>
      </c>
      <c r="F41" s="69">
        <v>6089438494.8299999</v>
      </c>
      <c r="G41" s="71"/>
      <c r="H41" s="70">
        <f>+C41-C26</f>
        <v>0</v>
      </c>
      <c r="I41" s="70">
        <f t="shared" ref="I41:J41" si="8">+D41-D26</f>
        <v>0</v>
      </c>
      <c r="J41" s="70">
        <f t="shared" si="8"/>
        <v>0</v>
      </c>
      <c r="K41" s="70"/>
    </row>
    <row r="42" spans="1:11" s="69" customFormat="1" ht="11.25" hidden="1">
      <c r="A42" s="192"/>
      <c r="B42" s="69" t="s">
        <v>620</v>
      </c>
      <c r="C42" s="170">
        <v>28625456058.200001</v>
      </c>
      <c r="D42" s="69">
        <v>29641858320.468502</v>
      </c>
      <c r="E42" s="69">
        <v>22705039404.584</v>
      </c>
      <c r="F42" s="69">
        <v>8780834767.6175003</v>
      </c>
      <c r="G42" s="71"/>
      <c r="H42" s="70">
        <f>+C42-C8</f>
        <v>0</v>
      </c>
      <c r="I42" s="70">
        <f t="shared" ref="I42:J42" si="9">+D42-D8</f>
        <v>0</v>
      </c>
      <c r="J42" s="70">
        <f t="shared" si="9"/>
        <v>0</v>
      </c>
      <c r="K42" s="70"/>
    </row>
    <row r="43" spans="1:11" s="69" customFormat="1" ht="11.25" hidden="1">
      <c r="A43" s="192"/>
      <c r="C43" s="170"/>
      <c r="G43" s="71"/>
      <c r="H43" s="70"/>
      <c r="I43" s="70"/>
      <c r="J43" s="70"/>
      <c r="K43" s="70"/>
    </row>
    <row r="44" spans="1:11" s="69" customFormat="1" ht="11.25" hidden="1">
      <c r="A44" s="192"/>
      <c r="C44" s="170"/>
      <c r="G44" s="71"/>
      <c r="H44" s="70"/>
      <c r="I44" s="70"/>
      <c r="J44" s="70"/>
      <c r="K44" s="70"/>
    </row>
    <row r="45" spans="1:11" s="69" customFormat="1" ht="11.25">
      <c r="A45" s="192"/>
      <c r="C45" s="170"/>
      <c r="G45" s="71"/>
      <c r="H45" s="70"/>
      <c r="I45" s="70"/>
      <c r="J45" s="70"/>
      <c r="K45" s="70"/>
    </row>
    <row r="46" spans="1:11" s="69" customFormat="1" ht="11.25">
      <c r="A46" s="192"/>
      <c r="C46" s="170"/>
      <c r="G46" s="71"/>
      <c r="H46" s="70"/>
      <c r="I46" s="70"/>
      <c r="J46" s="70"/>
      <c r="K46" s="70"/>
    </row>
    <row r="47" spans="1:11" s="69" customFormat="1" ht="11.25">
      <c r="A47" s="192"/>
      <c r="C47" s="170"/>
      <c r="G47" s="71"/>
      <c r="H47" s="70"/>
      <c r="I47" s="70"/>
      <c r="J47" s="70"/>
      <c r="K47" s="70"/>
    </row>
    <row r="48" spans="1:11" s="69" customFormat="1" ht="11.25">
      <c r="A48" s="192"/>
      <c r="C48" s="170"/>
      <c r="G48" s="71"/>
      <c r="H48" s="70"/>
      <c r="I48" s="70"/>
      <c r="J48" s="70"/>
      <c r="K48" s="70"/>
    </row>
    <row r="49" spans="1:11" s="69" customFormat="1" ht="11.25">
      <c r="A49" s="192"/>
      <c r="C49" s="170"/>
      <c r="G49" s="71"/>
      <c r="H49" s="70"/>
      <c r="I49" s="70"/>
      <c r="J49" s="70"/>
      <c r="K49" s="70"/>
    </row>
    <row r="50" spans="1:11" s="69" customFormat="1" ht="11.25">
      <c r="A50" s="192"/>
      <c r="C50" s="170"/>
      <c r="G50" s="71"/>
      <c r="H50" s="70"/>
      <c r="I50" s="70"/>
      <c r="J50" s="70"/>
      <c r="K50" s="70"/>
    </row>
    <row r="51" spans="1:11" s="69" customFormat="1" ht="11.25">
      <c r="A51" s="192"/>
      <c r="C51" s="170"/>
      <c r="G51" s="71"/>
      <c r="H51" s="70"/>
      <c r="I51" s="70"/>
      <c r="J51" s="70"/>
      <c r="K51" s="70"/>
    </row>
    <row r="52" spans="1:11" s="69" customFormat="1" ht="11.25">
      <c r="A52" s="192"/>
      <c r="C52" s="170"/>
      <c r="G52" s="71"/>
      <c r="H52" s="70"/>
      <c r="I52" s="70"/>
      <c r="J52" s="70"/>
      <c r="K52" s="70"/>
    </row>
    <row r="53" spans="1:11" s="69" customFormat="1" ht="11.25">
      <c r="A53" s="192"/>
      <c r="C53" s="170"/>
      <c r="G53" s="71"/>
    </row>
    <row r="54" spans="1:11" s="69" customFormat="1" ht="11.25">
      <c r="A54" s="192"/>
      <c r="C54" s="170"/>
      <c r="G54" s="71"/>
    </row>
    <row r="55" spans="1:11" s="69" customFormat="1" ht="11.25">
      <c r="A55" s="192"/>
      <c r="C55" s="170"/>
      <c r="G55" s="71"/>
    </row>
    <row r="56" spans="1:11" s="69" customFormat="1" ht="11.25">
      <c r="A56" s="192"/>
      <c r="C56" s="170"/>
      <c r="G56" s="71"/>
    </row>
    <row r="57" spans="1:11" s="69" customFormat="1" ht="11.25">
      <c r="A57" s="192"/>
      <c r="C57" s="170"/>
      <c r="G57" s="71"/>
    </row>
    <row r="58" spans="1:11" s="69" customFormat="1" ht="11.25">
      <c r="A58" s="192"/>
      <c r="C58" s="170"/>
      <c r="G58" s="71"/>
    </row>
    <row r="59" spans="1:11" s="69" customFormat="1" ht="11.25">
      <c r="A59" s="192"/>
      <c r="C59" s="170"/>
      <c r="G59" s="71"/>
    </row>
    <row r="60" spans="1:11" s="69" customFormat="1" ht="11.25">
      <c r="A60" s="192"/>
      <c r="C60" s="170"/>
      <c r="G60" s="71"/>
    </row>
    <row r="61" spans="1:11" s="69" customFormat="1" ht="11.25">
      <c r="A61" s="192"/>
      <c r="C61" s="170"/>
      <c r="G61" s="71"/>
    </row>
    <row r="62" spans="1:11" s="69" customFormat="1" ht="11.25">
      <c r="A62" s="192"/>
      <c r="C62" s="170"/>
      <c r="G62" s="71"/>
    </row>
    <row r="63" spans="1:11" s="69" customFormat="1" ht="11.25">
      <c r="A63" s="192"/>
      <c r="C63" s="170"/>
      <c r="G63" s="71"/>
    </row>
    <row r="64" spans="1:11" s="69" customFormat="1" ht="11.25">
      <c r="A64" s="192"/>
      <c r="C64" s="170"/>
      <c r="G64" s="71"/>
    </row>
    <row r="65" spans="1:7" s="69" customFormat="1" ht="11.25">
      <c r="A65" s="192"/>
      <c r="C65" s="170"/>
      <c r="G65" s="71"/>
    </row>
    <row r="66" spans="1:7" s="69" customFormat="1" ht="11.25">
      <c r="A66" s="192"/>
      <c r="C66" s="170"/>
      <c r="G66" s="71"/>
    </row>
    <row r="67" spans="1:7" s="69" customFormat="1" ht="11.25">
      <c r="A67" s="192"/>
      <c r="C67" s="170"/>
      <c r="G67" s="71"/>
    </row>
    <row r="68" spans="1:7" s="69" customFormat="1" ht="11.25">
      <c r="A68" s="192"/>
      <c r="C68" s="170"/>
      <c r="G68" s="71"/>
    </row>
    <row r="69" spans="1:7" s="69" customFormat="1" ht="11.25">
      <c r="A69" s="192"/>
      <c r="C69" s="170"/>
      <c r="G69" s="71"/>
    </row>
    <row r="70" spans="1:7" s="69" customFormat="1" ht="11.25">
      <c r="A70" s="192"/>
      <c r="C70" s="170"/>
      <c r="G70" s="71"/>
    </row>
    <row r="71" spans="1:7" s="69" customFormat="1" ht="11.25">
      <c r="A71" s="192"/>
      <c r="C71" s="170"/>
      <c r="G71" s="71"/>
    </row>
    <row r="72" spans="1:7" s="69" customFormat="1" ht="11.25">
      <c r="A72" s="192"/>
      <c r="C72" s="170"/>
      <c r="G72" s="71"/>
    </row>
    <row r="73" spans="1:7" s="69" customFormat="1" ht="11.25">
      <c r="A73" s="192"/>
      <c r="C73" s="170"/>
      <c r="G73" s="71"/>
    </row>
    <row r="74" spans="1:7" s="69" customFormat="1" ht="11.25">
      <c r="A74" s="192"/>
      <c r="C74" s="170"/>
      <c r="G74" s="71"/>
    </row>
    <row r="75" spans="1:7" s="69" customFormat="1" ht="11.25">
      <c r="A75" s="192"/>
      <c r="C75" s="170"/>
      <c r="G75" s="71"/>
    </row>
    <row r="76" spans="1:7" s="69" customFormat="1" ht="11.25">
      <c r="A76" s="192"/>
      <c r="C76" s="170"/>
      <c r="G76" s="71"/>
    </row>
    <row r="77" spans="1:7" s="69" customFormat="1" ht="11.25">
      <c r="A77" s="192"/>
      <c r="C77" s="170"/>
      <c r="G77" s="71"/>
    </row>
    <row r="78" spans="1:7" s="69" customFormat="1" ht="11.25">
      <c r="A78" s="192"/>
      <c r="C78" s="170"/>
      <c r="G78" s="71"/>
    </row>
    <row r="79" spans="1:7" s="69" customFormat="1" ht="11.25">
      <c r="A79" s="192"/>
      <c r="C79" s="170"/>
      <c r="G79" s="71"/>
    </row>
    <row r="80" spans="1:7" s="69" customFormat="1" ht="11.25">
      <c r="A80" s="192"/>
      <c r="C80" s="170"/>
      <c r="G80" s="71"/>
    </row>
    <row r="81" spans="1:7" s="69" customFormat="1" ht="11.25">
      <c r="A81" s="192"/>
      <c r="C81" s="170"/>
      <c r="G81" s="71"/>
    </row>
    <row r="82" spans="1:7" s="69" customFormat="1" ht="11.25">
      <c r="A82" s="192"/>
      <c r="C82" s="170"/>
      <c r="G82" s="71"/>
    </row>
    <row r="83" spans="1:7" s="69" customFormat="1" ht="11.25">
      <c r="A83" s="192"/>
      <c r="C83" s="170"/>
      <c r="G83" s="71"/>
    </row>
    <row r="84" spans="1:7" s="69" customFormat="1" ht="11.25">
      <c r="A84" s="192"/>
      <c r="C84" s="170"/>
      <c r="G84" s="71"/>
    </row>
    <row r="85" spans="1:7" s="69" customFormat="1" ht="11.25">
      <c r="A85" s="192"/>
      <c r="C85" s="170"/>
      <c r="G85" s="71"/>
    </row>
    <row r="86" spans="1:7" s="69" customFormat="1" ht="11.25">
      <c r="A86" s="192"/>
      <c r="C86" s="170"/>
      <c r="G86" s="71"/>
    </row>
    <row r="87" spans="1:7" s="69" customFormat="1" ht="11.25">
      <c r="A87" s="192"/>
      <c r="C87" s="170"/>
      <c r="G87" s="71"/>
    </row>
    <row r="88" spans="1:7" s="69" customFormat="1" ht="11.25">
      <c r="A88" s="192"/>
      <c r="C88" s="170"/>
      <c r="G88" s="71"/>
    </row>
    <row r="89" spans="1:7" s="69" customFormat="1" ht="11.25">
      <c r="A89" s="192"/>
      <c r="C89" s="170"/>
      <c r="G89" s="71"/>
    </row>
    <row r="90" spans="1:7" s="69" customFormat="1" ht="11.25">
      <c r="A90" s="192"/>
      <c r="C90" s="170"/>
      <c r="G90" s="71"/>
    </row>
    <row r="91" spans="1:7" s="69" customFormat="1" ht="11.25">
      <c r="A91" s="192"/>
      <c r="C91" s="170"/>
      <c r="G91" s="71"/>
    </row>
    <row r="92" spans="1:7" s="69" customFormat="1" ht="11.25">
      <c r="A92" s="192"/>
      <c r="C92" s="170"/>
      <c r="G92" s="71"/>
    </row>
    <row r="93" spans="1:7" s="69" customFormat="1" ht="11.25">
      <c r="A93" s="192"/>
      <c r="C93" s="170"/>
      <c r="G93" s="71"/>
    </row>
    <row r="94" spans="1:7" s="69" customFormat="1" ht="11.25">
      <c r="A94" s="192"/>
      <c r="C94" s="170"/>
      <c r="G94" s="71"/>
    </row>
    <row r="95" spans="1:7" s="69" customFormat="1" ht="11.25">
      <c r="A95" s="192"/>
      <c r="C95" s="170"/>
      <c r="G95" s="71"/>
    </row>
    <row r="96" spans="1:7" s="69" customFormat="1" ht="11.25">
      <c r="A96" s="192"/>
      <c r="C96" s="170"/>
      <c r="G96" s="71"/>
    </row>
    <row r="97" spans="1:7" s="69" customFormat="1" ht="11.25">
      <c r="A97" s="192"/>
      <c r="C97" s="170"/>
      <c r="G97" s="71"/>
    </row>
    <row r="98" spans="1:7" s="69" customFormat="1" ht="11.25">
      <c r="A98" s="192"/>
      <c r="C98" s="170"/>
      <c r="G98" s="71"/>
    </row>
    <row r="99" spans="1:7" s="69" customFormat="1" ht="11.25">
      <c r="A99" s="192"/>
      <c r="C99" s="170"/>
      <c r="G99" s="71"/>
    </row>
    <row r="100" spans="1:7" s="69" customFormat="1" ht="11.25">
      <c r="A100" s="192"/>
      <c r="C100" s="170"/>
      <c r="G100" s="71"/>
    </row>
    <row r="101" spans="1:7" s="69" customFormat="1" ht="11.25">
      <c r="A101" s="192"/>
      <c r="C101" s="170"/>
      <c r="G101" s="71"/>
    </row>
    <row r="102" spans="1:7" s="69" customFormat="1" ht="11.25">
      <c r="A102" s="192"/>
      <c r="C102" s="170"/>
      <c r="G102" s="71"/>
    </row>
  </sheetData>
  <mergeCells count="15">
    <mergeCell ref="A33:I33"/>
    <mergeCell ref="A3:I3"/>
    <mergeCell ref="A4:A7"/>
    <mergeCell ref="B4:B7"/>
    <mergeCell ref="E4:F4"/>
    <mergeCell ref="H4:I5"/>
    <mergeCell ref="C5:C6"/>
    <mergeCell ref="D5:D6"/>
    <mergeCell ref="E5:E6"/>
    <mergeCell ref="A28:I28"/>
    <mergeCell ref="A29:I29"/>
    <mergeCell ref="A30:I30"/>
    <mergeCell ref="A31:I31"/>
    <mergeCell ref="A32:I32"/>
    <mergeCell ref="A1:C1"/>
  </mergeCells>
  <conditionalFormatting sqref="S9:T27">
    <cfRule type="cellIs" dxfId="9" priority="1" operator="greaterThan">
      <formula>0.1</formula>
    </cfRule>
    <cfRule type="cellIs" dxfId="8" priority="2" operator="greaterThan">
      <formula>1</formula>
    </cfRule>
  </conditionalFormatting>
  <conditionalFormatting sqref="T8">
    <cfRule type="cellIs" dxfId="7" priority="3" operator="greaterThan">
      <formula>0.1</formula>
    </cfRule>
    <cfRule type="cellIs" dxfId="6" priority="4" operator="greaterThan">
      <formula>1</formula>
    </cfRule>
  </conditionalFormatting>
  <conditionalFormatting sqref="S8 S9:T27">
    <cfRule type="cellIs" dxfId="5" priority="9" operator="greaterThan">
      <formula>0</formula>
    </cfRule>
    <cfRule type="cellIs" dxfId="4" priority="10" operator="greaterThan">
      <formula>1</formula>
    </cfRule>
  </conditionalFormatting>
  <conditionalFormatting sqref="S8">
    <cfRule type="cellIs" dxfId="3" priority="7" operator="greaterThan">
      <formula>0.1</formula>
    </cfRule>
    <cfRule type="cellIs" dxfId="2" priority="8" operator="greaterThan">
      <formula>1</formula>
    </cfRule>
  </conditionalFormatting>
  <conditionalFormatting sqref="T8">
    <cfRule type="cellIs" dxfId="1" priority="5" operator="greaterThan">
      <formula>0</formula>
    </cfRule>
    <cfRule type="cellIs" dxfId="0" priority="6" operator="greaterThan">
      <formula>1</formula>
    </cfRule>
  </conditionalFormatting>
  <pageMargins left="0.23622047244094491" right="0.23622047244094491" top="0.74803149606299213" bottom="0.74803149606299213" header="0.31496062992125984" footer="0.31496062992125984"/>
  <pageSetup scale="8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263"/>
  <sheetViews>
    <sheetView showGridLines="0" zoomScaleNormal="100" workbookViewId="0">
      <selection sqref="A1:C1"/>
    </sheetView>
  </sheetViews>
  <sheetFormatPr baseColWidth="10" defaultColWidth="11.42578125" defaultRowHeight="12"/>
  <cols>
    <col min="1" max="1" width="4.7109375" style="57" customWidth="1"/>
    <col min="2" max="2" width="60.7109375" style="64" customWidth="1"/>
    <col min="3" max="6" width="17.7109375" style="3" customWidth="1"/>
    <col min="7" max="7" width="2" style="4" customWidth="1"/>
    <col min="8" max="9" width="13.7109375" style="3" customWidth="1"/>
    <col min="10" max="16384" width="11.42578125" style="3"/>
  </cols>
  <sheetData>
    <row r="1" spans="1:57" s="1" customFormat="1" ht="41.25" customHeight="1">
      <c r="A1" s="464" t="s">
        <v>146</v>
      </c>
      <c r="B1" s="464"/>
      <c r="C1" s="464"/>
      <c r="D1" s="446" t="s">
        <v>132</v>
      </c>
      <c r="E1" s="453"/>
      <c r="F1" s="465"/>
      <c r="G1" s="454"/>
      <c r="H1" s="453"/>
      <c r="I1" s="453"/>
    </row>
    <row r="2" spans="1:57" ht="22.5" customHeight="1">
      <c r="A2" s="448" t="s">
        <v>657</v>
      </c>
      <c r="B2" s="466"/>
      <c r="C2" s="59"/>
      <c r="D2" s="10"/>
      <c r="E2" s="10"/>
      <c r="F2" s="10"/>
    </row>
    <row r="3" spans="1:57" s="104" customFormat="1" ht="64.5" customHeight="1">
      <c r="A3" s="391" t="s">
        <v>614</v>
      </c>
      <c r="B3" s="391"/>
      <c r="C3" s="391"/>
      <c r="D3" s="391"/>
      <c r="E3" s="391"/>
      <c r="F3" s="391"/>
      <c r="G3" s="391"/>
      <c r="H3" s="391"/>
      <c r="I3" s="391"/>
    </row>
    <row r="4" spans="1:57" s="69" customFormat="1" ht="12" customHeight="1">
      <c r="A4" s="407" t="s">
        <v>0</v>
      </c>
      <c r="B4" s="390" t="s">
        <v>198</v>
      </c>
      <c r="C4" s="169"/>
      <c r="D4" s="365"/>
      <c r="E4" s="393" t="s">
        <v>2</v>
      </c>
      <c r="F4" s="393"/>
      <c r="G4" s="365"/>
      <c r="H4" s="392" t="s">
        <v>3</v>
      </c>
      <c r="I4" s="392"/>
    </row>
    <row r="5" spans="1:57" s="69" customFormat="1" ht="16.5" customHeight="1">
      <c r="A5" s="407"/>
      <c r="B5" s="390"/>
      <c r="C5" s="390" t="s">
        <v>613</v>
      </c>
      <c r="D5" s="390" t="s">
        <v>143</v>
      </c>
      <c r="E5" s="395" t="s">
        <v>358</v>
      </c>
      <c r="F5" s="107" t="s">
        <v>626</v>
      </c>
      <c r="G5" s="364"/>
      <c r="H5" s="393"/>
      <c r="I5" s="393"/>
    </row>
    <row r="6" spans="1:57" s="69" customFormat="1" ht="24.75" customHeight="1">
      <c r="A6" s="407"/>
      <c r="B6" s="390"/>
      <c r="C6" s="390"/>
      <c r="D6" s="390"/>
      <c r="E6" s="390"/>
      <c r="F6" s="365" t="s">
        <v>144</v>
      </c>
      <c r="G6" s="371"/>
      <c r="H6" s="364" t="s">
        <v>5</v>
      </c>
      <c r="I6" s="364" t="s">
        <v>7</v>
      </c>
    </row>
    <row r="7" spans="1:57" s="69" customFormat="1" ht="12" customHeight="1">
      <c r="A7" s="408"/>
      <c r="B7" s="409"/>
      <c r="C7" s="367" t="s">
        <v>8</v>
      </c>
      <c r="D7" s="367" t="s">
        <v>9</v>
      </c>
      <c r="E7" s="367" t="s">
        <v>10</v>
      </c>
      <c r="F7" s="366" t="s">
        <v>11</v>
      </c>
      <c r="G7" s="366"/>
      <c r="H7" s="366" t="s">
        <v>12</v>
      </c>
      <c r="I7" s="366" t="s">
        <v>13</v>
      </c>
    </row>
    <row r="8" spans="1:57" s="94" customFormat="1" ht="15" customHeight="1">
      <c r="A8" s="171"/>
      <c r="B8" s="333" t="s">
        <v>128</v>
      </c>
      <c r="C8" s="172">
        <f>+C9+C11+C17+C19+C21+C25+C28+C30+C33+C53+C60+C62+C65+C69+C71+C75</f>
        <v>61457819966.974548</v>
      </c>
      <c r="D8" s="172">
        <f>+D9+D11+D17+D19+D21+D25+D28+D30+D33+D53+D60+D62+D65+D69+D71+D75</f>
        <v>56221776607.158714</v>
      </c>
      <c r="E8" s="172">
        <f>+E9+E11+E17+E19+E21+E25+E28+E30+E33+E53+E60+E62+E65+E69+E71+E75</f>
        <v>41315092214.449783</v>
      </c>
      <c r="F8" s="172">
        <f>+F9+F11+F17+F19+F21+F25+F28+F30+F33+F53+F60+F62+F65+F69+F71+F75</f>
        <v>34194948537.963425</v>
      </c>
      <c r="G8" s="172"/>
      <c r="H8" s="173">
        <f t="shared" ref="H8:H39" si="0">IFERROR(F8/D8*100,"n.a.")</f>
        <v>60.821536780837668</v>
      </c>
      <c r="I8" s="173">
        <f t="shared" ref="I8:I39" si="1">IFERROR(F8/E8*100,"n.a.")</f>
        <v>82.766240386131543</v>
      </c>
      <c r="K8" s="83"/>
      <c r="L8" s="83"/>
      <c r="M8" s="363"/>
      <c r="N8" s="363"/>
      <c r="BC8" s="172" t="e">
        <f>+BC9+BC11+BC17+BC19+BC25+BC28+BC30+BC33+BC53+BC60+BC62+BC65+BC69+BC71+BC75</f>
        <v>#REF!</v>
      </c>
      <c r="BD8" s="172" t="e">
        <f>+BD9+BD11+BD17+BD19+BD25+BD28+BD30+BD33+BD53+BD60+BD62+BD65+BD69+BD71+BD75</f>
        <v>#REF!</v>
      </c>
      <c r="BE8" s="172" t="e">
        <f>+BE9+BE11+BE17+BE19+BE25+BE28+BE30+BE33+BE53+BE60+BE62+BE65+BE69+BE71+BE75</f>
        <v>#REF!</v>
      </c>
    </row>
    <row r="9" spans="1:57" s="69" customFormat="1" ht="15" customHeight="1">
      <c r="A9" s="430" t="s">
        <v>612</v>
      </c>
      <c r="B9" s="430"/>
      <c r="C9" s="174">
        <f>+C10</f>
        <v>226580258</v>
      </c>
      <c r="D9" s="174">
        <f>+D10</f>
        <v>200435269.53000009</v>
      </c>
      <c r="E9" s="174">
        <f>+E10</f>
        <v>121424536.23000003</v>
      </c>
      <c r="F9" s="174">
        <f>+F10</f>
        <v>119581021.63000004</v>
      </c>
      <c r="G9" s="174"/>
      <c r="H9" s="175">
        <f t="shared" si="0"/>
        <v>59.660668459400945</v>
      </c>
      <c r="I9" s="175">
        <f t="shared" si="1"/>
        <v>98.481761053212466</v>
      </c>
      <c r="K9" s="83"/>
      <c r="L9" s="83"/>
      <c r="M9" s="363"/>
      <c r="N9" s="363"/>
      <c r="BC9" s="174" t="e">
        <f>+BC10</f>
        <v>#REF!</v>
      </c>
      <c r="BD9" s="174" t="e">
        <f>+BD10</f>
        <v>#REF!</v>
      </c>
      <c r="BE9" s="174" t="e">
        <f>+BE10</f>
        <v>#REF!</v>
      </c>
    </row>
    <row r="10" spans="1:57" s="69" customFormat="1" ht="15" customHeight="1">
      <c r="A10" s="176"/>
      <c r="B10" s="181" t="s">
        <v>611</v>
      </c>
      <c r="C10" s="178">
        <v>226580258</v>
      </c>
      <c r="D10" s="178">
        <v>200435269.53000009</v>
      </c>
      <c r="E10" s="178">
        <v>121424536.23000003</v>
      </c>
      <c r="F10" s="178">
        <v>119581021.63000004</v>
      </c>
      <c r="G10" s="179"/>
      <c r="H10" s="180">
        <f t="shared" si="0"/>
        <v>59.660668459400945</v>
      </c>
      <c r="I10" s="180">
        <f t="shared" si="1"/>
        <v>98.481761053212466</v>
      </c>
      <c r="K10" s="83"/>
      <c r="L10" s="83"/>
      <c r="M10" s="363"/>
      <c r="N10" s="363"/>
      <c r="BC10" s="179" t="e">
        <f>+#REF!</f>
        <v>#REF!</v>
      </c>
      <c r="BD10" s="179" t="e">
        <f>+#REF!</f>
        <v>#REF!</v>
      </c>
      <c r="BE10" s="179" t="e">
        <f>+#REF!</f>
        <v>#REF!</v>
      </c>
    </row>
    <row r="11" spans="1:57" s="69" customFormat="1" ht="15" customHeight="1">
      <c r="A11" s="429" t="s">
        <v>610</v>
      </c>
      <c r="B11" s="429"/>
      <c r="C11" s="174">
        <f>SUM(C12:C16)</f>
        <v>14351904327</v>
      </c>
      <c r="D11" s="174">
        <f>SUM(D12:D16)</f>
        <v>12871502677.84</v>
      </c>
      <c r="E11" s="174">
        <f>SUM(E12:E16)</f>
        <v>12429075868</v>
      </c>
      <c r="F11" s="174">
        <f>SUM(F12:F16)</f>
        <v>11782270211.93</v>
      </c>
      <c r="G11" s="174"/>
      <c r="H11" s="175">
        <f t="shared" si="0"/>
        <v>91.537643325940039</v>
      </c>
      <c r="I11" s="175">
        <f t="shared" si="1"/>
        <v>94.796027774395753</v>
      </c>
      <c r="K11" s="83"/>
      <c r="L11" s="83"/>
      <c r="M11" s="363"/>
      <c r="N11" s="363"/>
      <c r="BC11" s="174" t="e">
        <f>SUM(BC13:BC16)</f>
        <v>#REF!</v>
      </c>
      <c r="BD11" s="174" t="e">
        <f>SUM(BD13:BD16)</f>
        <v>#REF!</v>
      </c>
      <c r="BE11" s="174" t="e">
        <f>SUM(BE13:BE16)</f>
        <v>#REF!</v>
      </c>
    </row>
    <row r="12" spans="1:57" s="69" customFormat="1" ht="15" customHeight="1">
      <c r="A12" s="176"/>
      <c r="B12" s="181" t="s">
        <v>480</v>
      </c>
      <c r="C12" s="178">
        <v>47046099</v>
      </c>
      <c r="D12" s="178">
        <v>36229646.519999996</v>
      </c>
      <c r="E12" s="178">
        <v>36079073.719999999</v>
      </c>
      <c r="F12" s="178">
        <v>35795738.370000005</v>
      </c>
      <c r="G12" s="178"/>
      <c r="H12" s="180">
        <f t="shared" si="0"/>
        <v>98.802339543223368</v>
      </c>
      <c r="I12" s="180">
        <f t="shared" si="1"/>
        <v>99.214682305319471</v>
      </c>
      <c r="K12" s="83"/>
      <c r="L12" s="83"/>
      <c r="M12" s="363"/>
      <c r="N12" s="363"/>
      <c r="BC12" s="178" t="e">
        <f>+#REF!</f>
        <v>#REF!</v>
      </c>
      <c r="BD12" s="178" t="e">
        <f>+#REF!</f>
        <v>#REF!</v>
      </c>
      <c r="BE12" s="178" t="e">
        <f>+#REF!</f>
        <v>#REF!</v>
      </c>
    </row>
    <row r="13" spans="1:57" s="69" customFormat="1" ht="15" customHeight="1">
      <c r="A13" s="176"/>
      <c r="B13" s="181" t="s">
        <v>357</v>
      </c>
      <c r="C13" s="178">
        <v>700829732</v>
      </c>
      <c r="D13" s="178">
        <v>700829732</v>
      </c>
      <c r="E13" s="178">
        <v>700829732</v>
      </c>
      <c r="F13" s="178">
        <v>700440312.45000005</v>
      </c>
      <c r="G13" s="178"/>
      <c r="H13" s="180">
        <f t="shared" si="0"/>
        <v>99.944434499248686</v>
      </c>
      <c r="I13" s="180">
        <f t="shared" si="1"/>
        <v>99.944434499248686</v>
      </c>
      <c r="K13" s="83"/>
      <c r="L13" s="83"/>
      <c r="M13" s="363"/>
      <c r="N13" s="363"/>
      <c r="BC13" s="178" t="e">
        <f>+#REF!</f>
        <v>#REF!</v>
      </c>
      <c r="BD13" s="178" t="e">
        <f>+#REF!</f>
        <v>#REF!</v>
      </c>
      <c r="BE13" s="178" t="e">
        <f>+#REF!</f>
        <v>#REF!</v>
      </c>
    </row>
    <row r="14" spans="1:57" s="94" customFormat="1" ht="15" customHeight="1">
      <c r="A14" s="176"/>
      <c r="B14" s="182" t="s">
        <v>444</v>
      </c>
      <c r="C14" s="178">
        <v>2778306668</v>
      </c>
      <c r="D14" s="178">
        <v>2790885869.6099997</v>
      </c>
      <c r="E14" s="178">
        <v>2790651584.8899999</v>
      </c>
      <c r="F14" s="178">
        <v>2718374443.9099998</v>
      </c>
      <c r="G14" s="178"/>
      <c r="H14" s="180">
        <f t="shared" si="0"/>
        <v>97.401849122904736</v>
      </c>
      <c r="I14" s="180">
        <f t="shared" si="1"/>
        <v>97.410026340395021</v>
      </c>
      <c r="K14" s="83"/>
      <c r="L14" s="83"/>
      <c r="M14" s="363"/>
      <c r="N14" s="363"/>
      <c r="BC14" s="178" t="e">
        <f>+#REF!</f>
        <v>#REF!</v>
      </c>
      <c r="BD14" s="178" t="e">
        <f>+#REF!</f>
        <v>#REF!</v>
      </c>
      <c r="BE14" s="178" t="e">
        <f>+#REF!</f>
        <v>#REF!</v>
      </c>
    </row>
    <row r="15" spans="1:57" s="69" customFormat="1" ht="15" customHeight="1">
      <c r="A15" s="176"/>
      <c r="B15" s="181" t="s">
        <v>411</v>
      </c>
      <c r="C15" s="178">
        <v>2119557043</v>
      </c>
      <c r="D15" s="178">
        <v>1503195267.29</v>
      </c>
      <c r="E15" s="178">
        <v>1382056835.2099998</v>
      </c>
      <c r="F15" s="178">
        <v>1213413250.45</v>
      </c>
      <c r="G15" s="178"/>
      <c r="H15" s="180">
        <f t="shared" si="0"/>
        <v>80.722263890410815</v>
      </c>
      <c r="I15" s="180">
        <f t="shared" si="1"/>
        <v>87.797637516522613</v>
      </c>
      <c r="K15" s="83"/>
      <c r="L15" s="83"/>
      <c r="M15" s="363"/>
      <c r="N15" s="363"/>
      <c r="BC15" s="178" t="e">
        <f>+#REF!</f>
        <v>#REF!</v>
      </c>
      <c r="BD15" s="178" t="e">
        <f>+#REF!</f>
        <v>#REF!</v>
      </c>
      <c r="BE15" s="178" t="e">
        <f>+#REF!</f>
        <v>#REF!</v>
      </c>
    </row>
    <row r="16" spans="1:57" s="69" customFormat="1" ht="15" customHeight="1">
      <c r="A16" s="176"/>
      <c r="B16" s="181" t="s">
        <v>245</v>
      </c>
      <c r="C16" s="178">
        <v>8706164785</v>
      </c>
      <c r="D16" s="178">
        <v>7840362162.420001</v>
      </c>
      <c r="E16" s="178">
        <v>7519458642.1800013</v>
      </c>
      <c r="F16" s="178">
        <v>7114246466.750001</v>
      </c>
      <c r="G16" s="178"/>
      <c r="H16" s="180">
        <f t="shared" si="0"/>
        <v>90.738748024289251</v>
      </c>
      <c r="I16" s="180">
        <f t="shared" si="1"/>
        <v>94.611152282200422</v>
      </c>
      <c r="K16" s="83"/>
      <c r="L16" s="83"/>
      <c r="M16" s="363"/>
      <c r="N16" s="363"/>
      <c r="BC16" s="178" t="e">
        <f>+#REF!</f>
        <v>#REF!</v>
      </c>
      <c r="BD16" s="178" t="e">
        <f>+#REF!</f>
        <v>#REF!</v>
      </c>
      <c r="BE16" s="178" t="e">
        <f>+#REF!</f>
        <v>#REF!</v>
      </c>
    </row>
    <row r="17" spans="1:57" s="94" customFormat="1" ht="15" customHeight="1">
      <c r="A17" s="429" t="s">
        <v>609</v>
      </c>
      <c r="B17" s="429"/>
      <c r="C17" s="174">
        <f>+C18</f>
        <v>512727470.01999992</v>
      </c>
      <c r="D17" s="174">
        <f>+D18</f>
        <v>510065132.42000002</v>
      </c>
      <c r="E17" s="174">
        <f>+E18</f>
        <v>380954533.9600001</v>
      </c>
      <c r="F17" s="174">
        <f>+F18</f>
        <v>330135635.75000006</v>
      </c>
      <c r="G17" s="174"/>
      <c r="H17" s="175">
        <f t="shared" si="0"/>
        <v>64.724211628360891</v>
      </c>
      <c r="I17" s="175">
        <f t="shared" si="1"/>
        <v>86.66011461217154</v>
      </c>
      <c r="K17" s="83"/>
      <c r="L17" s="83"/>
      <c r="M17" s="363"/>
      <c r="N17" s="363"/>
      <c r="BC17" s="174" t="e">
        <f>+BC18</f>
        <v>#REF!</v>
      </c>
      <c r="BD17" s="174" t="e">
        <f>+BD18</f>
        <v>#REF!</v>
      </c>
      <c r="BE17" s="174" t="e">
        <f>+BE18</f>
        <v>#REF!</v>
      </c>
    </row>
    <row r="18" spans="1:57" s="94" customFormat="1" ht="15" customHeight="1">
      <c r="A18" s="176"/>
      <c r="B18" s="182" t="s">
        <v>608</v>
      </c>
      <c r="C18" s="178">
        <v>512727470.01999992</v>
      </c>
      <c r="D18" s="178">
        <v>510065132.42000002</v>
      </c>
      <c r="E18" s="178">
        <v>380954533.9600001</v>
      </c>
      <c r="F18" s="178">
        <v>330135635.75000006</v>
      </c>
      <c r="G18" s="178"/>
      <c r="H18" s="180">
        <f t="shared" si="0"/>
        <v>64.724211628360891</v>
      </c>
      <c r="I18" s="180">
        <f t="shared" si="1"/>
        <v>86.66011461217154</v>
      </c>
      <c r="K18" s="83"/>
      <c r="L18" s="83"/>
      <c r="M18" s="363"/>
      <c r="N18" s="363"/>
      <c r="BC18" s="178" t="e">
        <f>+#REF!</f>
        <v>#REF!</v>
      </c>
      <c r="BD18" s="178" t="e">
        <f>+#REF!</f>
        <v>#REF!</v>
      </c>
      <c r="BE18" s="178" t="e">
        <f>+#REF!</f>
        <v>#REF!</v>
      </c>
    </row>
    <row r="19" spans="1:57" s="94" customFormat="1" ht="15" customHeight="1">
      <c r="A19" s="429" t="s">
        <v>607</v>
      </c>
      <c r="B19" s="429"/>
      <c r="C19" s="174">
        <f>SUM(C20:C20)</f>
        <v>10000000</v>
      </c>
      <c r="D19" s="174">
        <f>SUM(D20:D20)</f>
        <v>0</v>
      </c>
      <c r="E19" s="174">
        <f>SUM(E20:E20)</f>
        <v>0</v>
      </c>
      <c r="F19" s="174">
        <f>SUM(F20:F20)</f>
        <v>0</v>
      </c>
      <c r="G19" s="174"/>
      <c r="H19" s="175" t="str">
        <f t="shared" si="0"/>
        <v>n.a.</v>
      </c>
      <c r="I19" s="175" t="str">
        <f t="shared" si="1"/>
        <v>n.a.</v>
      </c>
      <c r="K19" s="83"/>
      <c r="L19" s="83"/>
      <c r="M19" s="363"/>
      <c r="N19" s="363"/>
      <c r="BC19" s="174" t="e">
        <f>SUM(BC20:BC20)</f>
        <v>#REF!</v>
      </c>
      <c r="BD19" s="174" t="e">
        <f>SUM(BD20:BD20)</f>
        <v>#REF!</v>
      </c>
      <c r="BE19" s="174" t="e">
        <f>SUM(BE20:BE20)</f>
        <v>#REF!</v>
      </c>
    </row>
    <row r="20" spans="1:57" s="94" customFormat="1" ht="15" customHeight="1">
      <c r="A20" s="176"/>
      <c r="B20" s="182" t="s">
        <v>606</v>
      </c>
      <c r="C20" s="178">
        <v>10000000</v>
      </c>
      <c r="D20" s="178">
        <v>0</v>
      </c>
      <c r="E20" s="178">
        <v>0</v>
      </c>
      <c r="F20" s="178">
        <v>0</v>
      </c>
      <c r="G20" s="178"/>
      <c r="H20" s="180" t="str">
        <f t="shared" si="0"/>
        <v>n.a.</v>
      </c>
      <c r="I20" s="180" t="str">
        <f t="shared" si="1"/>
        <v>n.a.</v>
      </c>
      <c r="K20" s="83"/>
      <c r="L20" s="83"/>
      <c r="M20" s="363"/>
      <c r="N20" s="363"/>
      <c r="BC20" s="178" t="e">
        <f>+#REF!</f>
        <v>#REF!</v>
      </c>
      <c r="BD20" s="178" t="e">
        <f>+#REF!</f>
        <v>#REF!</v>
      </c>
      <c r="BE20" s="178" t="e">
        <f>+#REF!</f>
        <v>#REF!</v>
      </c>
    </row>
    <row r="21" spans="1:57" s="94" customFormat="1" ht="15" customHeight="1">
      <c r="A21" s="429" t="s">
        <v>32</v>
      </c>
      <c r="B21" s="429"/>
      <c r="C21" s="174">
        <f>SUM(C22:C24)</f>
        <v>63077212.273574941</v>
      </c>
      <c r="D21" s="174">
        <f>SUM(D22:D24)</f>
        <v>63103695.665695168</v>
      </c>
      <c r="E21" s="174">
        <f>SUM(E22:E24)</f>
        <v>47310166.407685809</v>
      </c>
      <c r="F21" s="174">
        <f>SUM(F22:F24)</f>
        <v>47038245.423129201</v>
      </c>
      <c r="G21" s="174"/>
      <c r="H21" s="175">
        <f t="shared" si="0"/>
        <v>74.541189587887217</v>
      </c>
      <c r="I21" s="175">
        <f t="shared" si="1"/>
        <v>99.425237733865941</v>
      </c>
      <c r="K21" s="83"/>
      <c r="L21" s="83"/>
      <c r="M21" s="363"/>
      <c r="N21" s="363"/>
      <c r="BC21" s="174">
        <f>SUM(BC22:BC22)</f>
        <v>0</v>
      </c>
      <c r="BD21" s="174">
        <f>SUM(BD22:BD22)</f>
        <v>0</v>
      </c>
      <c r="BE21" s="174">
        <f>SUM(BE22:BE22)</f>
        <v>0</v>
      </c>
    </row>
    <row r="22" spans="1:57" s="94" customFormat="1" ht="15" customHeight="1">
      <c r="A22" s="176"/>
      <c r="B22" s="182" t="s">
        <v>238</v>
      </c>
      <c r="C22" s="178">
        <v>50364237.188752726</v>
      </c>
      <c r="D22" s="178">
        <v>50185409.131714433</v>
      </c>
      <c r="E22" s="178">
        <v>36937662.489004895</v>
      </c>
      <c r="F22" s="178">
        <v>36667948.172461092</v>
      </c>
      <c r="G22" s="178"/>
      <c r="H22" s="180">
        <f t="shared" si="0"/>
        <v>73.064958135987297</v>
      </c>
      <c r="I22" s="180">
        <f t="shared" si="1"/>
        <v>99.269812169018309</v>
      </c>
      <c r="K22" s="83"/>
      <c r="L22" s="83"/>
      <c r="M22" s="363"/>
      <c r="N22" s="363"/>
      <c r="BC22" s="178"/>
      <c r="BD22" s="178"/>
      <c r="BE22" s="178"/>
    </row>
    <row r="23" spans="1:57" s="94" customFormat="1" ht="15" customHeight="1">
      <c r="A23" s="176"/>
      <c r="B23" s="182" t="s">
        <v>206</v>
      </c>
      <c r="C23" s="178">
        <v>999701.01526653999</v>
      </c>
      <c r="D23" s="178">
        <v>1185997.808486898</v>
      </c>
      <c r="E23" s="178">
        <v>976792.95695225394</v>
      </c>
      <c r="F23" s="178">
        <v>976792.95695225394</v>
      </c>
      <c r="G23" s="178"/>
      <c r="H23" s="180">
        <f t="shared" si="0"/>
        <v>82.360435235411728</v>
      </c>
      <c r="I23" s="180">
        <f t="shared" si="1"/>
        <v>100</v>
      </c>
      <c r="K23" s="83"/>
      <c r="L23" s="83"/>
      <c r="M23" s="363"/>
      <c r="N23" s="363"/>
      <c r="BC23" s="178"/>
      <c r="BD23" s="178"/>
      <c r="BE23" s="178"/>
    </row>
    <row r="24" spans="1:57" s="94" customFormat="1" ht="15" customHeight="1">
      <c r="A24" s="176"/>
      <c r="B24" s="182" t="s">
        <v>229</v>
      </c>
      <c r="C24" s="178">
        <v>11713274.069555679</v>
      </c>
      <c r="D24" s="178">
        <v>11732288.725493833</v>
      </c>
      <c r="E24" s="178">
        <v>9395710.9617286623</v>
      </c>
      <c r="F24" s="178">
        <v>9393504.2937158607</v>
      </c>
      <c r="G24" s="178"/>
      <c r="H24" s="180">
        <f t="shared" si="0"/>
        <v>80.065403379513839</v>
      </c>
      <c r="I24" s="180">
        <f t="shared" si="1"/>
        <v>99.976514092208774</v>
      </c>
      <c r="K24" s="83"/>
      <c r="L24" s="83"/>
      <c r="M24" s="363"/>
      <c r="N24" s="363"/>
      <c r="BC24" s="178"/>
      <c r="BD24" s="178"/>
      <c r="BE24" s="178"/>
    </row>
    <row r="25" spans="1:57" s="94" customFormat="1" ht="15" customHeight="1">
      <c r="A25" s="430" t="s">
        <v>605</v>
      </c>
      <c r="B25" s="430"/>
      <c r="C25" s="174">
        <f>SUM(C26:C27)</f>
        <v>410515718</v>
      </c>
      <c r="D25" s="174">
        <f>SUM(D26:D27)</f>
        <v>172304960.27000001</v>
      </c>
      <c r="E25" s="174">
        <f>SUM(E26:E27)</f>
        <v>172304960.27000001</v>
      </c>
      <c r="F25" s="174">
        <f>SUM(F26:F27)</f>
        <v>172300610.87</v>
      </c>
      <c r="G25" s="174"/>
      <c r="H25" s="175">
        <f t="shared" si="0"/>
        <v>99.997475754619487</v>
      </c>
      <c r="I25" s="175">
        <f t="shared" si="1"/>
        <v>99.997475754619487</v>
      </c>
      <c r="K25" s="83"/>
      <c r="L25" s="83"/>
      <c r="M25" s="363"/>
      <c r="N25" s="363"/>
      <c r="BC25" s="174" t="e">
        <f>SUM(BC26:BC27)</f>
        <v>#REF!</v>
      </c>
      <c r="BD25" s="174" t="e">
        <f>SUM(BD26:BD27)</f>
        <v>#REF!</v>
      </c>
      <c r="BE25" s="174" t="e">
        <f>SUM(BE26:BE27)</f>
        <v>#REF!</v>
      </c>
    </row>
    <row r="26" spans="1:57" s="94" customFormat="1" ht="15" customHeight="1">
      <c r="A26" s="176"/>
      <c r="B26" s="181" t="s">
        <v>604</v>
      </c>
      <c r="C26" s="178">
        <v>12770027</v>
      </c>
      <c r="D26" s="178">
        <v>4680</v>
      </c>
      <c r="E26" s="178">
        <v>4680</v>
      </c>
      <c r="F26" s="178">
        <v>330.6</v>
      </c>
      <c r="G26" s="178"/>
      <c r="H26" s="180">
        <f t="shared" si="0"/>
        <v>7.0641025641025648</v>
      </c>
      <c r="I26" s="180">
        <f t="shared" si="1"/>
        <v>7.0641025641025648</v>
      </c>
      <c r="K26" s="83"/>
      <c r="L26" s="83"/>
      <c r="M26" s="363"/>
      <c r="N26" s="363"/>
      <c r="BC26" s="178" t="e">
        <f>+#REF!</f>
        <v>#REF!</v>
      </c>
      <c r="BD26" s="178" t="e">
        <f>+#REF!</f>
        <v>#REF!</v>
      </c>
      <c r="BE26" s="178" t="e">
        <f>+#REF!</f>
        <v>#REF!</v>
      </c>
    </row>
    <row r="27" spans="1:57" s="94" customFormat="1" ht="15" customHeight="1">
      <c r="A27" s="176"/>
      <c r="B27" s="182" t="s">
        <v>603</v>
      </c>
      <c r="C27" s="178">
        <v>397745691</v>
      </c>
      <c r="D27" s="178">
        <v>172300280.27000001</v>
      </c>
      <c r="E27" s="178">
        <v>172300280.27000001</v>
      </c>
      <c r="F27" s="178">
        <v>172300280.27000001</v>
      </c>
      <c r="G27" s="178"/>
      <c r="H27" s="180">
        <f t="shared" si="0"/>
        <v>100</v>
      </c>
      <c r="I27" s="180">
        <f t="shared" si="1"/>
        <v>100</v>
      </c>
      <c r="K27" s="83"/>
      <c r="L27" s="83"/>
      <c r="M27" s="363"/>
      <c r="N27" s="363"/>
      <c r="BC27" s="178" t="e">
        <f>+#REF!</f>
        <v>#REF!</v>
      </c>
      <c r="BD27" s="178" t="e">
        <f>+#REF!</f>
        <v>#REF!</v>
      </c>
      <c r="BE27" s="178" t="e">
        <f>+#REF!</f>
        <v>#REF!</v>
      </c>
    </row>
    <row r="28" spans="1:57" s="94" customFormat="1" ht="15" customHeight="1">
      <c r="A28" s="430" t="s">
        <v>602</v>
      </c>
      <c r="B28" s="430"/>
      <c r="C28" s="174">
        <f>+C29</f>
        <v>17600786</v>
      </c>
      <c r="D28" s="174">
        <f>+D29</f>
        <v>27136664.869999997</v>
      </c>
      <c r="E28" s="174">
        <f>+E29</f>
        <v>24739621.700000003</v>
      </c>
      <c r="F28" s="174">
        <f>+F29</f>
        <v>24739621.700000003</v>
      </c>
      <c r="G28" s="174"/>
      <c r="H28" s="175">
        <f t="shared" si="0"/>
        <v>91.166773140755538</v>
      </c>
      <c r="I28" s="175">
        <f t="shared" si="1"/>
        <v>100</v>
      </c>
      <c r="K28" s="83"/>
      <c r="L28" s="83"/>
      <c r="M28" s="363"/>
      <c r="N28" s="363"/>
      <c r="BC28" s="174" t="e">
        <f>+BC29</f>
        <v>#REF!</v>
      </c>
      <c r="BD28" s="174" t="e">
        <f>+BD29</f>
        <v>#REF!</v>
      </c>
      <c r="BE28" s="174" t="e">
        <f>+BE29</f>
        <v>#REF!</v>
      </c>
    </row>
    <row r="29" spans="1:57" s="94" customFormat="1" ht="15" customHeight="1">
      <c r="A29" s="176"/>
      <c r="B29" s="182" t="s">
        <v>313</v>
      </c>
      <c r="C29" s="178">
        <v>17600786</v>
      </c>
      <c r="D29" s="178">
        <v>27136664.869999997</v>
      </c>
      <c r="E29" s="178">
        <v>24739621.700000003</v>
      </c>
      <c r="F29" s="178">
        <v>24739621.700000003</v>
      </c>
      <c r="G29" s="178"/>
      <c r="H29" s="180">
        <f t="shared" si="0"/>
        <v>91.166773140755538</v>
      </c>
      <c r="I29" s="180">
        <f t="shared" si="1"/>
        <v>100</v>
      </c>
      <c r="K29" s="83"/>
      <c r="L29" s="83"/>
      <c r="M29" s="363"/>
      <c r="N29" s="363"/>
      <c r="BC29" s="178" t="e">
        <f>+#REF!</f>
        <v>#REF!</v>
      </c>
      <c r="BD29" s="178" t="e">
        <f>+#REF!</f>
        <v>#REF!</v>
      </c>
      <c r="BE29" s="178" t="e">
        <f>+#REF!</f>
        <v>#REF!</v>
      </c>
    </row>
    <row r="30" spans="1:57" s="94" customFormat="1" ht="15" customHeight="1">
      <c r="A30" s="430" t="s">
        <v>651</v>
      </c>
      <c r="B30" s="430"/>
      <c r="C30" s="174">
        <f>SUM(C31:C32)</f>
        <v>1094732808.8005271</v>
      </c>
      <c r="D30" s="174">
        <f>SUM(D31:D32)</f>
        <v>771476651.0715425</v>
      </c>
      <c r="E30" s="174">
        <f>SUM(E31:E32)</f>
        <v>762640215.20360136</v>
      </c>
      <c r="F30" s="174">
        <f>SUM(F31:F32)</f>
        <v>753929520.34569204</v>
      </c>
      <c r="G30" s="174"/>
      <c r="H30" s="175">
        <f t="shared" si="0"/>
        <v>97.725513701357215</v>
      </c>
      <c r="I30" s="175">
        <f t="shared" si="1"/>
        <v>98.857823822523727</v>
      </c>
      <c r="K30" s="83"/>
      <c r="L30" s="83"/>
      <c r="M30" s="363"/>
      <c r="N30" s="363"/>
      <c r="BC30" s="174" t="e">
        <f>SUM(BC31:BC31)</f>
        <v>#REF!</v>
      </c>
      <c r="BD30" s="174" t="e">
        <f>SUM(BD31:BD31)</f>
        <v>#REF!</v>
      </c>
      <c r="BE30" s="174" t="e">
        <f>SUM(BE31:BE31)</f>
        <v>#REF!</v>
      </c>
    </row>
    <row r="31" spans="1:57" s="94" customFormat="1" ht="15" customHeight="1">
      <c r="A31" s="176"/>
      <c r="B31" s="181" t="s">
        <v>601</v>
      </c>
      <c r="C31" s="178">
        <v>8545359.9100000001</v>
      </c>
      <c r="D31" s="178">
        <v>8545359.9100000001</v>
      </c>
      <c r="E31" s="178">
        <v>6913042.7341999998</v>
      </c>
      <c r="F31" s="178">
        <v>6907613.3965999996</v>
      </c>
      <c r="G31" s="178"/>
      <c r="H31" s="180">
        <f t="shared" si="0"/>
        <v>80.834668982362373</v>
      </c>
      <c r="I31" s="180">
        <f t="shared" si="1"/>
        <v>99.921462403622357</v>
      </c>
      <c r="K31" s="83"/>
      <c r="L31" s="83"/>
      <c r="M31" s="363"/>
      <c r="N31" s="363"/>
      <c r="BC31" s="178" t="e">
        <f>+#REF!</f>
        <v>#REF!</v>
      </c>
      <c r="BD31" s="178" t="e">
        <f>+#REF!</f>
        <v>#REF!</v>
      </c>
      <c r="BE31" s="178" t="e">
        <f>+#REF!</f>
        <v>#REF!</v>
      </c>
    </row>
    <row r="32" spans="1:57" s="94" customFormat="1" ht="15" customHeight="1">
      <c r="A32" s="176"/>
      <c r="B32" s="181" t="s">
        <v>309</v>
      </c>
      <c r="C32" s="178">
        <v>1086187448.890527</v>
      </c>
      <c r="D32" s="178">
        <v>762931291.16154253</v>
      </c>
      <c r="E32" s="178">
        <v>755727172.46940136</v>
      </c>
      <c r="F32" s="178">
        <v>747021906.94909203</v>
      </c>
      <c r="G32" s="178"/>
      <c r="H32" s="180">
        <f t="shared" si="0"/>
        <v>97.914702883895501</v>
      </c>
      <c r="I32" s="180">
        <f t="shared" si="1"/>
        <v>98.848094148598079</v>
      </c>
      <c r="K32" s="83"/>
      <c r="L32" s="83"/>
      <c r="M32" s="363"/>
      <c r="N32" s="363"/>
      <c r="BC32" s="178" t="e">
        <f>+#REF!</f>
        <v>#REF!</v>
      </c>
      <c r="BD32" s="178" t="e">
        <f>+#REF!</f>
        <v>#REF!</v>
      </c>
      <c r="BE32" s="178" t="e">
        <f>+#REF!</f>
        <v>#REF!</v>
      </c>
    </row>
    <row r="33" spans="1:57" s="94" customFormat="1" ht="15" customHeight="1">
      <c r="A33" s="429" t="s">
        <v>600</v>
      </c>
      <c r="B33" s="429"/>
      <c r="C33" s="174">
        <f>SUM(C34:C52)</f>
        <v>9700860768.2851467</v>
      </c>
      <c r="D33" s="174">
        <f>SUM(D34:D52)</f>
        <v>6439007201.4887886</v>
      </c>
      <c r="E33" s="174">
        <f>SUM(E34:E52)</f>
        <v>5642717078.656992</v>
      </c>
      <c r="F33" s="174">
        <f>SUM(F34:F52)</f>
        <v>5313962384.4562836</v>
      </c>
      <c r="G33" s="174"/>
      <c r="H33" s="175">
        <f t="shared" si="0"/>
        <v>82.527666427017209</v>
      </c>
      <c r="I33" s="175">
        <f t="shared" si="1"/>
        <v>94.173822830065504</v>
      </c>
      <c r="K33" s="83"/>
      <c r="L33" s="83"/>
      <c r="M33" s="363"/>
      <c r="N33" s="363"/>
      <c r="BC33" s="174" t="e">
        <f>SUM(BC38:BC52)</f>
        <v>#REF!</v>
      </c>
      <c r="BD33" s="174" t="e">
        <f>SUM(BD38:BD52)</f>
        <v>#REF!</v>
      </c>
      <c r="BE33" s="174" t="e">
        <f>SUM(BE38:BE52)</f>
        <v>#REF!</v>
      </c>
    </row>
    <row r="34" spans="1:57" s="94" customFormat="1" ht="15" customHeight="1">
      <c r="A34" s="181"/>
      <c r="B34" s="181" t="s">
        <v>599</v>
      </c>
      <c r="C34" s="178">
        <v>4383129.0000000019</v>
      </c>
      <c r="D34" s="178">
        <v>2849098.2089999998</v>
      </c>
      <c r="E34" s="178">
        <v>2167616.7194999987</v>
      </c>
      <c r="F34" s="178">
        <v>1521234.1529999999</v>
      </c>
      <c r="G34" s="178"/>
      <c r="H34" s="180">
        <f t="shared" si="0"/>
        <v>53.393531616235002</v>
      </c>
      <c r="I34" s="180">
        <f t="shared" si="1"/>
        <v>70.180034104502624</v>
      </c>
      <c r="K34" s="83"/>
      <c r="L34" s="83"/>
      <c r="M34" s="363"/>
      <c r="N34" s="363"/>
      <c r="BC34" s="178" t="e">
        <f>+#REF!</f>
        <v>#REF!</v>
      </c>
      <c r="BD34" s="178" t="e">
        <f>+#REF!</f>
        <v>#REF!</v>
      </c>
      <c r="BE34" s="178" t="e">
        <f>+#REF!</f>
        <v>#REF!</v>
      </c>
    </row>
    <row r="35" spans="1:57" s="94" customFormat="1" ht="15" customHeight="1">
      <c r="A35" s="181"/>
      <c r="B35" s="181" t="s">
        <v>598</v>
      </c>
      <c r="C35" s="178">
        <v>240212322</v>
      </c>
      <c r="D35" s="178">
        <v>244552680.73000005</v>
      </c>
      <c r="E35" s="178">
        <v>161280146.06999999</v>
      </c>
      <c r="F35" s="178">
        <v>157863030.46000001</v>
      </c>
      <c r="G35" s="178"/>
      <c r="H35" s="180">
        <f t="shared" si="0"/>
        <v>64.551748109557508</v>
      </c>
      <c r="I35" s="180">
        <f t="shared" si="1"/>
        <v>97.881254640904857</v>
      </c>
      <c r="K35" s="83"/>
      <c r="L35" s="83"/>
      <c r="M35" s="363"/>
      <c r="N35" s="363"/>
      <c r="BC35" s="178" t="e">
        <f>+#REF!</f>
        <v>#REF!</v>
      </c>
      <c r="BD35" s="178" t="e">
        <f>+#REF!</f>
        <v>#REF!</v>
      </c>
      <c r="BE35" s="178" t="e">
        <f>+#REF!</f>
        <v>#REF!</v>
      </c>
    </row>
    <row r="36" spans="1:57" s="94" customFormat="1" ht="15" customHeight="1">
      <c r="A36" s="182"/>
      <c r="B36" s="182" t="s">
        <v>597</v>
      </c>
      <c r="C36" s="183">
        <v>1643849274</v>
      </c>
      <c r="D36" s="183">
        <v>1634326263.960001</v>
      </c>
      <c r="E36" s="183">
        <v>1237845138.8399985</v>
      </c>
      <c r="F36" s="183">
        <v>1193424060.0599995</v>
      </c>
      <c r="G36" s="183"/>
      <c r="H36" s="180">
        <f t="shared" si="0"/>
        <v>73.022387657670762</v>
      </c>
      <c r="I36" s="180">
        <f t="shared" si="1"/>
        <v>96.411418731940358</v>
      </c>
      <c r="K36" s="83"/>
      <c r="L36" s="83"/>
      <c r="M36" s="363"/>
      <c r="N36" s="363"/>
      <c r="BC36" s="183" t="e">
        <f>+#REF!</f>
        <v>#REF!</v>
      </c>
      <c r="BD36" s="183" t="e">
        <f>+#REF!</f>
        <v>#REF!</v>
      </c>
      <c r="BE36" s="183" t="e">
        <f>+#REF!</f>
        <v>#REF!</v>
      </c>
    </row>
    <row r="37" spans="1:57" s="94" customFormat="1" ht="15" customHeight="1">
      <c r="A37" s="181"/>
      <c r="B37" s="181" t="s">
        <v>596</v>
      </c>
      <c r="C37" s="178">
        <v>206921209</v>
      </c>
      <c r="D37" s="178">
        <v>206669145.84000003</v>
      </c>
      <c r="E37" s="178">
        <v>153438517.20000002</v>
      </c>
      <c r="F37" s="178">
        <v>124045433.46999994</v>
      </c>
      <c r="G37" s="178"/>
      <c r="H37" s="180">
        <f t="shared" si="0"/>
        <v>60.021263922014725</v>
      </c>
      <c r="I37" s="180">
        <f t="shared" si="1"/>
        <v>80.843738413029925</v>
      </c>
      <c r="K37" s="83"/>
      <c r="L37" s="83"/>
      <c r="M37" s="363"/>
      <c r="N37" s="363"/>
      <c r="BC37" s="178" t="e">
        <f>+#REF!</f>
        <v>#REF!</v>
      </c>
      <c r="BD37" s="178" t="e">
        <f>+#REF!</f>
        <v>#REF!</v>
      </c>
      <c r="BE37" s="178" t="e">
        <f>+#REF!</f>
        <v>#REF!</v>
      </c>
    </row>
    <row r="38" spans="1:57" s="94" customFormat="1" ht="15" customHeight="1">
      <c r="A38" s="182"/>
      <c r="B38" s="182" t="s">
        <v>595</v>
      </c>
      <c r="C38" s="178">
        <v>72210635.136467114</v>
      </c>
      <c r="D38" s="178">
        <v>65386858.935830131</v>
      </c>
      <c r="E38" s="178">
        <v>44531793.153274015</v>
      </c>
      <c r="F38" s="178">
        <v>40254249.025670685</v>
      </c>
      <c r="G38" s="178"/>
      <c r="H38" s="180">
        <f t="shared" si="0"/>
        <v>61.563209612463133</v>
      </c>
      <c r="I38" s="180">
        <f t="shared" si="1"/>
        <v>90.394404032012716</v>
      </c>
      <c r="K38" s="83"/>
      <c r="L38" s="83"/>
      <c r="M38" s="363"/>
      <c r="N38" s="363"/>
      <c r="BC38" s="178" t="e">
        <f>+#REF!</f>
        <v>#REF!</v>
      </c>
      <c r="BD38" s="178" t="e">
        <f>+#REF!</f>
        <v>#REF!</v>
      </c>
      <c r="BE38" s="178" t="e">
        <f>+#REF!</f>
        <v>#REF!</v>
      </c>
    </row>
    <row r="39" spans="1:57" s="94" customFormat="1" ht="15" customHeight="1">
      <c r="A39" s="181"/>
      <c r="B39" s="181" t="s">
        <v>594</v>
      </c>
      <c r="C39" s="178">
        <v>98966546.95300889</v>
      </c>
      <c r="D39" s="178">
        <v>108848325.81649472</v>
      </c>
      <c r="E39" s="178">
        <v>94260808.155253828</v>
      </c>
      <c r="F39" s="178">
        <v>81373662.400182277</v>
      </c>
      <c r="G39" s="178"/>
      <c r="H39" s="180">
        <f t="shared" si="0"/>
        <v>74.758763435065191</v>
      </c>
      <c r="I39" s="180">
        <f t="shared" si="1"/>
        <v>86.328203622182443</v>
      </c>
      <c r="K39" s="83"/>
      <c r="L39" s="83"/>
      <c r="M39" s="363"/>
      <c r="N39" s="363"/>
      <c r="BC39" s="178" t="e">
        <f>+#REF!</f>
        <v>#REF!</v>
      </c>
      <c r="BD39" s="178" t="e">
        <f>+#REF!</f>
        <v>#REF!</v>
      </c>
      <c r="BE39" s="178" t="e">
        <f>+#REF!</f>
        <v>#REF!</v>
      </c>
    </row>
    <row r="40" spans="1:57" s="94" customFormat="1" ht="15" customHeight="1">
      <c r="A40" s="181"/>
      <c r="B40" s="181" t="s">
        <v>593</v>
      </c>
      <c r="C40" s="178">
        <v>138022523</v>
      </c>
      <c r="D40" s="178">
        <v>148030066.65000001</v>
      </c>
      <c r="E40" s="178">
        <v>133139916.60999997</v>
      </c>
      <c r="F40" s="178">
        <v>95401266.319999993</v>
      </c>
      <c r="G40" s="178"/>
      <c r="H40" s="180">
        <f t="shared" ref="H40:H71" si="2">IFERROR(F40/D40*100,"n.a.")</f>
        <v>64.447222431889642</v>
      </c>
      <c r="I40" s="180">
        <f t="shared" ref="I40:I71" si="3">IFERROR(F40/E40*100,"n.a.")</f>
        <v>71.654894151281539</v>
      </c>
      <c r="K40" s="83"/>
      <c r="L40" s="83"/>
      <c r="M40" s="363"/>
      <c r="N40" s="363"/>
      <c r="BC40" s="178" t="e">
        <f>+#REF!</f>
        <v>#REF!</v>
      </c>
      <c r="BD40" s="178" t="e">
        <f>+#REF!</f>
        <v>#REF!</v>
      </c>
      <c r="BE40" s="178" t="e">
        <f>+#REF!</f>
        <v>#REF!</v>
      </c>
    </row>
    <row r="41" spans="1:57" s="94" customFormat="1" ht="15" customHeight="1">
      <c r="A41" s="181"/>
      <c r="B41" s="181" t="s">
        <v>592</v>
      </c>
      <c r="C41" s="178">
        <v>984392.9871111</v>
      </c>
      <c r="D41" s="178">
        <v>962352.58412391006</v>
      </c>
      <c r="E41" s="178">
        <v>583903.92290481005</v>
      </c>
      <c r="F41" s="178">
        <v>446329.04876694898</v>
      </c>
      <c r="G41" s="178"/>
      <c r="H41" s="180">
        <f t="shared" si="2"/>
        <v>46.37895259285559</v>
      </c>
      <c r="I41" s="180">
        <f t="shared" si="3"/>
        <v>76.438782350792849</v>
      </c>
      <c r="K41" s="83"/>
      <c r="L41" s="83"/>
      <c r="M41" s="363"/>
      <c r="N41" s="363"/>
      <c r="BC41" s="178" t="e">
        <f>+#REF!</f>
        <v>#REF!</v>
      </c>
      <c r="BD41" s="178" t="e">
        <f>+#REF!</f>
        <v>#REF!</v>
      </c>
      <c r="BE41" s="178" t="e">
        <f>+#REF!</f>
        <v>#REF!</v>
      </c>
    </row>
    <row r="42" spans="1:57" s="94" customFormat="1" ht="15" customHeight="1">
      <c r="A42" s="181"/>
      <c r="B42" s="181" t="s">
        <v>591</v>
      </c>
      <c r="C42" s="178">
        <v>27756975.903666385</v>
      </c>
      <c r="D42" s="178">
        <v>14874094.897585858</v>
      </c>
      <c r="E42" s="178">
        <v>9824801.6640806496</v>
      </c>
      <c r="F42" s="178">
        <v>8750622.7627904583</v>
      </c>
      <c r="G42" s="178"/>
      <c r="H42" s="180">
        <f t="shared" si="2"/>
        <v>58.831295773235446</v>
      </c>
      <c r="I42" s="180">
        <f t="shared" si="3"/>
        <v>89.066660701992845</v>
      </c>
      <c r="K42" s="83"/>
      <c r="L42" s="83"/>
      <c r="M42" s="363"/>
      <c r="N42" s="363"/>
      <c r="BC42" s="178" t="e">
        <f>+#REF!</f>
        <v>#REF!</v>
      </c>
      <c r="BD42" s="178" t="e">
        <f>+#REF!</f>
        <v>#REF!</v>
      </c>
      <c r="BE42" s="178" t="e">
        <f>+#REF!</f>
        <v>#REF!</v>
      </c>
    </row>
    <row r="43" spans="1:57" s="94" customFormat="1" ht="15" customHeight="1">
      <c r="A43" s="181"/>
      <c r="B43" s="181" t="s">
        <v>590</v>
      </c>
      <c r="C43" s="178">
        <v>3348681966.2896771</v>
      </c>
      <c r="D43" s="178">
        <v>109550091.09758173</v>
      </c>
      <c r="E43" s="178">
        <v>73918897.337249994</v>
      </c>
      <c r="F43" s="178">
        <v>32865027.334638249</v>
      </c>
      <c r="G43" s="178"/>
      <c r="H43" s="180">
        <f t="shared" si="2"/>
        <v>30.000000004896144</v>
      </c>
      <c r="I43" s="180">
        <f t="shared" si="3"/>
        <v>44.460927473922908</v>
      </c>
      <c r="K43" s="83"/>
      <c r="L43" s="83"/>
      <c r="M43" s="363"/>
      <c r="N43" s="363"/>
      <c r="BC43" s="178" t="e">
        <f>+#REF!</f>
        <v>#REF!</v>
      </c>
      <c r="BD43" s="178" t="e">
        <f>+#REF!</f>
        <v>#REF!</v>
      </c>
      <c r="BE43" s="178" t="e">
        <f>+#REF!</f>
        <v>#REF!</v>
      </c>
    </row>
    <row r="44" spans="1:57" s="94" customFormat="1" ht="15" customHeight="1">
      <c r="A44" s="181"/>
      <c r="B44" s="181" t="s">
        <v>156</v>
      </c>
      <c r="C44" s="178">
        <v>10829214</v>
      </c>
      <c r="D44" s="178">
        <v>9814821.0800000001</v>
      </c>
      <c r="E44" s="178">
        <v>3529155.08</v>
      </c>
      <c r="F44" s="178">
        <v>3261372.8699999996</v>
      </c>
      <c r="G44" s="178"/>
      <c r="H44" s="180">
        <f t="shared" si="2"/>
        <v>33.229060860271943</v>
      </c>
      <c r="I44" s="180">
        <f t="shared" si="3"/>
        <v>92.412285549095202</v>
      </c>
      <c r="K44" s="83"/>
      <c r="L44" s="83"/>
      <c r="M44" s="363"/>
      <c r="N44" s="363"/>
      <c r="BC44" s="178" t="e">
        <f>+#REF!</f>
        <v>#REF!</v>
      </c>
      <c r="BD44" s="178" t="e">
        <f>+#REF!</f>
        <v>#REF!</v>
      </c>
      <c r="BE44" s="178" t="e">
        <f>+#REF!</f>
        <v>#REF!</v>
      </c>
    </row>
    <row r="45" spans="1:57" s="94" customFormat="1" ht="15" customHeight="1">
      <c r="A45" s="182"/>
      <c r="B45" s="182" t="s">
        <v>157</v>
      </c>
      <c r="C45" s="178">
        <v>4193619.3</v>
      </c>
      <c r="D45" s="178">
        <v>3970138.5074999994</v>
      </c>
      <c r="E45" s="178">
        <v>2426039.4345000009</v>
      </c>
      <c r="F45" s="178">
        <v>2387550.9390000007</v>
      </c>
      <c r="G45" s="178"/>
      <c r="H45" s="180">
        <f t="shared" si="2"/>
        <v>60.137724023725411</v>
      </c>
      <c r="I45" s="180">
        <f t="shared" si="3"/>
        <v>98.413525561346347</v>
      </c>
      <c r="K45" s="83"/>
      <c r="L45" s="83"/>
      <c r="M45" s="363"/>
      <c r="N45" s="363"/>
      <c r="BC45" s="178" t="e">
        <f>+#REF!</f>
        <v>#REF!</v>
      </c>
      <c r="BD45" s="178" t="e">
        <f>+#REF!</f>
        <v>#REF!</v>
      </c>
      <c r="BE45" s="178" t="e">
        <f>+#REF!</f>
        <v>#REF!</v>
      </c>
    </row>
    <row r="46" spans="1:57" s="94" customFormat="1" ht="15" customHeight="1">
      <c r="A46" s="181"/>
      <c r="B46" s="181" t="s">
        <v>225</v>
      </c>
      <c r="C46" s="178">
        <v>132431633.8957967</v>
      </c>
      <c r="D46" s="178">
        <v>68381073.647818789</v>
      </c>
      <c r="E46" s="178">
        <v>52630747.754404694</v>
      </c>
      <c r="F46" s="178">
        <v>39227495.956664354</v>
      </c>
      <c r="G46" s="178"/>
      <c r="H46" s="180">
        <f t="shared" si="2"/>
        <v>57.366013524000337</v>
      </c>
      <c r="I46" s="180">
        <f t="shared" si="3"/>
        <v>74.53341939908384</v>
      </c>
      <c r="K46" s="83"/>
      <c r="L46" s="83"/>
      <c r="M46" s="363"/>
      <c r="N46" s="363"/>
      <c r="BC46" s="178" t="e">
        <f>+#REF!</f>
        <v>#REF!</v>
      </c>
      <c r="BD46" s="178" t="e">
        <f>+#REF!</f>
        <v>#REF!</v>
      </c>
      <c r="BE46" s="178" t="e">
        <f>+#REF!</f>
        <v>#REF!</v>
      </c>
    </row>
    <row r="47" spans="1:57" s="94" customFormat="1" ht="15" customHeight="1">
      <c r="A47" s="181"/>
      <c r="B47" s="181" t="s">
        <v>589</v>
      </c>
      <c r="C47" s="178">
        <v>246143520</v>
      </c>
      <c r="D47" s="178">
        <v>246143520</v>
      </c>
      <c r="E47" s="178">
        <v>212643520</v>
      </c>
      <c r="F47" s="178">
        <v>212643520</v>
      </c>
      <c r="G47" s="178"/>
      <c r="H47" s="180">
        <f t="shared" si="2"/>
        <v>86.390054062767931</v>
      </c>
      <c r="I47" s="180">
        <f t="shared" si="3"/>
        <v>100</v>
      </c>
      <c r="K47" s="83"/>
      <c r="L47" s="83"/>
      <c r="M47" s="363"/>
      <c r="N47" s="363"/>
      <c r="BC47" s="178" t="e">
        <f>+#REF!</f>
        <v>#REF!</v>
      </c>
      <c r="BD47" s="178" t="e">
        <f>+#REF!</f>
        <v>#REF!</v>
      </c>
      <c r="BE47" s="178" t="e">
        <f>+#REF!</f>
        <v>#REF!</v>
      </c>
    </row>
    <row r="48" spans="1:57" s="94" customFormat="1" ht="15" customHeight="1">
      <c r="A48" s="181"/>
      <c r="B48" s="181" t="s">
        <v>305</v>
      </c>
      <c r="C48" s="178">
        <v>331709552</v>
      </c>
      <c r="D48" s="178">
        <v>353004816.99000001</v>
      </c>
      <c r="E48" s="178">
        <v>346523690.80000001</v>
      </c>
      <c r="F48" s="178">
        <v>346111049.80000001</v>
      </c>
      <c r="G48" s="178"/>
      <c r="H48" s="180">
        <f t="shared" si="2"/>
        <v>98.047118096352975</v>
      </c>
      <c r="I48" s="180">
        <f t="shared" si="3"/>
        <v>99.880919830027395</v>
      </c>
      <c r="K48" s="83"/>
      <c r="L48" s="83"/>
      <c r="M48" s="363"/>
      <c r="N48" s="363"/>
      <c r="BC48" s="178" t="e">
        <f>+#REF!</f>
        <v>#REF!</v>
      </c>
      <c r="BD48" s="178" t="e">
        <f>+#REF!</f>
        <v>#REF!</v>
      </c>
      <c r="BE48" s="178" t="e">
        <f>+#REF!</f>
        <v>#REF!</v>
      </c>
    </row>
    <row r="49" spans="1:57" s="94" customFormat="1" ht="15" customHeight="1">
      <c r="A49" s="181"/>
      <c r="B49" s="181" t="s">
        <v>347</v>
      </c>
      <c r="C49" s="178">
        <v>778663393.81941998</v>
      </c>
      <c r="D49" s="178">
        <v>927608183.97285056</v>
      </c>
      <c r="E49" s="178">
        <v>916171453.70582438</v>
      </c>
      <c r="F49" s="178">
        <v>791178474.22557008</v>
      </c>
      <c r="G49" s="178"/>
      <c r="H49" s="180">
        <f t="shared" si="2"/>
        <v>85.292312842372084</v>
      </c>
      <c r="I49" s="180">
        <f t="shared" si="3"/>
        <v>86.357031866178559</v>
      </c>
      <c r="K49" s="83"/>
      <c r="L49" s="83"/>
      <c r="M49" s="363"/>
      <c r="N49" s="363"/>
      <c r="BC49" s="178" t="e">
        <f>+#REF!</f>
        <v>#REF!</v>
      </c>
      <c r="BD49" s="178" t="e">
        <f>+#REF!</f>
        <v>#REF!</v>
      </c>
      <c r="BE49" s="178" t="e">
        <f>+#REF!</f>
        <v>#REF!</v>
      </c>
    </row>
    <row r="50" spans="1:57" s="94" customFormat="1" ht="15" customHeight="1">
      <c r="A50" s="181"/>
      <c r="B50" s="181" t="s">
        <v>588</v>
      </c>
      <c r="C50" s="178">
        <v>2095775640</v>
      </c>
      <c r="D50" s="178">
        <v>2264108259.2300005</v>
      </c>
      <c r="E50" s="178">
        <v>2169129837.6900005</v>
      </c>
      <c r="F50" s="178">
        <v>2155234705.6300006</v>
      </c>
      <c r="G50" s="178"/>
      <c r="H50" s="180">
        <f t="shared" si="2"/>
        <v>95.191327395403491</v>
      </c>
      <c r="I50" s="180">
        <f t="shared" si="3"/>
        <v>99.359414461109552</v>
      </c>
      <c r="K50" s="83"/>
      <c r="L50" s="83"/>
      <c r="M50" s="363"/>
      <c r="N50" s="363"/>
      <c r="BC50" s="178" t="e">
        <f>+#REF!</f>
        <v>#REF!</v>
      </c>
      <c r="BD50" s="178" t="e">
        <f>+#REF!</f>
        <v>#REF!</v>
      </c>
      <c r="BE50" s="178" t="e">
        <f>+#REF!</f>
        <v>#REF!</v>
      </c>
    </row>
    <row r="51" spans="1:57" s="94" customFormat="1" ht="15" customHeight="1">
      <c r="A51" s="181"/>
      <c r="B51" s="181" t="s">
        <v>587</v>
      </c>
      <c r="C51" s="178">
        <v>197601189</v>
      </c>
      <c r="D51" s="178">
        <v>0</v>
      </c>
      <c r="E51" s="178">
        <v>0</v>
      </c>
      <c r="F51" s="178">
        <v>0</v>
      </c>
      <c r="G51" s="178"/>
      <c r="H51" s="180" t="str">
        <f t="shared" si="2"/>
        <v>n.a.</v>
      </c>
      <c r="I51" s="180" t="str">
        <f t="shared" si="3"/>
        <v>n.a.</v>
      </c>
      <c r="K51" s="83"/>
      <c r="L51" s="83"/>
      <c r="M51" s="363"/>
      <c r="N51" s="363"/>
      <c r="BC51" s="178" t="e">
        <f>+#REF!</f>
        <v>#REF!</v>
      </c>
      <c r="BD51" s="178" t="e">
        <f>+#REF!</f>
        <v>#REF!</v>
      </c>
      <c r="BE51" s="178" t="e">
        <f>+#REF!</f>
        <v>#REF!</v>
      </c>
    </row>
    <row r="52" spans="1:57" s="94" customFormat="1" ht="15" customHeight="1">
      <c r="A52" s="181"/>
      <c r="B52" s="181" t="s">
        <v>586</v>
      </c>
      <c r="C52" s="178">
        <v>121524032</v>
      </c>
      <c r="D52" s="178">
        <v>29927409.34</v>
      </c>
      <c r="E52" s="178">
        <v>28671094.52</v>
      </c>
      <c r="F52" s="178">
        <v>27973300</v>
      </c>
      <c r="G52" s="178"/>
      <c r="H52" s="180">
        <f t="shared" si="2"/>
        <v>93.470502849746495</v>
      </c>
      <c r="I52" s="180">
        <f t="shared" si="3"/>
        <v>97.566208993126367</v>
      </c>
      <c r="K52" s="83"/>
      <c r="L52" s="83"/>
      <c r="M52" s="363"/>
      <c r="N52" s="363"/>
      <c r="BC52" s="178" t="e">
        <f>+#REF!</f>
        <v>#REF!</v>
      </c>
      <c r="BD52" s="178" t="e">
        <f>+#REF!</f>
        <v>#REF!</v>
      </c>
      <c r="BE52" s="178" t="e">
        <f>+#REF!</f>
        <v>#REF!</v>
      </c>
    </row>
    <row r="53" spans="1:57" s="94" customFormat="1" ht="15" customHeight="1">
      <c r="A53" s="429" t="s">
        <v>585</v>
      </c>
      <c r="B53" s="429"/>
      <c r="C53" s="174">
        <f>SUM(C54:C59)</f>
        <v>897892429.59529996</v>
      </c>
      <c r="D53" s="174">
        <f>SUM(D54:D59)</f>
        <v>987445750.00268507</v>
      </c>
      <c r="E53" s="174">
        <f>SUM(E54:E59)</f>
        <v>822269850.94149399</v>
      </c>
      <c r="F53" s="174">
        <f>SUM(F54:F59)</f>
        <v>776665385.77831805</v>
      </c>
      <c r="G53" s="174"/>
      <c r="H53" s="175">
        <f t="shared" si="2"/>
        <v>78.65398030992651</v>
      </c>
      <c r="I53" s="175">
        <f t="shared" si="3"/>
        <v>94.453832265531915</v>
      </c>
      <c r="K53" s="83"/>
      <c r="L53" s="83"/>
      <c r="M53" s="363"/>
      <c r="N53" s="363"/>
      <c r="BC53" s="174" t="e">
        <f>SUM(BC54:BC58)</f>
        <v>#REF!</v>
      </c>
      <c r="BD53" s="174" t="e">
        <f>SUM(BD54:BD58)</f>
        <v>#REF!</v>
      </c>
      <c r="BE53" s="174" t="e">
        <f>SUM(BE54:BE58)</f>
        <v>#REF!</v>
      </c>
    </row>
    <row r="54" spans="1:57" s="94" customFormat="1" ht="15" customHeight="1">
      <c r="A54" s="181"/>
      <c r="B54" s="181" t="s">
        <v>156</v>
      </c>
      <c r="C54" s="178">
        <v>3019760.4953000005</v>
      </c>
      <c r="D54" s="178">
        <v>4202225.3131850008</v>
      </c>
      <c r="E54" s="178">
        <v>2317595.0764939999</v>
      </c>
      <c r="F54" s="178">
        <v>2267872.7688180003</v>
      </c>
      <c r="G54" s="178"/>
      <c r="H54" s="180">
        <f t="shared" si="2"/>
        <v>53.968376272025907</v>
      </c>
      <c r="I54" s="180">
        <f t="shared" si="3"/>
        <v>97.85457312278993</v>
      </c>
      <c r="K54" s="83"/>
      <c r="L54" s="83"/>
      <c r="M54" s="363"/>
      <c r="N54" s="363"/>
      <c r="BC54" s="178" t="e">
        <f>+#REF!</f>
        <v>#REF!</v>
      </c>
      <c r="BD54" s="178" t="e">
        <f>+#REF!</f>
        <v>#REF!</v>
      </c>
      <c r="BE54" s="178" t="e">
        <f>+#REF!</f>
        <v>#REF!</v>
      </c>
    </row>
    <row r="55" spans="1:57" s="94" customFormat="1" ht="15" customHeight="1">
      <c r="A55" s="181"/>
      <c r="B55" s="181" t="s">
        <v>584</v>
      </c>
      <c r="C55" s="178">
        <v>213579286.5</v>
      </c>
      <c r="D55" s="178">
        <v>232158245.595</v>
      </c>
      <c r="E55" s="178">
        <v>151248315.87999994</v>
      </c>
      <c r="F55" s="178">
        <v>130915126.24500003</v>
      </c>
      <c r="G55" s="178"/>
      <c r="H55" s="180">
        <f t="shared" si="2"/>
        <v>56.390470176700703</v>
      </c>
      <c r="I55" s="180">
        <f t="shared" si="3"/>
        <v>86.556419146423949</v>
      </c>
      <c r="K55" s="83"/>
      <c r="L55" s="83"/>
      <c r="M55" s="363"/>
      <c r="N55" s="363"/>
      <c r="BC55" s="178" t="e">
        <f>+#REF!</f>
        <v>#REF!</v>
      </c>
      <c r="BD55" s="178" t="e">
        <f>+#REF!</f>
        <v>#REF!</v>
      </c>
      <c r="BE55" s="178" t="e">
        <f>+#REF!</f>
        <v>#REF!</v>
      </c>
    </row>
    <row r="56" spans="1:57" s="94" customFormat="1" ht="15" customHeight="1">
      <c r="A56" s="181"/>
      <c r="B56" s="181" t="s">
        <v>583</v>
      </c>
      <c r="C56" s="178">
        <v>55853116.5</v>
      </c>
      <c r="D56" s="178">
        <v>78185319.839999974</v>
      </c>
      <c r="E56" s="178">
        <v>45460884.18499998</v>
      </c>
      <c r="F56" s="178">
        <v>43265588.970000006</v>
      </c>
      <c r="G56" s="178"/>
      <c r="H56" s="180">
        <f t="shared" si="2"/>
        <v>55.337228342276511</v>
      </c>
      <c r="I56" s="180">
        <f t="shared" si="3"/>
        <v>95.171023937707915</v>
      </c>
      <c r="K56" s="83"/>
      <c r="L56" s="83"/>
      <c r="M56" s="363"/>
      <c r="N56" s="363"/>
      <c r="BC56" s="178" t="e">
        <f>+#REF!</f>
        <v>#REF!</v>
      </c>
      <c r="BD56" s="178" t="e">
        <f>+#REF!</f>
        <v>#REF!</v>
      </c>
      <c r="BE56" s="178" t="e">
        <f>+#REF!</f>
        <v>#REF!</v>
      </c>
    </row>
    <row r="57" spans="1:57" s="94" customFormat="1" ht="15" customHeight="1">
      <c r="A57" s="181"/>
      <c r="B57" s="181" t="s">
        <v>582</v>
      </c>
      <c r="C57" s="178">
        <v>85341917.300000012</v>
      </c>
      <c r="D57" s="178">
        <v>94938112.64000003</v>
      </c>
      <c r="E57" s="178">
        <v>65877222.494999997</v>
      </c>
      <c r="F57" s="178">
        <v>63459216.574999988</v>
      </c>
      <c r="G57" s="178"/>
      <c r="H57" s="180">
        <f t="shared" si="2"/>
        <v>66.842719757484289</v>
      </c>
      <c r="I57" s="180">
        <f t="shared" si="3"/>
        <v>96.329526612656551</v>
      </c>
      <c r="K57" s="83"/>
      <c r="L57" s="83"/>
      <c r="M57" s="363"/>
      <c r="N57" s="363"/>
      <c r="BC57" s="178" t="e">
        <f>+#REF!</f>
        <v>#REF!</v>
      </c>
      <c r="BD57" s="178" t="e">
        <f>+#REF!</f>
        <v>#REF!</v>
      </c>
      <c r="BE57" s="178" t="e">
        <f>+#REF!</f>
        <v>#REF!</v>
      </c>
    </row>
    <row r="58" spans="1:57" s="94" customFormat="1" ht="24.75" customHeight="1">
      <c r="A58" s="182"/>
      <c r="B58" s="182" t="s">
        <v>581</v>
      </c>
      <c r="C58" s="178">
        <v>71682158.800000027</v>
      </c>
      <c r="D58" s="178">
        <v>80017403.614500001</v>
      </c>
      <c r="E58" s="178">
        <v>59421390.305000007</v>
      </c>
      <c r="F58" s="178">
        <v>48772992.21950002</v>
      </c>
      <c r="G58" s="178"/>
      <c r="H58" s="180">
        <f t="shared" si="2"/>
        <v>60.95298024723941</v>
      </c>
      <c r="I58" s="180">
        <f t="shared" si="3"/>
        <v>82.079857050056305</v>
      </c>
      <c r="K58" s="83"/>
      <c r="L58" s="83"/>
      <c r="M58" s="363"/>
      <c r="N58" s="363"/>
      <c r="BC58" s="178" t="e">
        <f>+#REF!</f>
        <v>#REF!</v>
      </c>
      <c r="BD58" s="178" t="e">
        <f>+#REF!</f>
        <v>#REF!</v>
      </c>
      <c r="BE58" s="178" t="e">
        <f>+#REF!</f>
        <v>#REF!</v>
      </c>
    </row>
    <row r="59" spans="1:57" s="94" customFormat="1" ht="15" customHeight="1">
      <c r="A59" s="182"/>
      <c r="B59" s="182" t="s">
        <v>580</v>
      </c>
      <c r="C59" s="178">
        <v>468416190</v>
      </c>
      <c r="D59" s="178">
        <v>497944443</v>
      </c>
      <c r="E59" s="178">
        <v>497944443</v>
      </c>
      <c r="F59" s="178">
        <v>487984589</v>
      </c>
      <c r="G59" s="178"/>
      <c r="H59" s="180">
        <f t="shared" si="2"/>
        <v>97.999806175164011</v>
      </c>
      <c r="I59" s="180">
        <f t="shared" si="3"/>
        <v>97.999806175164011</v>
      </c>
      <c r="K59" s="83"/>
      <c r="L59" s="83"/>
      <c r="M59" s="363"/>
      <c r="N59" s="363"/>
      <c r="BC59" s="178"/>
      <c r="BD59" s="178"/>
      <c r="BE59" s="178"/>
    </row>
    <row r="60" spans="1:57" s="94" customFormat="1" ht="15" customHeight="1">
      <c r="A60" s="429" t="s">
        <v>579</v>
      </c>
      <c r="B60" s="429"/>
      <c r="C60" s="174">
        <f>SUM(C61:C61)</f>
        <v>613080</v>
      </c>
      <c r="D60" s="174">
        <f>SUM(D61:D61)</f>
        <v>613080</v>
      </c>
      <c r="E60" s="174">
        <f>SUM(E61:E61)</f>
        <v>612828</v>
      </c>
      <c r="F60" s="174">
        <f>SUM(F61:F61)</f>
        <v>0</v>
      </c>
      <c r="G60" s="174"/>
      <c r="H60" s="175">
        <f t="shared" si="2"/>
        <v>0</v>
      </c>
      <c r="I60" s="175">
        <f t="shared" si="3"/>
        <v>0</v>
      </c>
      <c r="K60" s="83"/>
      <c r="L60" s="83"/>
      <c r="M60" s="363"/>
      <c r="N60" s="363"/>
      <c r="BC60" s="174" t="e">
        <f>SUM(BC61:BC61)</f>
        <v>#REF!</v>
      </c>
      <c r="BD60" s="174" t="e">
        <f>SUM(BD61:BD61)</f>
        <v>#REF!</v>
      </c>
      <c r="BE60" s="174" t="e">
        <f>SUM(BE61:BE61)</f>
        <v>#REF!</v>
      </c>
    </row>
    <row r="61" spans="1:57" s="94" customFormat="1" ht="15" customHeight="1">
      <c r="A61" s="176"/>
      <c r="B61" s="182" t="s">
        <v>533</v>
      </c>
      <c r="C61" s="178">
        <v>613080</v>
      </c>
      <c r="D61" s="178">
        <v>613080</v>
      </c>
      <c r="E61" s="178">
        <v>612828</v>
      </c>
      <c r="F61" s="178">
        <v>0</v>
      </c>
      <c r="G61" s="178"/>
      <c r="H61" s="180">
        <f t="shared" si="2"/>
        <v>0</v>
      </c>
      <c r="I61" s="180">
        <f t="shared" si="3"/>
        <v>0</v>
      </c>
      <c r="K61" s="83"/>
      <c r="L61" s="83"/>
      <c r="M61" s="363"/>
      <c r="N61" s="363"/>
      <c r="BC61" s="178" t="e">
        <f>+#REF!</f>
        <v>#REF!</v>
      </c>
      <c r="BD61" s="178" t="e">
        <f>+#REF!</f>
        <v>#REF!</v>
      </c>
      <c r="BE61" s="178" t="e">
        <f>+#REF!</f>
        <v>#REF!</v>
      </c>
    </row>
    <row r="62" spans="1:57" s="94" customFormat="1" ht="15" customHeight="1">
      <c r="A62" s="429" t="s">
        <v>578</v>
      </c>
      <c r="B62" s="429"/>
      <c r="C62" s="174">
        <f>SUM(C63:C64)</f>
        <v>24994938000</v>
      </c>
      <c r="D62" s="174">
        <f>SUM(D63:D64)</f>
        <v>25144938000</v>
      </c>
      <c r="E62" s="174">
        <f>SUM(E63:E64)</f>
        <v>14411643800</v>
      </c>
      <c r="F62" s="174">
        <f>SUM(F63:F64)</f>
        <v>14411643800</v>
      </c>
      <c r="G62" s="174"/>
      <c r="H62" s="184">
        <f t="shared" si="2"/>
        <v>57.314294431746063</v>
      </c>
      <c r="I62" s="184">
        <f t="shared" si="3"/>
        <v>100</v>
      </c>
      <c r="K62" s="83"/>
      <c r="L62" s="83"/>
      <c r="M62" s="363"/>
      <c r="N62" s="363"/>
      <c r="BC62" s="174" t="e">
        <f>SUM(BC63:BC64)</f>
        <v>#REF!</v>
      </c>
      <c r="BD62" s="174" t="e">
        <f>SUM(BD63:BD64)</f>
        <v>#REF!</v>
      </c>
      <c r="BE62" s="174" t="e">
        <f>SUM(BE63:BE64)</f>
        <v>#REF!</v>
      </c>
    </row>
    <row r="63" spans="1:57" s="94" customFormat="1" ht="15" customHeight="1">
      <c r="A63" s="176"/>
      <c r="B63" s="181" t="s">
        <v>577</v>
      </c>
      <c r="C63" s="178">
        <v>24644000000</v>
      </c>
      <c r="D63" s="178">
        <v>24794000000</v>
      </c>
      <c r="E63" s="178">
        <v>14150000000</v>
      </c>
      <c r="F63" s="178">
        <v>14150000000</v>
      </c>
      <c r="G63" s="178"/>
      <c r="H63" s="180">
        <f t="shared" si="2"/>
        <v>57.070258933612969</v>
      </c>
      <c r="I63" s="180">
        <f t="shared" si="3"/>
        <v>100</v>
      </c>
      <c r="K63" s="83"/>
      <c r="L63" s="83"/>
      <c r="M63" s="363"/>
      <c r="N63" s="363"/>
      <c r="BC63" s="178" t="e">
        <f>+#REF!</f>
        <v>#REF!</v>
      </c>
      <c r="BD63" s="178" t="e">
        <f>+#REF!</f>
        <v>#REF!</v>
      </c>
      <c r="BE63" s="178" t="e">
        <f>+#REF!</f>
        <v>#REF!</v>
      </c>
    </row>
    <row r="64" spans="1:57" s="94" customFormat="1" ht="15" customHeight="1">
      <c r="A64" s="176"/>
      <c r="B64" s="181" t="s">
        <v>576</v>
      </c>
      <c r="C64" s="178">
        <v>350938000</v>
      </c>
      <c r="D64" s="178">
        <v>350938000</v>
      </c>
      <c r="E64" s="178">
        <v>261643800</v>
      </c>
      <c r="F64" s="178">
        <v>261643800</v>
      </c>
      <c r="G64" s="178"/>
      <c r="H64" s="180">
        <f t="shared" si="2"/>
        <v>74.555562521015105</v>
      </c>
      <c r="I64" s="180">
        <f t="shared" si="3"/>
        <v>100</v>
      </c>
      <c r="K64" s="83"/>
      <c r="L64" s="83"/>
      <c r="M64" s="363"/>
      <c r="N64" s="363"/>
      <c r="BC64" s="178" t="e">
        <f>+#REF!</f>
        <v>#REF!</v>
      </c>
      <c r="BD64" s="178" t="e">
        <f>+#REF!</f>
        <v>#REF!</v>
      </c>
      <c r="BE64" s="178" t="e">
        <f>+#REF!</f>
        <v>#REF!</v>
      </c>
    </row>
    <row r="65" spans="1:57" s="94" customFormat="1" ht="15" customHeight="1">
      <c r="A65" s="429" t="s">
        <v>575</v>
      </c>
      <c r="B65" s="429"/>
      <c r="C65" s="174">
        <f>SUM(C66:C68)</f>
        <v>369044486</v>
      </c>
      <c r="D65" s="174">
        <f>SUM(D66:D68)</f>
        <v>371635636</v>
      </c>
      <c r="E65" s="174">
        <f>SUM(E66:E68)</f>
        <v>310803539</v>
      </c>
      <c r="F65" s="174">
        <f>SUM(F66:F68)</f>
        <v>310803539</v>
      </c>
      <c r="G65" s="174"/>
      <c r="H65" s="175">
        <f t="shared" si="2"/>
        <v>83.631253005026679</v>
      </c>
      <c r="I65" s="175">
        <f t="shared" si="3"/>
        <v>100</v>
      </c>
      <c r="K65" s="83"/>
      <c r="L65" s="83"/>
      <c r="M65" s="363"/>
      <c r="N65" s="363"/>
      <c r="BC65" s="174" t="e">
        <f>SUM(BC66:BC68)</f>
        <v>#REF!</v>
      </c>
      <c r="BD65" s="174" t="e">
        <f>SUM(BD66:BD68)</f>
        <v>#REF!</v>
      </c>
      <c r="BE65" s="174" t="e">
        <f>SUM(BE66:BE68)</f>
        <v>#REF!</v>
      </c>
    </row>
    <row r="66" spans="1:57" s="94" customFormat="1" ht="15" customHeight="1">
      <c r="A66" s="185"/>
      <c r="B66" s="182" t="s">
        <v>574</v>
      </c>
      <c r="C66" s="179">
        <v>118531776</v>
      </c>
      <c r="D66" s="178">
        <v>121122926</v>
      </c>
      <c r="E66" s="178">
        <v>86979519</v>
      </c>
      <c r="F66" s="178">
        <v>86979519</v>
      </c>
      <c r="G66" s="179"/>
      <c r="H66" s="180">
        <f t="shared" si="2"/>
        <v>71.810946013639068</v>
      </c>
      <c r="I66" s="180">
        <f t="shared" si="3"/>
        <v>100</v>
      </c>
      <c r="K66" s="83"/>
      <c r="L66" s="83"/>
      <c r="M66" s="363"/>
      <c r="N66" s="363"/>
      <c r="BC66" s="179" t="e">
        <f>+#REF!</f>
        <v>#REF!</v>
      </c>
      <c r="BD66" s="179" t="e">
        <f>+#REF!</f>
        <v>#REF!</v>
      </c>
      <c r="BE66" s="179" t="e">
        <f>+#REF!</f>
        <v>#REF!</v>
      </c>
    </row>
    <row r="67" spans="1:57" s="94" customFormat="1" ht="15" customHeight="1">
      <c r="A67" s="185"/>
      <c r="B67" s="182" t="s">
        <v>573</v>
      </c>
      <c r="C67" s="179">
        <v>105462000</v>
      </c>
      <c r="D67" s="178">
        <v>105462000</v>
      </c>
      <c r="E67" s="178">
        <v>78773310</v>
      </c>
      <c r="F67" s="178">
        <v>78773310</v>
      </c>
      <c r="G67" s="179"/>
      <c r="H67" s="180">
        <f t="shared" si="2"/>
        <v>74.693548387096769</v>
      </c>
      <c r="I67" s="180">
        <f t="shared" si="3"/>
        <v>100</v>
      </c>
      <c r="K67" s="83"/>
      <c r="L67" s="83"/>
      <c r="M67" s="363"/>
      <c r="N67" s="363"/>
      <c r="BC67" s="179" t="e">
        <f>+#REF!</f>
        <v>#REF!</v>
      </c>
      <c r="BD67" s="179" t="e">
        <f>+#REF!</f>
        <v>#REF!</v>
      </c>
      <c r="BE67" s="179" t="e">
        <f>+#REF!</f>
        <v>#REF!</v>
      </c>
    </row>
    <row r="68" spans="1:57" s="102" customFormat="1" ht="15" customHeight="1">
      <c r="A68" s="176"/>
      <c r="B68" s="182" t="s">
        <v>572</v>
      </c>
      <c r="C68" s="179">
        <v>145050710</v>
      </c>
      <c r="D68" s="178">
        <v>145050710</v>
      </c>
      <c r="E68" s="178">
        <v>145050710</v>
      </c>
      <c r="F68" s="178">
        <v>145050710</v>
      </c>
      <c r="G68" s="179"/>
      <c r="H68" s="180">
        <f t="shared" si="2"/>
        <v>100</v>
      </c>
      <c r="I68" s="180">
        <f t="shared" si="3"/>
        <v>100</v>
      </c>
      <c r="K68" s="83"/>
      <c r="L68" s="83"/>
      <c r="M68" s="363"/>
      <c r="N68" s="363"/>
      <c r="BC68" s="179" t="e">
        <f>+#REF!</f>
        <v>#REF!</v>
      </c>
      <c r="BD68" s="179" t="e">
        <f>+#REF!</f>
        <v>#REF!</v>
      </c>
      <c r="BE68" s="179" t="e">
        <f>+#REF!</f>
        <v>#REF!</v>
      </c>
    </row>
    <row r="69" spans="1:57" s="94" customFormat="1" ht="15" customHeight="1">
      <c r="A69" s="429" t="s">
        <v>571</v>
      </c>
      <c r="B69" s="429"/>
      <c r="C69" s="174">
        <f>+C70</f>
        <v>55000000</v>
      </c>
      <c r="D69" s="174">
        <f>+D70</f>
        <v>60650000</v>
      </c>
      <c r="E69" s="174">
        <f>+E70</f>
        <v>60650000</v>
      </c>
      <c r="F69" s="174">
        <f>+F70</f>
        <v>60650000</v>
      </c>
      <c r="G69" s="174"/>
      <c r="H69" s="175">
        <f t="shared" si="2"/>
        <v>100</v>
      </c>
      <c r="I69" s="175">
        <f t="shared" si="3"/>
        <v>100</v>
      </c>
      <c r="K69" s="83"/>
      <c r="L69" s="83"/>
      <c r="M69" s="363"/>
      <c r="N69" s="363"/>
      <c r="BC69" s="174" t="e">
        <f>+BC70</f>
        <v>#REF!</v>
      </c>
      <c r="BD69" s="174" t="e">
        <f>+BD70</f>
        <v>#REF!</v>
      </c>
      <c r="BE69" s="174" t="e">
        <f>+BE70</f>
        <v>#REF!</v>
      </c>
    </row>
    <row r="70" spans="1:57" s="102" customFormat="1" ht="15" customHeight="1">
      <c r="A70" s="176"/>
      <c r="B70" s="182" t="s">
        <v>152</v>
      </c>
      <c r="C70" s="179">
        <v>55000000</v>
      </c>
      <c r="D70" s="178">
        <v>60650000</v>
      </c>
      <c r="E70" s="178">
        <v>60650000</v>
      </c>
      <c r="F70" s="178">
        <v>60650000</v>
      </c>
      <c r="G70" s="179"/>
      <c r="H70" s="180">
        <f t="shared" si="2"/>
        <v>100</v>
      </c>
      <c r="I70" s="180">
        <f t="shared" si="3"/>
        <v>100</v>
      </c>
      <c r="K70" s="83"/>
      <c r="L70" s="83"/>
      <c r="M70" s="363"/>
      <c r="N70" s="363"/>
      <c r="BC70" s="179" t="e">
        <f>+#REF!</f>
        <v>#REF!</v>
      </c>
      <c r="BD70" s="179" t="e">
        <f>+#REF!</f>
        <v>#REF!</v>
      </c>
      <c r="BE70" s="179" t="e">
        <f>+#REF!</f>
        <v>#REF!</v>
      </c>
    </row>
    <row r="71" spans="1:57" s="94" customFormat="1" ht="15" customHeight="1">
      <c r="A71" s="429" t="s">
        <v>570</v>
      </c>
      <c r="B71" s="429"/>
      <c r="C71" s="174">
        <f>+SUM(C72:C74)</f>
        <v>169157779</v>
      </c>
      <c r="D71" s="174">
        <f>+SUM(D72:D74)</f>
        <v>18287044</v>
      </c>
      <c r="E71" s="174">
        <f>+SUM(E72:E74)</f>
        <v>15318760</v>
      </c>
      <c r="F71" s="174">
        <f>+SUM(F72:F74)</f>
        <v>15318760</v>
      </c>
      <c r="G71" s="174"/>
      <c r="H71" s="175">
        <f t="shared" si="2"/>
        <v>83.768377218319159</v>
      </c>
      <c r="I71" s="175">
        <f t="shared" si="3"/>
        <v>100</v>
      </c>
      <c r="K71" s="83"/>
      <c r="L71" s="83"/>
      <c r="M71" s="363"/>
      <c r="N71" s="363"/>
      <c r="BC71" s="174" t="e">
        <f>+BC72+#REF!</f>
        <v>#REF!</v>
      </c>
      <c r="BD71" s="174" t="e">
        <f>+BD72+#REF!</f>
        <v>#REF!</v>
      </c>
      <c r="BE71" s="174" t="e">
        <f>+BE72+#REF!</f>
        <v>#REF!</v>
      </c>
    </row>
    <row r="72" spans="1:57" s="69" customFormat="1" ht="15" customHeight="1">
      <c r="A72" s="176"/>
      <c r="B72" s="182" t="s">
        <v>569</v>
      </c>
      <c r="C72" s="178">
        <v>81855443</v>
      </c>
      <c r="D72" s="178">
        <v>4653258</v>
      </c>
      <c r="E72" s="178">
        <v>4653258</v>
      </c>
      <c r="F72" s="178">
        <v>4653258</v>
      </c>
      <c r="G72" s="178"/>
      <c r="H72" s="180">
        <f t="shared" ref="H72:H79" si="4">IFERROR(F72/D72*100,"n.a.")</f>
        <v>100</v>
      </c>
      <c r="I72" s="180">
        <f t="shared" ref="I72:I79" si="5">IFERROR(F72/E72*100,"n.a.")</f>
        <v>100</v>
      </c>
      <c r="K72" s="83"/>
      <c r="L72" s="83"/>
      <c r="M72" s="363"/>
      <c r="N72" s="363"/>
      <c r="BC72" s="179" t="e">
        <f>+#REF!</f>
        <v>#REF!</v>
      </c>
      <c r="BD72" s="179" t="e">
        <f>+#REF!</f>
        <v>#REF!</v>
      </c>
      <c r="BE72" s="179" t="e">
        <f>+#REF!</f>
        <v>#REF!</v>
      </c>
    </row>
    <row r="73" spans="1:57" s="69" customFormat="1" ht="15" customHeight="1">
      <c r="A73" s="176"/>
      <c r="B73" s="182" t="s">
        <v>236</v>
      </c>
      <c r="C73" s="178">
        <v>85284867</v>
      </c>
      <c r="D73" s="178">
        <v>13633786</v>
      </c>
      <c r="E73" s="178">
        <v>10665502</v>
      </c>
      <c r="F73" s="178">
        <v>10665502</v>
      </c>
      <c r="G73" s="178"/>
      <c r="H73" s="180">
        <f t="shared" si="4"/>
        <v>78.228468599991231</v>
      </c>
      <c r="I73" s="180">
        <f t="shared" si="5"/>
        <v>100</v>
      </c>
      <c r="K73" s="83"/>
      <c r="L73" s="83"/>
      <c r="M73" s="363"/>
      <c r="N73" s="363"/>
      <c r="BC73" s="179"/>
      <c r="BD73" s="179"/>
      <c r="BE73" s="179"/>
    </row>
    <row r="74" spans="1:57" s="69" customFormat="1" ht="15" customHeight="1">
      <c r="A74" s="176"/>
      <c r="B74" s="182" t="s">
        <v>568</v>
      </c>
      <c r="C74" s="178">
        <v>2017469</v>
      </c>
      <c r="D74" s="178">
        <v>0</v>
      </c>
      <c r="E74" s="178">
        <v>0</v>
      </c>
      <c r="F74" s="178">
        <v>0</v>
      </c>
      <c r="G74" s="178"/>
      <c r="H74" s="180" t="str">
        <f t="shared" si="4"/>
        <v>n.a.</v>
      </c>
      <c r="I74" s="180" t="str">
        <f t="shared" si="5"/>
        <v>n.a.</v>
      </c>
      <c r="K74" s="83"/>
      <c r="L74" s="83"/>
      <c r="M74" s="363"/>
      <c r="N74" s="363"/>
      <c r="BC74" s="179"/>
      <c r="BD74" s="179"/>
      <c r="BE74" s="179"/>
    </row>
    <row r="75" spans="1:57" s="94" customFormat="1" ht="15" customHeight="1">
      <c r="A75" s="429" t="s">
        <v>567</v>
      </c>
      <c r="B75" s="429"/>
      <c r="C75" s="174">
        <f>SUM(C76:C79)</f>
        <v>8583174844</v>
      </c>
      <c r="D75" s="174">
        <f>SUM(D76:D79)</f>
        <v>8583174844</v>
      </c>
      <c r="E75" s="174">
        <f>SUM(E76:E79)</f>
        <v>6112626456.0799999</v>
      </c>
      <c r="F75" s="174">
        <f>SUM(F76:F79)</f>
        <v>75909801.079999998</v>
      </c>
      <c r="G75" s="174"/>
      <c r="H75" s="175">
        <f t="shared" si="4"/>
        <v>0.88440236229213176</v>
      </c>
      <c r="I75" s="175">
        <f t="shared" si="5"/>
        <v>1.24185244469659</v>
      </c>
      <c r="K75" s="83"/>
      <c r="L75" s="83"/>
      <c r="M75" s="363"/>
      <c r="N75" s="363"/>
      <c r="BC75" s="174" t="e">
        <f>SUM(BC77:BC79)</f>
        <v>#REF!</v>
      </c>
      <c r="BD75" s="174" t="e">
        <f>SUM(BD77:BD79)</f>
        <v>#REF!</v>
      </c>
      <c r="BE75" s="174" t="e">
        <f>SUM(BE77:BE79)</f>
        <v>#REF!</v>
      </c>
    </row>
    <row r="76" spans="1:57" s="102" customFormat="1" ht="24.75" customHeight="1">
      <c r="A76" s="176"/>
      <c r="B76" s="182" t="s">
        <v>511</v>
      </c>
      <c r="C76" s="179">
        <v>8123000000</v>
      </c>
      <c r="D76" s="179">
        <v>8123000000</v>
      </c>
      <c r="E76" s="179">
        <v>5931632873</v>
      </c>
      <c r="F76" s="179">
        <v>0</v>
      </c>
      <c r="G76" s="179"/>
      <c r="H76" s="180">
        <f t="shared" si="4"/>
        <v>0</v>
      </c>
      <c r="I76" s="180">
        <f t="shared" si="5"/>
        <v>0</v>
      </c>
      <c r="K76" s="83"/>
      <c r="L76" s="83"/>
      <c r="M76" s="363"/>
      <c r="N76" s="363"/>
      <c r="BC76" s="179"/>
      <c r="BD76" s="179"/>
      <c r="BE76" s="179"/>
    </row>
    <row r="77" spans="1:57" s="102" customFormat="1" ht="15" customHeight="1">
      <c r="A77" s="176"/>
      <c r="B77" s="182" t="s">
        <v>509</v>
      </c>
      <c r="C77" s="179">
        <v>6283952</v>
      </c>
      <c r="D77" s="179">
        <v>6283952</v>
      </c>
      <c r="E77" s="179">
        <v>4086875</v>
      </c>
      <c r="F77" s="179">
        <v>1133430</v>
      </c>
      <c r="G77" s="179"/>
      <c r="H77" s="180">
        <f t="shared" si="4"/>
        <v>18.036897799346654</v>
      </c>
      <c r="I77" s="180">
        <f t="shared" si="5"/>
        <v>27.733414895243918</v>
      </c>
      <c r="K77" s="83"/>
      <c r="L77" s="83"/>
      <c r="M77" s="363"/>
      <c r="N77" s="363"/>
      <c r="BC77" s="179" t="e">
        <f>+#REF!</f>
        <v>#REF!</v>
      </c>
      <c r="BD77" s="179" t="e">
        <f>+#REF!</f>
        <v>#REF!</v>
      </c>
      <c r="BE77" s="179" t="e">
        <f>+#REF!</f>
        <v>#REF!</v>
      </c>
    </row>
    <row r="78" spans="1:57" s="102" customFormat="1" ht="15" customHeight="1">
      <c r="A78" s="176"/>
      <c r="B78" s="182" t="s">
        <v>566</v>
      </c>
      <c r="C78" s="179">
        <v>50000000</v>
      </c>
      <c r="D78" s="179">
        <v>50000000</v>
      </c>
      <c r="E78" s="179">
        <v>19487944</v>
      </c>
      <c r="F78" s="179">
        <v>0</v>
      </c>
      <c r="G78" s="179"/>
      <c r="H78" s="180">
        <f t="shared" si="4"/>
        <v>0</v>
      </c>
      <c r="I78" s="180">
        <f t="shared" si="5"/>
        <v>0</v>
      </c>
      <c r="K78" s="83"/>
      <c r="L78" s="83"/>
      <c r="M78" s="363"/>
      <c r="N78" s="363"/>
      <c r="BC78" s="179" t="e">
        <f>+#REF!</f>
        <v>#REF!</v>
      </c>
      <c r="BD78" s="179" t="e">
        <f>+#REF!</f>
        <v>#REF!</v>
      </c>
      <c r="BE78" s="179" t="e">
        <f>+#REF!</f>
        <v>#REF!</v>
      </c>
    </row>
    <row r="79" spans="1:57" s="102" customFormat="1" ht="15" customHeight="1">
      <c r="A79" s="176"/>
      <c r="B79" s="182" t="s">
        <v>565</v>
      </c>
      <c r="C79" s="179">
        <v>403890892</v>
      </c>
      <c r="D79" s="179">
        <v>403890892</v>
      </c>
      <c r="E79" s="179">
        <v>157418764.07999998</v>
      </c>
      <c r="F79" s="179">
        <v>74776371.079999998</v>
      </c>
      <c r="G79" s="179"/>
      <c r="H79" s="180">
        <f t="shared" si="4"/>
        <v>18.514002806480718</v>
      </c>
      <c r="I79" s="180">
        <f t="shared" si="5"/>
        <v>47.501561530491216</v>
      </c>
      <c r="K79" s="83"/>
      <c r="L79" s="83"/>
      <c r="M79" s="363"/>
      <c r="N79" s="363"/>
      <c r="BC79" s="179" t="e">
        <f>+#REF!</f>
        <v>#REF!</v>
      </c>
      <c r="BD79" s="179" t="e">
        <f>+#REF!</f>
        <v>#REF!</v>
      </c>
      <c r="BE79" s="179" t="e">
        <f>+#REF!</f>
        <v>#REF!</v>
      </c>
    </row>
    <row r="80" spans="1:57" s="94" customFormat="1" ht="9" customHeight="1" thickBot="1">
      <c r="A80" s="186"/>
      <c r="B80" s="334"/>
      <c r="C80" s="187"/>
      <c r="D80" s="188"/>
      <c r="E80" s="188"/>
      <c r="F80" s="188"/>
      <c r="G80" s="189"/>
      <c r="H80" s="190"/>
      <c r="I80" s="190"/>
      <c r="K80" s="83"/>
      <c r="L80" s="83"/>
      <c r="M80" s="363"/>
      <c r="N80" s="363"/>
    </row>
    <row r="81" spans="1:9" s="39" customFormat="1" ht="12.75" customHeight="1">
      <c r="A81" s="382" t="s">
        <v>564</v>
      </c>
      <c r="B81" s="383"/>
      <c r="C81" s="382"/>
      <c r="D81" s="382"/>
      <c r="E81" s="382"/>
      <c r="F81" s="382"/>
      <c r="G81" s="382"/>
      <c r="H81" s="382"/>
      <c r="I81" s="382"/>
    </row>
    <row r="82" spans="1:9" s="39" customFormat="1" ht="12.75" customHeight="1">
      <c r="A82" s="427" t="s">
        <v>562</v>
      </c>
      <c r="B82" s="428"/>
      <c r="C82" s="428"/>
      <c r="D82" s="428"/>
      <c r="E82" s="428"/>
      <c r="F82" s="428"/>
      <c r="G82" s="428"/>
      <c r="H82" s="428"/>
      <c r="I82" s="428"/>
    </row>
    <row r="83" spans="1:9" s="39" customFormat="1" ht="25.5" customHeight="1">
      <c r="A83" s="411" t="s">
        <v>563</v>
      </c>
      <c r="B83" s="411"/>
      <c r="C83" s="411"/>
      <c r="D83" s="411"/>
      <c r="E83" s="411"/>
      <c r="F83" s="411"/>
      <c r="G83" s="411"/>
      <c r="H83" s="411"/>
      <c r="I83" s="411"/>
    </row>
    <row r="84" spans="1:9" s="39" customFormat="1" ht="12.75" customHeight="1">
      <c r="A84" s="427" t="s">
        <v>561</v>
      </c>
      <c r="B84" s="428"/>
      <c r="C84" s="428"/>
      <c r="D84" s="428"/>
      <c r="E84" s="428"/>
      <c r="F84" s="428"/>
      <c r="G84" s="428"/>
      <c r="H84" s="428"/>
      <c r="I84" s="428"/>
    </row>
    <row r="85" spans="1:9" s="39" customFormat="1" ht="12.75" customHeight="1">
      <c r="A85" s="336"/>
      <c r="B85" s="337"/>
      <c r="C85" s="61"/>
      <c r="D85" s="338"/>
      <c r="E85" s="338"/>
      <c r="F85" s="338"/>
      <c r="G85" s="339"/>
      <c r="H85" s="340"/>
      <c r="I85" s="340"/>
    </row>
    <row r="86" spans="1:9" s="94" customFormat="1" ht="11.25" customHeight="1">
      <c r="A86" s="80"/>
      <c r="B86" s="335"/>
      <c r="C86" s="139"/>
      <c r="D86" s="191"/>
      <c r="E86" s="191"/>
      <c r="F86" s="191"/>
      <c r="G86" s="82"/>
      <c r="H86" s="83"/>
      <c r="I86" s="83"/>
    </row>
    <row r="87" spans="1:9" s="94" customFormat="1" ht="11.25" customHeight="1">
      <c r="A87" s="80"/>
      <c r="B87" s="160"/>
      <c r="C87" s="80"/>
      <c r="D87" s="82"/>
      <c r="E87" s="82"/>
      <c r="F87" s="82"/>
      <c r="G87" s="82"/>
      <c r="H87" s="83"/>
      <c r="I87" s="83"/>
    </row>
    <row r="88" spans="1:9" s="94" customFormat="1" ht="11.25" customHeight="1">
      <c r="A88" s="80"/>
      <c r="B88" s="160"/>
      <c r="C88" s="80"/>
      <c r="D88" s="82"/>
      <c r="E88" s="82"/>
      <c r="F88" s="82"/>
      <c r="G88" s="82"/>
      <c r="H88" s="83"/>
      <c r="I88" s="83"/>
    </row>
    <row r="89" spans="1:9" s="94" customFormat="1" ht="11.25" customHeight="1">
      <c r="A89" s="80"/>
      <c r="B89" s="160"/>
      <c r="C89" s="80"/>
      <c r="D89" s="82"/>
      <c r="E89" s="82"/>
      <c r="F89" s="82"/>
      <c r="G89" s="82"/>
      <c r="H89" s="83"/>
      <c r="I89" s="83"/>
    </row>
    <row r="90" spans="1:9" s="94" customFormat="1" ht="11.25" customHeight="1">
      <c r="A90" s="80"/>
      <c r="B90" s="160"/>
      <c r="C90" s="80"/>
      <c r="D90" s="82"/>
      <c r="E90" s="82"/>
      <c r="F90" s="82"/>
      <c r="G90" s="82"/>
      <c r="H90" s="83"/>
      <c r="I90" s="83"/>
    </row>
    <row r="91" spans="1:9" s="94" customFormat="1" ht="11.25" customHeight="1">
      <c r="A91" s="80"/>
      <c r="B91" s="160"/>
      <c r="C91" s="80"/>
      <c r="D91" s="82"/>
      <c r="E91" s="82"/>
      <c r="F91" s="82"/>
      <c r="G91" s="82"/>
      <c r="H91" s="83"/>
      <c r="I91" s="83"/>
    </row>
    <row r="92" spans="1:9" s="94" customFormat="1" ht="11.25" customHeight="1">
      <c r="A92" s="80"/>
      <c r="B92" s="160"/>
      <c r="C92" s="80"/>
      <c r="D92" s="82"/>
      <c r="E92" s="82"/>
      <c r="F92" s="82"/>
      <c r="G92" s="82"/>
      <c r="H92" s="83"/>
      <c r="I92" s="83"/>
    </row>
    <row r="93" spans="1:9" s="94" customFormat="1" ht="11.25" customHeight="1">
      <c r="A93" s="80"/>
      <c r="B93" s="160"/>
      <c r="C93" s="80"/>
      <c r="D93" s="82"/>
      <c r="E93" s="82"/>
      <c r="F93" s="82"/>
      <c r="G93" s="82"/>
      <c r="H93" s="83"/>
      <c r="I93" s="83"/>
    </row>
    <row r="94" spans="1:9" s="94" customFormat="1" ht="11.25" customHeight="1">
      <c r="A94" s="80"/>
      <c r="B94" s="160"/>
      <c r="C94" s="80"/>
      <c r="D94" s="82"/>
      <c r="E94" s="82"/>
      <c r="F94" s="82"/>
      <c r="G94" s="82"/>
      <c r="H94" s="83"/>
      <c r="I94" s="83"/>
    </row>
    <row r="95" spans="1:9" s="94" customFormat="1" ht="11.25" customHeight="1">
      <c r="A95" s="80"/>
      <c r="B95" s="160"/>
      <c r="C95" s="80"/>
      <c r="D95" s="82"/>
      <c r="E95" s="82"/>
      <c r="F95" s="82"/>
      <c r="G95" s="82"/>
      <c r="H95" s="83"/>
      <c r="I95" s="83"/>
    </row>
    <row r="96" spans="1:9" s="94" customFormat="1" ht="11.25" customHeight="1">
      <c r="A96" s="80"/>
      <c r="B96" s="160"/>
      <c r="C96" s="80"/>
      <c r="D96" s="82"/>
      <c r="E96" s="82"/>
      <c r="F96" s="82"/>
      <c r="G96" s="82"/>
      <c r="H96" s="83"/>
      <c r="I96" s="83"/>
    </row>
    <row r="97" spans="1:9" s="94" customFormat="1" ht="11.25" customHeight="1">
      <c r="A97" s="80"/>
      <c r="B97" s="160"/>
      <c r="C97" s="80"/>
      <c r="D97" s="82"/>
      <c r="E97" s="82"/>
      <c r="F97" s="82"/>
      <c r="G97" s="82"/>
      <c r="H97" s="83"/>
      <c r="I97" s="83"/>
    </row>
    <row r="98" spans="1:9" s="94" customFormat="1" ht="11.25" customHeight="1">
      <c r="A98" s="80"/>
      <c r="B98" s="160"/>
      <c r="C98" s="80"/>
      <c r="D98" s="82"/>
      <c r="E98" s="82"/>
      <c r="F98" s="82"/>
      <c r="G98" s="82"/>
      <c r="H98" s="83"/>
      <c r="I98" s="83"/>
    </row>
    <row r="99" spans="1:9" s="94" customFormat="1" ht="11.25" customHeight="1">
      <c r="A99" s="80"/>
      <c r="B99" s="160"/>
      <c r="C99" s="80"/>
      <c r="D99" s="82"/>
      <c r="E99" s="82"/>
      <c r="F99" s="82"/>
      <c r="G99" s="82"/>
      <c r="H99" s="83"/>
      <c r="I99" s="83"/>
    </row>
    <row r="100" spans="1:9" s="94" customFormat="1" ht="11.25" customHeight="1">
      <c r="A100" s="80"/>
      <c r="B100" s="160"/>
      <c r="C100" s="80"/>
      <c r="D100" s="82"/>
      <c r="E100" s="82"/>
      <c r="F100" s="82"/>
      <c r="G100" s="82"/>
      <c r="H100" s="83"/>
      <c r="I100" s="83"/>
    </row>
    <row r="101" spans="1:9" s="94" customFormat="1" ht="11.25" customHeight="1">
      <c r="A101" s="80"/>
      <c r="B101" s="160"/>
      <c r="C101" s="80"/>
      <c r="D101" s="82"/>
      <c r="E101" s="82"/>
      <c r="F101" s="82"/>
      <c r="G101" s="82"/>
      <c r="H101" s="83"/>
      <c r="I101" s="83"/>
    </row>
    <row r="102" spans="1:9" s="94" customFormat="1" ht="11.25" customHeight="1">
      <c r="A102" s="80"/>
      <c r="B102" s="160"/>
      <c r="C102" s="80"/>
      <c r="D102" s="82"/>
      <c r="E102" s="82"/>
      <c r="F102" s="82"/>
      <c r="G102" s="82"/>
      <c r="H102" s="83"/>
      <c r="I102" s="83"/>
    </row>
    <row r="103" spans="1:9" s="8" customFormat="1" ht="11.25" customHeight="1">
      <c r="A103" s="5"/>
      <c r="B103" s="28"/>
      <c r="C103" s="5"/>
      <c r="D103" s="18"/>
      <c r="E103" s="18"/>
      <c r="F103" s="18"/>
      <c r="G103" s="18"/>
      <c r="H103" s="20"/>
      <c r="I103" s="20"/>
    </row>
    <row r="104" spans="1:9" s="8" customFormat="1" ht="11.25" customHeight="1">
      <c r="A104" s="5"/>
      <c r="B104" s="28"/>
      <c r="C104" s="5"/>
      <c r="D104" s="18"/>
      <c r="E104" s="18"/>
      <c r="F104" s="18"/>
      <c r="G104" s="18"/>
      <c r="H104" s="20"/>
      <c r="I104" s="20"/>
    </row>
    <row r="105" spans="1:9" s="8" customFormat="1" ht="11.25" customHeight="1">
      <c r="A105" s="5"/>
      <c r="B105" s="28"/>
      <c r="C105" s="5"/>
      <c r="D105" s="18"/>
      <c r="E105" s="18"/>
      <c r="F105" s="18"/>
      <c r="G105" s="18"/>
      <c r="H105" s="20"/>
      <c r="I105" s="20"/>
    </row>
    <row r="106" spans="1:9" s="8" customFormat="1" ht="11.25" customHeight="1">
      <c r="A106" s="5"/>
      <c r="B106" s="28"/>
      <c r="C106" s="5"/>
      <c r="D106" s="18"/>
      <c r="E106" s="18"/>
      <c r="F106" s="18"/>
      <c r="G106" s="18"/>
      <c r="H106" s="20"/>
      <c r="I106" s="20"/>
    </row>
    <row r="107" spans="1:9" s="8" customFormat="1" ht="11.25" customHeight="1">
      <c r="A107" s="5"/>
      <c r="B107" s="28"/>
      <c r="C107" s="5"/>
      <c r="D107" s="18"/>
      <c r="E107" s="18"/>
      <c r="F107" s="18"/>
      <c r="G107" s="18"/>
      <c r="H107" s="20"/>
      <c r="I107" s="20"/>
    </row>
    <row r="108" spans="1:9" s="8" customFormat="1" ht="11.25" customHeight="1">
      <c r="A108" s="5"/>
      <c r="B108" s="28"/>
      <c r="C108" s="5"/>
      <c r="D108" s="18"/>
      <c r="E108" s="18"/>
      <c r="F108" s="18"/>
      <c r="G108" s="18"/>
      <c r="H108" s="20"/>
      <c r="I108" s="20"/>
    </row>
    <row r="109" spans="1:9" s="8" customFormat="1" ht="11.25" customHeight="1">
      <c r="A109" s="5"/>
      <c r="B109" s="28"/>
      <c r="C109" s="5"/>
      <c r="D109" s="18"/>
      <c r="E109" s="18"/>
      <c r="F109" s="18"/>
      <c r="G109" s="18"/>
      <c r="H109" s="20"/>
      <c r="I109" s="20"/>
    </row>
    <row r="110" spans="1:9" s="8" customFormat="1" ht="11.25" customHeight="1">
      <c r="A110" s="5"/>
      <c r="B110" s="28"/>
      <c r="C110" s="5"/>
      <c r="D110" s="18"/>
      <c r="E110" s="18"/>
      <c r="F110" s="18"/>
      <c r="G110" s="18"/>
      <c r="H110" s="20"/>
      <c r="I110" s="20"/>
    </row>
    <row r="111" spans="1:9" s="8" customFormat="1" ht="11.25" customHeight="1">
      <c r="A111" s="5"/>
      <c r="B111" s="28"/>
      <c r="C111" s="5"/>
      <c r="D111" s="18"/>
      <c r="E111" s="18"/>
      <c r="F111" s="18"/>
      <c r="G111" s="18"/>
      <c r="H111" s="20"/>
      <c r="I111" s="20"/>
    </row>
    <row r="112" spans="1:9" s="8" customFormat="1" ht="11.25" customHeight="1">
      <c r="A112" s="5"/>
      <c r="B112" s="28"/>
      <c r="C112" s="5"/>
      <c r="D112" s="18"/>
      <c r="E112" s="18"/>
      <c r="F112" s="18"/>
      <c r="G112" s="18"/>
      <c r="H112" s="20"/>
      <c r="I112" s="20"/>
    </row>
    <row r="113" spans="1:9" s="8" customFormat="1" ht="11.25" customHeight="1">
      <c r="A113" s="5"/>
      <c r="B113" s="28"/>
      <c r="C113" s="5"/>
      <c r="D113" s="18"/>
      <c r="E113" s="18"/>
      <c r="F113" s="18"/>
      <c r="G113" s="18"/>
      <c r="H113" s="20"/>
      <c r="I113" s="20"/>
    </row>
    <row r="114" spans="1:9" s="8" customFormat="1" ht="11.25" customHeight="1">
      <c r="A114" s="5"/>
      <c r="B114" s="28"/>
      <c r="C114" s="5"/>
      <c r="D114" s="18"/>
      <c r="E114" s="18"/>
      <c r="F114" s="18"/>
      <c r="G114" s="18"/>
      <c r="H114" s="20"/>
      <c r="I114" s="20"/>
    </row>
    <row r="115" spans="1:9" s="8" customFormat="1" ht="11.25" customHeight="1">
      <c r="A115" s="5"/>
      <c r="B115" s="28"/>
      <c r="C115" s="5"/>
      <c r="D115" s="18"/>
      <c r="E115" s="18"/>
      <c r="F115" s="18"/>
      <c r="G115" s="18"/>
      <c r="H115" s="20"/>
      <c r="I115" s="20"/>
    </row>
    <row r="116" spans="1:9" s="8" customFormat="1" ht="11.25" customHeight="1">
      <c r="A116" s="5"/>
      <c r="B116" s="28"/>
      <c r="C116" s="5"/>
      <c r="D116" s="18"/>
      <c r="E116" s="18"/>
      <c r="F116" s="18"/>
      <c r="G116" s="18"/>
      <c r="H116" s="20"/>
      <c r="I116" s="20"/>
    </row>
    <row r="117" spans="1:9" s="8" customFormat="1" ht="11.25" customHeight="1">
      <c r="A117" s="5"/>
      <c r="B117" s="28"/>
      <c r="C117" s="5"/>
      <c r="D117" s="18"/>
      <c r="E117" s="18"/>
      <c r="F117" s="18"/>
      <c r="G117" s="18"/>
      <c r="H117" s="20"/>
      <c r="I117" s="20"/>
    </row>
    <row r="118" spans="1:9" s="8" customFormat="1" ht="11.25" customHeight="1">
      <c r="A118" s="5"/>
      <c r="B118" s="28"/>
      <c r="C118" s="5"/>
      <c r="D118" s="18"/>
      <c r="E118" s="18"/>
      <c r="F118" s="18"/>
      <c r="G118" s="18"/>
      <c r="H118" s="20"/>
      <c r="I118" s="20"/>
    </row>
    <row r="119" spans="1:9" s="8" customFormat="1" ht="11.25" customHeight="1">
      <c r="A119" s="5"/>
      <c r="B119" s="28"/>
      <c r="C119" s="5"/>
      <c r="D119" s="18"/>
      <c r="E119" s="18"/>
      <c r="F119" s="18"/>
      <c r="G119" s="18"/>
      <c r="H119" s="20"/>
      <c r="I119" s="20"/>
    </row>
    <row r="120" spans="1:9" s="8" customFormat="1" ht="11.25" customHeight="1">
      <c r="A120" s="5"/>
      <c r="B120" s="28"/>
      <c r="C120" s="5"/>
      <c r="D120" s="18"/>
      <c r="E120" s="18"/>
      <c r="F120" s="18"/>
      <c r="G120" s="18"/>
      <c r="H120" s="20"/>
      <c r="I120" s="20"/>
    </row>
    <row r="121" spans="1:9" s="8" customFormat="1" ht="11.25" customHeight="1">
      <c r="A121" s="5"/>
      <c r="B121" s="28"/>
      <c r="C121" s="5"/>
      <c r="D121" s="18"/>
      <c r="E121" s="18"/>
      <c r="F121" s="18"/>
      <c r="G121" s="18"/>
      <c r="H121" s="20"/>
      <c r="I121" s="20"/>
    </row>
    <row r="122" spans="1:9" s="8" customFormat="1" ht="11.25" customHeight="1">
      <c r="A122" s="5"/>
      <c r="B122" s="28"/>
      <c r="C122" s="5"/>
      <c r="D122" s="18"/>
      <c r="E122" s="18"/>
      <c r="F122" s="18"/>
      <c r="G122" s="18"/>
      <c r="H122" s="20"/>
      <c r="I122" s="20"/>
    </row>
    <row r="123" spans="1:9" s="8" customFormat="1" ht="11.25" customHeight="1">
      <c r="A123" s="5"/>
      <c r="B123" s="28"/>
      <c r="C123" s="5"/>
      <c r="D123" s="18"/>
      <c r="E123" s="18"/>
      <c r="F123" s="18"/>
      <c r="G123" s="18"/>
      <c r="H123" s="20"/>
      <c r="I123" s="20"/>
    </row>
    <row r="124" spans="1:9" s="8" customFormat="1" ht="11.25" customHeight="1">
      <c r="A124" s="5"/>
      <c r="B124" s="28"/>
      <c r="C124" s="5"/>
      <c r="D124" s="18"/>
      <c r="E124" s="18"/>
      <c r="F124" s="18"/>
      <c r="G124" s="18"/>
      <c r="H124" s="20"/>
      <c r="I124" s="20"/>
    </row>
    <row r="125" spans="1:9" s="8" customFormat="1" ht="11.25" customHeight="1">
      <c r="A125" s="5"/>
      <c r="B125" s="28"/>
      <c r="C125" s="5"/>
      <c r="D125" s="18"/>
      <c r="E125" s="18"/>
      <c r="F125" s="18"/>
      <c r="G125" s="18"/>
      <c r="H125" s="20"/>
      <c r="I125" s="20"/>
    </row>
    <row r="126" spans="1:9" s="8" customFormat="1" ht="11.25" customHeight="1">
      <c r="A126" s="5"/>
      <c r="B126" s="28"/>
      <c r="C126" s="5"/>
      <c r="D126" s="18"/>
      <c r="E126" s="18"/>
      <c r="F126" s="18"/>
      <c r="G126" s="18"/>
      <c r="H126" s="20"/>
      <c r="I126" s="20"/>
    </row>
    <row r="127" spans="1:9" s="8" customFormat="1" ht="11.25" customHeight="1">
      <c r="A127" s="5"/>
      <c r="B127" s="28"/>
      <c r="C127" s="5"/>
      <c r="D127" s="18"/>
      <c r="E127" s="18"/>
      <c r="F127" s="18"/>
      <c r="G127" s="18"/>
      <c r="H127" s="20"/>
      <c r="I127" s="20"/>
    </row>
    <row r="128" spans="1:9" s="8" customFormat="1" ht="11.25" customHeight="1">
      <c r="A128" s="5"/>
      <c r="B128" s="28"/>
      <c r="C128" s="5"/>
      <c r="D128" s="18"/>
      <c r="E128" s="18"/>
      <c r="F128" s="18"/>
      <c r="G128" s="18"/>
      <c r="H128" s="20"/>
      <c r="I128" s="20"/>
    </row>
    <row r="129" spans="1:9" s="8" customFormat="1" ht="11.25" customHeight="1">
      <c r="A129" s="5"/>
      <c r="B129" s="28"/>
      <c r="C129" s="5"/>
      <c r="D129" s="18"/>
      <c r="E129" s="18"/>
      <c r="F129" s="18"/>
      <c r="G129" s="18"/>
      <c r="H129" s="20"/>
      <c r="I129" s="20"/>
    </row>
    <row r="130" spans="1:9" s="8" customFormat="1" ht="11.25" customHeight="1">
      <c r="A130" s="5"/>
      <c r="B130" s="28"/>
      <c r="C130" s="5"/>
      <c r="D130" s="18"/>
      <c r="E130" s="18"/>
      <c r="F130" s="18"/>
      <c r="G130" s="18"/>
      <c r="H130" s="20"/>
      <c r="I130" s="20"/>
    </row>
    <row r="131" spans="1:9" s="8" customFormat="1" ht="11.25" customHeight="1">
      <c r="A131" s="5"/>
      <c r="B131" s="28"/>
      <c r="C131" s="5"/>
      <c r="D131" s="18"/>
      <c r="E131" s="18"/>
      <c r="F131" s="18"/>
      <c r="G131" s="18"/>
      <c r="H131" s="20"/>
      <c r="I131" s="20"/>
    </row>
    <row r="132" spans="1:9" s="8" customFormat="1" ht="11.25" customHeight="1">
      <c r="A132" s="5"/>
      <c r="B132" s="28"/>
      <c r="C132" s="5"/>
      <c r="D132" s="18"/>
      <c r="E132" s="18"/>
      <c r="F132" s="18"/>
      <c r="G132" s="18"/>
      <c r="H132" s="20"/>
      <c r="I132" s="20"/>
    </row>
    <row r="133" spans="1:9" s="8" customFormat="1" ht="11.25" customHeight="1">
      <c r="A133" s="5"/>
      <c r="B133" s="28"/>
      <c r="C133" s="5"/>
      <c r="D133" s="18"/>
      <c r="E133" s="18"/>
      <c r="F133" s="18"/>
      <c r="G133" s="18"/>
      <c r="H133" s="20"/>
      <c r="I133" s="20"/>
    </row>
    <row r="134" spans="1:9" s="8" customFormat="1" ht="11.25" customHeight="1">
      <c r="A134" s="5"/>
      <c r="B134" s="28"/>
      <c r="C134" s="5"/>
      <c r="D134" s="18"/>
      <c r="E134" s="18"/>
      <c r="F134" s="18"/>
      <c r="G134" s="18"/>
      <c r="H134" s="20"/>
      <c r="I134" s="20"/>
    </row>
    <row r="135" spans="1:9" s="8" customFormat="1" ht="11.25" customHeight="1">
      <c r="A135" s="5"/>
      <c r="B135" s="28"/>
      <c r="C135" s="5"/>
      <c r="D135" s="18"/>
      <c r="E135" s="18"/>
      <c r="F135" s="18"/>
      <c r="G135" s="18"/>
      <c r="H135" s="20"/>
      <c r="I135" s="20"/>
    </row>
    <row r="136" spans="1:9" s="8" customFormat="1" ht="11.25" customHeight="1">
      <c r="A136" s="5"/>
      <c r="B136" s="28"/>
      <c r="C136" s="5"/>
      <c r="D136" s="18"/>
      <c r="E136" s="18"/>
      <c r="F136" s="18"/>
      <c r="G136" s="18"/>
      <c r="H136" s="20"/>
      <c r="I136" s="20"/>
    </row>
    <row r="137" spans="1:9" s="8" customFormat="1" ht="11.25" customHeight="1">
      <c r="A137" s="5"/>
      <c r="B137" s="28"/>
      <c r="C137" s="5"/>
      <c r="D137" s="18"/>
      <c r="E137" s="18"/>
      <c r="F137" s="18"/>
      <c r="G137" s="18"/>
      <c r="H137" s="20"/>
      <c r="I137" s="20"/>
    </row>
    <row r="138" spans="1:9" s="8" customFormat="1" ht="11.25" customHeight="1">
      <c r="A138" s="5"/>
      <c r="B138" s="28"/>
      <c r="C138" s="5"/>
      <c r="D138" s="18"/>
      <c r="E138" s="18"/>
      <c r="F138" s="18"/>
      <c r="G138" s="18"/>
      <c r="H138" s="20"/>
      <c r="I138" s="20"/>
    </row>
    <row r="139" spans="1:9" s="8" customFormat="1" ht="11.25" customHeight="1">
      <c r="A139" s="5"/>
      <c r="B139" s="28"/>
      <c r="C139" s="5"/>
      <c r="D139" s="18"/>
      <c r="E139" s="18"/>
      <c r="F139" s="18"/>
      <c r="G139" s="18"/>
      <c r="H139" s="20"/>
      <c r="I139" s="20"/>
    </row>
    <row r="140" spans="1:9" s="8" customFormat="1" ht="11.25" customHeight="1">
      <c r="A140" s="5"/>
      <c r="B140" s="28"/>
      <c r="C140" s="5"/>
      <c r="D140" s="18"/>
      <c r="E140" s="18"/>
      <c r="F140" s="18"/>
      <c r="G140" s="18"/>
      <c r="H140" s="20"/>
      <c r="I140" s="20"/>
    </row>
    <row r="141" spans="1:9" s="8" customFormat="1" ht="11.25" customHeight="1">
      <c r="A141" s="5"/>
      <c r="B141" s="28"/>
      <c r="C141" s="5"/>
      <c r="D141" s="18"/>
      <c r="E141" s="18"/>
      <c r="F141" s="18"/>
      <c r="G141" s="18"/>
      <c r="H141" s="20"/>
      <c r="I141" s="20"/>
    </row>
    <row r="142" spans="1:9" s="8" customFormat="1" ht="11.25" customHeight="1">
      <c r="A142" s="5"/>
      <c r="B142" s="28"/>
      <c r="C142" s="5"/>
      <c r="D142" s="18"/>
      <c r="E142" s="18"/>
      <c r="F142" s="18"/>
      <c r="G142" s="18"/>
      <c r="H142" s="20"/>
      <c r="I142" s="20"/>
    </row>
    <row r="143" spans="1:9" s="8" customFormat="1" ht="11.25" customHeight="1">
      <c r="A143" s="5"/>
      <c r="B143" s="28"/>
      <c r="C143" s="5"/>
      <c r="D143" s="18"/>
      <c r="E143" s="18"/>
      <c r="F143" s="18"/>
      <c r="G143" s="18"/>
      <c r="H143" s="20"/>
      <c r="I143" s="20"/>
    </row>
    <row r="144" spans="1:9" s="8" customFormat="1" ht="11.25" customHeight="1">
      <c r="A144" s="5"/>
      <c r="B144" s="28"/>
      <c r="C144" s="5"/>
      <c r="D144" s="18"/>
      <c r="E144" s="18"/>
      <c r="F144" s="18"/>
      <c r="G144" s="18"/>
      <c r="H144" s="20"/>
      <c r="I144" s="20"/>
    </row>
    <row r="145" spans="1:9" s="8" customFormat="1" ht="11.25" customHeight="1">
      <c r="A145" s="5"/>
      <c r="B145" s="28"/>
      <c r="C145" s="5"/>
      <c r="D145" s="18"/>
      <c r="E145" s="18"/>
      <c r="F145" s="18"/>
      <c r="G145" s="18"/>
      <c r="H145" s="20"/>
      <c r="I145" s="20"/>
    </row>
    <row r="146" spans="1:9" s="8" customFormat="1" ht="11.25" customHeight="1">
      <c r="A146" s="5"/>
      <c r="B146" s="28"/>
      <c r="C146" s="5"/>
      <c r="D146" s="18"/>
      <c r="E146" s="18"/>
      <c r="F146" s="18"/>
      <c r="G146" s="18"/>
      <c r="H146" s="20"/>
      <c r="I146" s="20"/>
    </row>
    <row r="147" spans="1:9" s="8" customFormat="1" ht="11.25" customHeight="1">
      <c r="A147" s="5"/>
      <c r="B147" s="28"/>
      <c r="C147" s="5"/>
      <c r="D147" s="18"/>
      <c r="E147" s="18"/>
      <c r="F147" s="18"/>
      <c r="G147" s="18"/>
      <c r="H147" s="20"/>
      <c r="I147" s="20"/>
    </row>
    <row r="148" spans="1:9" s="8" customFormat="1" ht="11.25" customHeight="1">
      <c r="A148" s="5"/>
      <c r="B148" s="28"/>
      <c r="C148" s="5"/>
      <c r="D148" s="18"/>
      <c r="E148" s="18"/>
      <c r="F148" s="18"/>
      <c r="G148" s="18"/>
      <c r="H148" s="20"/>
      <c r="I148" s="20"/>
    </row>
    <row r="149" spans="1:9" s="8" customFormat="1" ht="11.25" customHeight="1">
      <c r="A149" s="5"/>
      <c r="B149" s="28"/>
      <c r="C149" s="5"/>
      <c r="D149" s="18"/>
      <c r="E149" s="18"/>
      <c r="F149" s="18"/>
      <c r="G149" s="18"/>
      <c r="H149" s="20"/>
      <c r="I149" s="20"/>
    </row>
    <row r="150" spans="1:9" s="8" customFormat="1" ht="11.25" customHeight="1">
      <c r="A150" s="5"/>
      <c r="B150" s="28"/>
      <c r="C150" s="5"/>
      <c r="D150" s="18"/>
      <c r="E150" s="18"/>
      <c r="F150" s="18"/>
      <c r="G150" s="18"/>
      <c r="H150" s="20"/>
      <c r="I150" s="20"/>
    </row>
    <row r="151" spans="1:9" s="8" customFormat="1" ht="11.25" customHeight="1">
      <c r="A151" s="5"/>
      <c r="B151" s="28"/>
      <c r="C151" s="5"/>
      <c r="D151" s="18"/>
      <c r="E151" s="18"/>
      <c r="F151" s="18"/>
      <c r="G151" s="18"/>
      <c r="H151" s="20"/>
      <c r="I151" s="20"/>
    </row>
    <row r="152" spans="1:9" s="8" customFormat="1" ht="11.25" customHeight="1">
      <c r="A152" s="5"/>
      <c r="B152" s="28"/>
      <c r="C152" s="5"/>
      <c r="D152" s="18"/>
      <c r="E152" s="18"/>
      <c r="F152" s="18"/>
      <c r="G152" s="18"/>
      <c r="H152" s="20"/>
      <c r="I152" s="20"/>
    </row>
    <row r="153" spans="1:9" s="8" customFormat="1" ht="11.25" customHeight="1">
      <c r="A153" s="5"/>
      <c r="B153" s="28"/>
      <c r="C153" s="5"/>
      <c r="D153" s="18"/>
      <c r="E153" s="18"/>
      <c r="F153" s="18"/>
      <c r="G153" s="18"/>
      <c r="H153" s="20"/>
      <c r="I153" s="20"/>
    </row>
    <row r="154" spans="1:9" s="8" customFormat="1" ht="11.25" customHeight="1">
      <c r="A154" s="5"/>
      <c r="B154" s="28"/>
      <c r="C154" s="5"/>
      <c r="D154" s="18"/>
      <c r="E154" s="18"/>
      <c r="F154" s="18"/>
      <c r="G154" s="18"/>
      <c r="H154" s="20"/>
      <c r="I154" s="20"/>
    </row>
    <row r="155" spans="1:9" s="8" customFormat="1" ht="11.25" customHeight="1">
      <c r="A155" s="5"/>
      <c r="B155" s="28"/>
      <c r="C155" s="5"/>
      <c r="D155" s="18"/>
      <c r="E155" s="18"/>
      <c r="F155" s="18"/>
      <c r="G155" s="18"/>
      <c r="H155" s="20"/>
      <c r="I155" s="20"/>
    </row>
    <row r="156" spans="1:9" s="8" customFormat="1" ht="11.25" customHeight="1">
      <c r="A156" s="5"/>
      <c r="B156" s="28"/>
      <c r="C156" s="5"/>
      <c r="D156" s="18"/>
      <c r="E156" s="18"/>
      <c r="F156" s="18"/>
      <c r="G156" s="18"/>
      <c r="H156" s="20"/>
      <c r="I156" s="20"/>
    </row>
    <row r="157" spans="1:9" s="8" customFormat="1" ht="11.25" customHeight="1">
      <c r="A157" s="5"/>
      <c r="B157" s="28"/>
      <c r="C157" s="5"/>
      <c r="D157" s="18"/>
      <c r="E157" s="18"/>
      <c r="F157" s="18"/>
      <c r="G157" s="18"/>
      <c r="H157" s="20"/>
      <c r="I157" s="20"/>
    </row>
    <row r="158" spans="1:9" s="8" customFormat="1" ht="11.25" customHeight="1">
      <c r="A158" s="5"/>
      <c r="B158" s="28"/>
      <c r="C158" s="5"/>
      <c r="D158" s="18"/>
      <c r="E158" s="18"/>
      <c r="F158" s="18"/>
      <c r="G158" s="18"/>
      <c r="H158" s="20"/>
      <c r="I158" s="20"/>
    </row>
    <row r="159" spans="1:9" s="8" customFormat="1" ht="11.25" customHeight="1">
      <c r="A159" s="5"/>
      <c r="B159" s="28"/>
      <c r="C159" s="5"/>
      <c r="D159" s="18"/>
      <c r="E159" s="18"/>
      <c r="F159" s="18"/>
      <c r="G159" s="18"/>
      <c r="H159" s="20"/>
      <c r="I159" s="20"/>
    </row>
    <row r="160" spans="1:9" s="8" customFormat="1" ht="11.25" customHeight="1">
      <c r="A160" s="5"/>
      <c r="B160" s="28"/>
      <c r="C160" s="5"/>
      <c r="D160" s="18"/>
      <c r="E160" s="18"/>
      <c r="F160" s="18"/>
      <c r="G160" s="18"/>
      <c r="H160" s="20"/>
      <c r="I160" s="20"/>
    </row>
    <row r="161" spans="1:9" s="8" customFormat="1" ht="11.25" customHeight="1">
      <c r="A161" s="5"/>
      <c r="B161" s="28"/>
      <c r="C161" s="5"/>
      <c r="D161" s="18"/>
      <c r="E161" s="18"/>
      <c r="F161" s="18"/>
      <c r="G161" s="18"/>
      <c r="H161" s="20"/>
      <c r="I161" s="20"/>
    </row>
    <row r="162" spans="1:9" s="8" customFormat="1" ht="11.25" customHeight="1">
      <c r="A162" s="5"/>
      <c r="B162" s="28"/>
      <c r="C162" s="5"/>
      <c r="D162" s="18"/>
      <c r="E162" s="18"/>
      <c r="F162" s="18"/>
      <c r="G162" s="18"/>
      <c r="H162" s="20"/>
      <c r="I162" s="20"/>
    </row>
    <row r="163" spans="1:9" s="8" customFormat="1" ht="11.25" customHeight="1">
      <c r="A163" s="5"/>
      <c r="B163" s="28"/>
      <c r="C163" s="5"/>
      <c r="D163" s="18"/>
      <c r="E163" s="18"/>
      <c r="F163" s="18"/>
      <c r="G163" s="18"/>
      <c r="H163" s="20"/>
      <c r="I163" s="20"/>
    </row>
    <row r="164" spans="1:9" s="8" customFormat="1" ht="11.25" customHeight="1">
      <c r="A164" s="5"/>
      <c r="B164" s="28"/>
      <c r="C164" s="5"/>
      <c r="D164" s="18"/>
      <c r="E164" s="18"/>
      <c r="F164" s="18"/>
      <c r="G164" s="18"/>
      <c r="H164" s="20"/>
      <c r="I164" s="20"/>
    </row>
    <row r="165" spans="1:9" s="8" customFormat="1" ht="11.25" customHeight="1">
      <c r="A165" s="5"/>
      <c r="B165" s="28"/>
      <c r="C165" s="5"/>
      <c r="D165" s="18"/>
      <c r="E165" s="18"/>
      <c r="F165" s="18"/>
      <c r="G165" s="18"/>
      <c r="H165" s="20"/>
      <c r="I165" s="20"/>
    </row>
    <row r="166" spans="1:9" s="8" customFormat="1" ht="11.25" customHeight="1">
      <c r="A166" s="5"/>
      <c r="B166" s="28"/>
      <c r="C166" s="5"/>
      <c r="D166" s="18"/>
      <c r="E166" s="18"/>
      <c r="F166" s="18"/>
      <c r="G166" s="18"/>
      <c r="H166" s="20"/>
      <c r="I166" s="20"/>
    </row>
    <row r="167" spans="1:9" s="8" customFormat="1" ht="11.25" customHeight="1">
      <c r="A167" s="5"/>
      <c r="B167" s="28"/>
      <c r="C167" s="5"/>
      <c r="D167" s="18"/>
      <c r="E167" s="18"/>
      <c r="F167" s="18"/>
      <c r="G167" s="18"/>
      <c r="H167" s="20"/>
      <c r="I167" s="20"/>
    </row>
    <row r="168" spans="1:9" s="8" customFormat="1" ht="11.25" customHeight="1">
      <c r="A168" s="5"/>
      <c r="B168" s="28"/>
      <c r="C168" s="5"/>
      <c r="D168" s="18"/>
      <c r="E168" s="18"/>
      <c r="F168" s="18"/>
      <c r="G168" s="18"/>
      <c r="H168" s="20"/>
      <c r="I168" s="20"/>
    </row>
    <row r="169" spans="1:9" s="8" customFormat="1" ht="11.25" customHeight="1">
      <c r="A169" s="5"/>
      <c r="B169" s="28"/>
      <c r="C169" s="5"/>
      <c r="D169" s="18"/>
      <c r="E169" s="18"/>
      <c r="F169" s="18"/>
      <c r="G169" s="18"/>
      <c r="H169" s="20"/>
      <c r="I169" s="20"/>
    </row>
    <row r="170" spans="1:9" s="8" customFormat="1" ht="11.25" customHeight="1">
      <c r="A170" s="5"/>
      <c r="B170" s="28"/>
      <c r="C170" s="5"/>
      <c r="D170" s="18"/>
      <c r="E170" s="18"/>
      <c r="F170" s="18"/>
      <c r="G170" s="18"/>
      <c r="H170" s="20"/>
      <c r="I170" s="20"/>
    </row>
    <row r="171" spans="1:9" s="8" customFormat="1" ht="11.25" customHeight="1">
      <c r="A171" s="5"/>
      <c r="B171" s="28"/>
      <c r="C171" s="5"/>
      <c r="D171" s="18"/>
      <c r="E171" s="18"/>
      <c r="F171" s="18"/>
      <c r="G171" s="18"/>
      <c r="H171" s="20"/>
      <c r="I171" s="20"/>
    </row>
    <row r="172" spans="1:9" s="8" customFormat="1" ht="11.25" customHeight="1">
      <c r="A172" s="5"/>
      <c r="B172" s="28"/>
      <c r="C172" s="5"/>
      <c r="D172" s="18"/>
      <c r="E172" s="18"/>
      <c r="F172" s="18"/>
      <c r="G172" s="18"/>
      <c r="H172" s="20"/>
      <c r="I172" s="20"/>
    </row>
    <row r="173" spans="1:9" s="8" customFormat="1" ht="11.25" customHeight="1">
      <c r="A173" s="5"/>
      <c r="B173" s="28"/>
      <c r="C173" s="5"/>
      <c r="D173" s="18"/>
      <c r="E173" s="18"/>
      <c r="F173" s="18"/>
      <c r="G173" s="18"/>
      <c r="H173" s="20"/>
      <c r="I173" s="20"/>
    </row>
    <row r="174" spans="1:9" s="8" customFormat="1" ht="11.25" customHeight="1">
      <c r="A174" s="5"/>
      <c r="B174" s="28"/>
      <c r="C174" s="5"/>
      <c r="D174" s="18"/>
      <c r="E174" s="18"/>
      <c r="F174" s="18"/>
      <c r="G174" s="18"/>
      <c r="H174" s="20"/>
      <c r="I174" s="20"/>
    </row>
    <row r="175" spans="1:9" s="8" customFormat="1" ht="11.25" customHeight="1">
      <c r="A175" s="5"/>
      <c r="B175" s="28"/>
      <c r="C175" s="5"/>
      <c r="D175" s="18"/>
      <c r="E175" s="18"/>
      <c r="F175" s="18"/>
      <c r="G175" s="18"/>
      <c r="H175" s="20"/>
      <c r="I175" s="20"/>
    </row>
    <row r="176" spans="1:9" s="8" customFormat="1" ht="11.25" customHeight="1">
      <c r="A176" s="5"/>
      <c r="B176" s="28"/>
      <c r="C176" s="5"/>
      <c r="D176" s="18"/>
      <c r="E176" s="18"/>
      <c r="F176" s="18"/>
      <c r="G176" s="18"/>
      <c r="H176" s="20"/>
      <c r="I176" s="20"/>
    </row>
    <row r="177" spans="1:9" s="8" customFormat="1" ht="11.25" customHeight="1">
      <c r="A177" s="5"/>
      <c r="B177" s="28"/>
      <c r="C177" s="5"/>
      <c r="D177" s="18"/>
      <c r="E177" s="18"/>
      <c r="F177" s="18"/>
      <c r="G177" s="18"/>
      <c r="H177" s="20"/>
      <c r="I177" s="20"/>
    </row>
    <row r="178" spans="1:9" s="8" customFormat="1" ht="11.25" customHeight="1">
      <c r="A178" s="5"/>
      <c r="B178" s="28"/>
      <c r="C178" s="5"/>
      <c r="D178" s="18"/>
      <c r="E178" s="18"/>
      <c r="F178" s="18"/>
      <c r="G178" s="18"/>
      <c r="H178" s="20"/>
      <c r="I178" s="20"/>
    </row>
    <row r="179" spans="1:9" s="8" customFormat="1" ht="11.25" customHeight="1">
      <c r="A179" s="5"/>
      <c r="B179" s="28"/>
      <c r="C179" s="5"/>
      <c r="D179" s="18"/>
      <c r="E179" s="18"/>
      <c r="F179" s="18"/>
      <c r="G179" s="18"/>
      <c r="H179" s="20"/>
      <c r="I179" s="20"/>
    </row>
    <row r="180" spans="1:9" s="8" customFormat="1" ht="11.25" customHeight="1">
      <c r="A180" s="5"/>
      <c r="B180" s="28"/>
      <c r="C180" s="5"/>
      <c r="D180" s="18"/>
      <c r="E180" s="18"/>
      <c r="F180" s="18"/>
      <c r="G180" s="18"/>
      <c r="H180" s="20"/>
      <c r="I180" s="20"/>
    </row>
    <row r="181" spans="1:9" s="8" customFormat="1" ht="11.25" customHeight="1">
      <c r="A181" s="5"/>
      <c r="B181" s="28"/>
      <c r="C181" s="5"/>
      <c r="D181" s="18"/>
      <c r="E181" s="18"/>
      <c r="F181" s="18"/>
      <c r="G181" s="18"/>
      <c r="H181" s="20"/>
      <c r="I181" s="20"/>
    </row>
    <row r="182" spans="1:9" s="8" customFormat="1" ht="11.25" customHeight="1">
      <c r="A182" s="5"/>
      <c r="B182" s="28"/>
      <c r="C182" s="5"/>
      <c r="D182" s="18"/>
      <c r="E182" s="18"/>
      <c r="F182" s="18"/>
      <c r="G182" s="18"/>
      <c r="H182" s="20"/>
      <c r="I182" s="20"/>
    </row>
    <row r="183" spans="1:9" s="8" customFormat="1" ht="11.25" customHeight="1">
      <c r="A183" s="5"/>
      <c r="B183" s="28"/>
      <c r="C183" s="5"/>
      <c r="D183" s="18"/>
      <c r="E183" s="18"/>
      <c r="F183" s="18"/>
      <c r="G183" s="18"/>
      <c r="H183" s="20"/>
      <c r="I183" s="20"/>
    </row>
    <row r="184" spans="1:9" s="8" customFormat="1" ht="11.25" customHeight="1">
      <c r="A184" s="5"/>
      <c r="B184" s="28"/>
      <c r="C184" s="5"/>
      <c r="D184" s="18"/>
      <c r="E184" s="18"/>
      <c r="F184" s="18"/>
      <c r="G184" s="18"/>
      <c r="H184" s="20"/>
      <c r="I184" s="20"/>
    </row>
    <row r="185" spans="1:9" s="8" customFormat="1" ht="11.25" customHeight="1">
      <c r="A185" s="5"/>
      <c r="B185" s="28"/>
      <c r="C185" s="5"/>
      <c r="D185" s="18"/>
      <c r="E185" s="18"/>
      <c r="F185" s="18"/>
      <c r="G185" s="18"/>
      <c r="H185" s="20"/>
      <c r="I185" s="20"/>
    </row>
    <row r="186" spans="1:9" s="8" customFormat="1" ht="11.25" customHeight="1">
      <c r="A186" s="5"/>
      <c r="B186" s="28"/>
      <c r="C186" s="5"/>
      <c r="D186" s="18"/>
      <c r="E186" s="18"/>
      <c r="F186" s="18"/>
      <c r="G186" s="18"/>
      <c r="H186" s="20"/>
      <c r="I186" s="20"/>
    </row>
    <row r="187" spans="1:9" s="8" customFormat="1" ht="11.25" customHeight="1">
      <c r="A187" s="5"/>
      <c r="B187" s="28"/>
      <c r="C187" s="5"/>
      <c r="D187" s="18"/>
      <c r="E187" s="18"/>
      <c r="F187" s="18"/>
      <c r="G187" s="18"/>
      <c r="H187" s="20"/>
      <c r="I187" s="20"/>
    </row>
    <row r="188" spans="1:9" s="8" customFormat="1" ht="11.25" customHeight="1">
      <c r="A188" s="5"/>
      <c r="B188" s="28"/>
      <c r="C188" s="5"/>
      <c r="D188" s="18"/>
      <c r="E188" s="18"/>
      <c r="F188" s="18"/>
      <c r="G188" s="18"/>
      <c r="H188" s="20"/>
      <c r="I188" s="20"/>
    </row>
    <row r="189" spans="1:9" s="8" customFormat="1" ht="11.25" customHeight="1">
      <c r="A189" s="5"/>
      <c r="B189" s="28"/>
      <c r="C189" s="5"/>
      <c r="D189" s="18"/>
      <c r="E189" s="18"/>
      <c r="F189" s="18"/>
      <c r="G189" s="18"/>
      <c r="H189" s="20"/>
      <c r="I189" s="20"/>
    </row>
    <row r="190" spans="1:9" s="8" customFormat="1" ht="11.25" customHeight="1">
      <c r="A190" s="5"/>
      <c r="B190" s="28"/>
      <c r="C190" s="5"/>
      <c r="D190" s="18"/>
      <c r="E190" s="18"/>
      <c r="F190" s="18"/>
      <c r="G190" s="18"/>
      <c r="H190" s="20"/>
      <c r="I190" s="20"/>
    </row>
    <row r="191" spans="1:9" s="8" customFormat="1" ht="11.25" customHeight="1">
      <c r="A191" s="5"/>
      <c r="B191" s="28"/>
      <c r="C191" s="5"/>
      <c r="D191" s="18"/>
      <c r="E191" s="18"/>
      <c r="F191" s="18"/>
      <c r="G191" s="18"/>
      <c r="H191" s="20"/>
      <c r="I191" s="20"/>
    </row>
    <row r="192" spans="1:9" s="8" customFormat="1" ht="11.25" customHeight="1">
      <c r="A192" s="5"/>
      <c r="B192" s="28"/>
      <c r="C192" s="5"/>
      <c r="D192" s="18"/>
      <c r="E192" s="18"/>
      <c r="F192" s="18"/>
      <c r="G192" s="18"/>
      <c r="H192" s="20"/>
      <c r="I192" s="20"/>
    </row>
    <row r="193" spans="1:9" s="8" customFormat="1" ht="11.25" customHeight="1">
      <c r="A193" s="5"/>
      <c r="B193" s="28"/>
      <c r="C193" s="5"/>
      <c r="D193" s="18"/>
      <c r="E193" s="18"/>
      <c r="F193" s="18"/>
      <c r="G193" s="18"/>
      <c r="H193" s="20"/>
      <c r="I193" s="20"/>
    </row>
    <row r="194" spans="1:9" s="8" customFormat="1" ht="11.25" customHeight="1">
      <c r="A194" s="5"/>
      <c r="B194" s="28"/>
      <c r="C194" s="5"/>
      <c r="D194" s="18"/>
      <c r="E194" s="18"/>
      <c r="F194" s="18"/>
      <c r="G194" s="18"/>
      <c r="H194" s="20"/>
      <c r="I194" s="20"/>
    </row>
    <row r="195" spans="1:9" s="8" customFormat="1" ht="11.25" customHeight="1">
      <c r="A195" s="5"/>
      <c r="B195" s="28"/>
      <c r="C195" s="5"/>
      <c r="D195" s="18"/>
      <c r="E195" s="18"/>
      <c r="F195" s="18"/>
      <c r="G195" s="18"/>
      <c r="H195" s="20"/>
      <c r="I195" s="20"/>
    </row>
    <row r="196" spans="1:9" s="8" customFormat="1" ht="11.25" customHeight="1">
      <c r="A196" s="5"/>
      <c r="B196" s="28"/>
      <c r="C196" s="5"/>
      <c r="D196" s="18"/>
      <c r="E196" s="18"/>
      <c r="F196" s="18"/>
      <c r="G196" s="18"/>
      <c r="H196" s="20"/>
      <c r="I196" s="20"/>
    </row>
    <row r="197" spans="1:9" s="8" customFormat="1" ht="11.25" customHeight="1">
      <c r="A197" s="5"/>
      <c r="B197" s="28"/>
      <c r="C197" s="5"/>
      <c r="D197" s="18"/>
      <c r="E197" s="18"/>
      <c r="F197" s="18"/>
      <c r="G197" s="18"/>
      <c r="H197" s="20"/>
      <c r="I197" s="20"/>
    </row>
    <row r="198" spans="1:9" s="8" customFormat="1" ht="11.25" customHeight="1">
      <c r="A198" s="5"/>
      <c r="B198" s="28"/>
      <c r="C198" s="5"/>
      <c r="D198" s="18"/>
      <c r="E198" s="18"/>
      <c r="F198" s="18"/>
      <c r="G198" s="18"/>
      <c r="H198" s="20"/>
      <c r="I198" s="20"/>
    </row>
    <row r="199" spans="1:9" s="8" customFormat="1" ht="11.25" customHeight="1">
      <c r="A199" s="5"/>
      <c r="B199" s="28"/>
      <c r="C199" s="5"/>
      <c r="D199" s="18"/>
      <c r="E199" s="18"/>
      <c r="F199" s="18"/>
      <c r="G199" s="18"/>
      <c r="H199" s="20"/>
      <c r="I199" s="20"/>
    </row>
    <row r="200" spans="1:9" s="8" customFormat="1" ht="11.25" customHeight="1">
      <c r="A200" s="5"/>
      <c r="B200" s="28"/>
      <c r="C200" s="5"/>
      <c r="D200" s="18"/>
      <c r="E200" s="18"/>
      <c r="F200" s="18"/>
      <c r="G200" s="18"/>
      <c r="H200" s="20"/>
      <c r="I200" s="20"/>
    </row>
    <row r="201" spans="1:9" s="8" customFormat="1" ht="11.25" customHeight="1">
      <c r="A201" s="5"/>
      <c r="B201" s="28"/>
      <c r="C201" s="5"/>
      <c r="D201" s="18"/>
      <c r="E201" s="18"/>
      <c r="F201" s="18"/>
      <c r="G201" s="18"/>
      <c r="H201" s="20"/>
      <c r="I201" s="20"/>
    </row>
    <row r="202" spans="1:9" s="8" customFormat="1" ht="11.25" customHeight="1">
      <c r="A202" s="5"/>
      <c r="B202" s="28"/>
      <c r="C202" s="5"/>
      <c r="D202" s="18"/>
      <c r="E202" s="18"/>
      <c r="F202" s="18"/>
      <c r="G202" s="18"/>
      <c r="H202" s="20"/>
      <c r="I202" s="20"/>
    </row>
    <row r="203" spans="1:9" s="8" customFormat="1" ht="11.25" customHeight="1">
      <c r="A203" s="5"/>
      <c r="B203" s="28"/>
      <c r="C203" s="5"/>
      <c r="D203" s="18"/>
      <c r="E203" s="18"/>
      <c r="F203" s="18"/>
      <c r="G203" s="18"/>
      <c r="H203" s="20"/>
      <c r="I203" s="20"/>
    </row>
    <row r="204" spans="1:9" s="8" customFormat="1" ht="11.25" customHeight="1">
      <c r="A204" s="5"/>
      <c r="B204" s="28"/>
      <c r="C204" s="5"/>
      <c r="D204" s="18"/>
      <c r="E204" s="18"/>
      <c r="F204" s="18"/>
      <c r="G204" s="18"/>
      <c r="H204" s="20"/>
      <c r="I204" s="20"/>
    </row>
    <row r="205" spans="1:9" s="8" customFormat="1" ht="11.25" customHeight="1">
      <c r="A205" s="5"/>
      <c r="B205" s="28"/>
      <c r="C205" s="5"/>
      <c r="D205" s="18"/>
      <c r="E205" s="18"/>
      <c r="F205" s="18"/>
      <c r="G205" s="18"/>
      <c r="H205" s="20"/>
      <c r="I205" s="20"/>
    </row>
    <row r="206" spans="1:9" s="8" customFormat="1" ht="11.25" customHeight="1">
      <c r="A206" s="5"/>
      <c r="B206" s="28"/>
      <c r="C206" s="5"/>
      <c r="D206" s="18"/>
      <c r="E206" s="18"/>
      <c r="F206" s="18"/>
      <c r="G206" s="18"/>
      <c r="H206" s="20"/>
      <c r="I206" s="20"/>
    </row>
    <row r="207" spans="1:9" s="8" customFormat="1" ht="11.25" customHeight="1">
      <c r="A207" s="5"/>
      <c r="B207" s="28"/>
      <c r="C207" s="5"/>
      <c r="D207" s="18"/>
      <c r="E207" s="18"/>
      <c r="F207" s="18"/>
      <c r="G207" s="18"/>
      <c r="H207" s="20"/>
      <c r="I207" s="20"/>
    </row>
    <row r="208" spans="1:9" s="8" customFormat="1" ht="11.25" customHeight="1">
      <c r="A208" s="5"/>
      <c r="B208" s="28"/>
      <c r="C208" s="5"/>
      <c r="D208" s="18"/>
      <c r="E208" s="18"/>
      <c r="F208" s="18"/>
      <c r="G208" s="18"/>
      <c r="H208" s="20"/>
      <c r="I208" s="20"/>
    </row>
    <row r="209" spans="1:9" s="8" customFormat="1" ht="11.25" customHeight="1">
      <c r="A209" s="5"/>
      <c r="B209" s="28"/>
      <c r="C209" s="5"/>
      <c r="D209" s="18"/>
      <c r="E209" s="18"/>
      <c r="F209" s="18"/>
      <c r="G209" s="18"/>
      <c r="H209" s="20"/>
      <c r="I209" s="20"/>
    </row>
    <row r="210" spans="1:9" s="8" customFormat="1" ht="11.25" customHeight="1">
      <c r="A210" s="5"/>
      <c r="B210" s="28"/>
      <c r="C210" s="5"/>
      <c r="D210" s="18"/>
      <c r="E210" s="18"/>
      <c r="F210" s="18"/>
      <c r="G210" s="18"/>
      <c r="H210" s="20"/>
      <c r="I210" s="20"/>
    </row>
    <row r="211" spans="1:9" s="8" customFormat="1" ht="11.25" customHeight="1">
      <c r="A211" s="5"/>
      <c r="B211" s="28"/>
      <c r="C211" s="5"/>
      <c r="D211" s="18"/>
      <c r="E211" s="18"/>
      <c r="F211" s="18"/>
      <c r="G211" s="18"/>
      <c r="H211" s="20"/>
      <c r="I211" s="20"/>
    </row>
    <row r="212" spans="1:9" s="8" customFormat="1" ht="11.25" customHeight="1">
      <c r="A212" s="5"/>
      <c r="B212" s="28"/>
      <c r="C212" s="5"/>
      <c r="D212" s="18"/>
      <c r="E212" s="18"/>
      <c r="F212" s="18"/>
      <c r="G212" s="18"/>
      <c r="H212" s="20"/>
      <c r="I212" s="20"/>
    </row>
    <row r="213" spans="1:9" s="8" customFormat="1" ht="11.25" customHeight="1">
      <c r="A213" s="5"/>
      <c r="B213" s="28"/>
      <c r="C213" s="5"/>
      <c r="D213" s="18"/>
      <c r="E213" s="18"/>
      <c r="F213" s="18"/>
      <c r="G213" s="18"/>
      <c r="H213" s="20"/>
      <c r="I213" s="20"/>
    </row>
    <row r="214" spans="1:9" s="8" customFormat="1" ht="11.25" customHeight="1">
      <c r="A214" s="5"/>
      <c r="B214" s="28"/>
      <c r="C214" s="5"/>
      <c r="D214" s="18"/>
      <c r="E214" s="18"/>
      <c r="F214" s="18"/>
      <c r="G214" s="18"/>
      <c r="H214" s="20"/>
      <c r="I214" s="20"/>
    </row>
    <row r="215" spans="1:9" s="8" customFormat="1" ht="11.25" customHeight="1">
      <c r="A215" s="5"/>
      <c r="B215" s="28"/>
      <c r="C215" s="5"/>
      <c r="D215" s="18"/>
      <c r="E215" s="18"/>
      <c r="F215" s="18"/>
      <c r="G215" s="18"/>
      <c r="H215" s="20"/>
      <c r="I215" s="20"/>
    </row>
    <row r="216" spans="1:9" s="8" customFormat="1" ht="11.25" customHeight="1">
      <c r="A216" s="5"/>
      <c r="B216" s="28"/>
      <c r="C216" s="5"/>
      <c r="D216" s="18"/>
      <c r="E216" s="18"/>
      <c r="F216" s="18"/>
      <c r="G216" s="18"/>
      <c r="H216" s="20"/>
      <c r="I216" s="20"/>
    </row>
    <row r="217" spans="1:9" s="8" customFormat="1" ht="11.25" customHeight="1">
      <c r="A217" s="5"/>
      <c r="B217" s="28"/>
      <c r="C217" s="5"/>
      <c r="D217" s="18"/>
      <c r="E217" s="18"/>
      <c r="F217" s="18"/>
      <c r="G217" s="18"/>
      <c r="H217" s="20"/>
      <c r="I217" s="20"/>
    </row>
    <row r="218" spans="1:9" s="8" customFormat="1" ht="11.25" customHeight="1">
      <c r="A218" s="5"/>
      <c r="B218" s="28"/>
      <c r="C218" s="5"/>
      <c r="D218" s="18"/>
      <c r="E218" s="18"/>
      <c r="F218" s="18"/>
      <c r="G218" s="18"/>
      <c r="H218" s="20"/>
      <c r="I218" s="20"/>
    </row>
    <row r="219" spans="1:9" s="8" customFormat="1" ht="11.25" customHeight="1">
      <c r="A219" s="5"/>
      <c r="B219" s="28"/>
      <c r="C219" s="5"/>
      <c r="D219" s="18"/>
      <c r="E219" s="18"/>
      <c r="F219" s="18"/>
      <c r="G219" s="18"/>
      <c r="H219" s="20"/>
      <c r="I219" s="20"/>
    </row>
    <row r="220" spans="1:9" s="8" customFormat="1" ht="11.25" customHeight="1">
      <c r="A220" s="5"/>
      <c r="B220" s="28"/>
      <c r="C220" s="5"/>
      <c r="D220" s="18"/>
      <c r="E220" s="18"/>
      <c r="F220" s="18"/>
      <c r="G220" s="18"/>
      <c r="H220" s="20"/>
      <c r="I220" s="20"/>
    </row>
    <row r="221" spans="1:9" s="8" customFormat="1" ht="11.25" customHeight="1">
      <c r="A221" s="5"/>
      <c r="B221" s="28"/>
      <c r="C221" s="5"/>
      <c r="D221" s="18"/>
      <c r="E221" s="18"/>
      <c r="F221" s="18"/>
      <c r="G221" s="18"/>
      <c r="H221" s="20"/>
      <c r="I221" s="20"/>
    </row>
    <row r="222" spans="1:9" s="8" customFormat="1" ht="11.25" customHeight="1">
      <c r="A222" s="5"/>
      <c r="B222" s="28"/>
      <c r="C222" s="5"/>
      <c r="D222" s="18"/>
      <c r="E222" s="18"/>
      <c r="F222" s="18"/>
      <c r="G222" s="18"/>
      <c r="H222" s="20"/>
      <c r="I222" s="20"/>
    </row>
    <row r="223" spans="1:9" s="8" customFormat="1" ht="11.25" customHeight="1">
      <c r="A223" s="5"/>
      <c r="B223" s="28"/>
      <c r="C223" s="5"/>
      <c r="D223" s="18"/>
      <c r="E223" s="18"/>
      <c r="F223" s="18"/>
      <c r="G223" s="18"/>
      <c r="H223" s="20"/>
      <c r="I223" s="20"/>
    </row>
    <row r="224" spans="1:9" s="8" customFormat="1" ht="11.25" customHeight="1">
      <c r="A224" s="5"/>
      <c r="B224" s="28"/>
      <c r="C224" s="5"/>
      <c r="D224" s="18"/>
      <c r="E224" s="18"/>
      <c r="F224" s="18"/>
      <c r="G224" s="18"/>
      <c r="H224" s="20"/>
      <c r="I224" s="20"/>
    </row>
    <row r="225" spans="1:9" s="8" customFormat="1" ht="11.25" customHeight="1">
      <c r="A225" s="5"/>
      <c r="B225" s="28"/>
      <c r="C225" s="5"/>
      <c r="D225" s="18"/>
      <c r="E225" s="18"/>
      <c r="F225" s="18"/>
      <c r="G225" s="18"/>
      <c r="H225" s="20"/>
      <c r="I225" s="20"/>
    </row>
    <row r="226" spans="1:9" s="8" customFormat="1" ht="11.25" customHeight="1">
      <c r="A226" s="5"/>
      <c r="B226" s="28"/>
      <c r="C226" s="5"/>
      <c r="D226" s="18"/>
      <c r="E226" s="18"/>
      <c r="F226" s="18"/>
      <c r="G226" s="18"/>
      <c r="H226" s="20"/>
      <c r="I226" s="20"/>
    </row>
    <row r="227" spans="1:9" s="8" customFormat="1" ht="11.25" customHeight="1">
      <c r="A227" s="5"/>
      <c r="B227" s="28"/>
      <c r="C227" s="5"/>
      <c r="D227" s="18"/>
      <c r="E227" s="18"/>
      <c r="F227" s="18"/>
      <c r="G227" s="18"/>
      <c r="H227" s="20"/>
      <c r="I227" s="20"/>
    </row>
    <row r="228" spans="1:9" s="8" customFormat="1" ht="11.25" customHeight="1">
      <c r="A228" s="5"/>
      <c r="B228" s="28"/>
      <c r="C228" s="5"/>
      <c r="D228" s="18"/>
      <c r="E228" s="18"/>
      <c r="F228" s="18"/>
      <c r="G228" s="18"/>
      <c r="H228" s="20"/>
      <c r="I228" s="20"/>
    </row>
    <row r="229" spans="1:9" s="8" customFormat="1" ht="11.25" customHeight="1">
      <c r="A229" s="5"/>
      <c r="B229" s="28"/>
      <c r="C229" s="5"/>
      <c r="D229" s="18"/>
      <c r="E229" s="18"/>
      <c r="F229" s="18"/>
      <c r="G229" s="18"/>
      <c r="H229" s="20"/>
      <c r="I229" s="20"/>
    </row>
    <row r="230" spans="1:9" s="8" customFormat="1" ht="11.25" customHeight="1">
      <c r="A230" s="5"/>
      <c r="B230" s="28"/>
      <c r="C230" s="5"/>
      <c r="D230" s="18"/>
      <c r="E230" s="18"/>
      <c r="F230" s="18"/>
      <c r="G230" s="18"/>
      <c r="H230" s="20"/>
      <c r="I230" s="20"/>
    </row>
    <row r="231" spans="1:9" s="8" customFormat="1" ht="11.25" customHeight="1">
      <c r="A231" s="5"/>
      <c r="B231" s="28"/>
      <c r="C231" s="5"/>
      <c r="D231" s="18"/>
      <c r="E231" s="18"/>
      <c r="F231" s="18"/>
      <c r="G231" s="18"/>
      <c r="H231" s="20"/>
      <c r="I231" s="20"/>
    </row>
    <row r="232" spans="1:9" s="8" customFormat="1" ht="11.25" customHeight="1">
      <c r="A232" s="5"/>
      <c r="B232" s="28"/>
      <c r="C232" s="5"/>
      <c r="D232" s="18"/>
      <c r="E232" s="18"/>
      <c r="F232" s="18"/>
      <c r="G232" s="18"/>
      <c r="H232" s="20"/>
      <c r="I232" s="20"/>
    </row>
    <row r="233" spans="1:9" s="8" customFormat="1" ht="11.25" customHeight="1">
      <c r="A233" s="5"/>
      <c r="B233" s="28"/>
      <c r="C233" s="5"/>
      <c r="D233" s="18"/>
      <c r="E233" s="18"/>
      <c r="F233" s="18"/>
      <c r="G233" s="18"/>
      <c r="H233" s="20"/>
      <c r="I233" s="20"/>
    </row>
    <row r="234" spans="1:9" s="8" customFormat="1" ht="11.25" customHeight="1">
      <c r="A234" s="5"/>
      <c r="B234" s="28"/>
      <c r="C234" s="5"/>
      <c r="D234" s="18"/>
      <c r="E234" s="18"/>
      <c r="F234" s="18"/>
      <c r="G234" s="18"/>
      <c r="H234" s="20"/>
      <c r="I234" s="20"/>
    </row>
    <row r="235" spans="1:9" s="8" customFormat="1" ht="11.25" customHeight="1">
      <c r="A235" s="5"/>
      <c r="B235" s="28"/>
      <c r="C235" s="5"/>
      <c r="D235" s="18"/>
      <c r="E235" s="18"/>
      <c r="F235" s="18"/>
      <c r="G235" s="18"/>
      <c r="H235" s="20"/>
      <c r="I235" s="20"/>
    </row>
    <row r="236" spans="1:9" s="8" customFormat="1" ht="11.25" customHeight="1">
      <c r="A236" s="5"/>
      <c r="B236" s="28"/>
      <c r="C236" s="5"/>
      <c r="D236" s="18"/>
      <c r="E236" s="18"/>
      <c r="F236" s="18"/>
      <c r="G236" s="18"/>
      <c r="H236" s="20"/>
      <c r="I236" s="20"/>
    </row>
    <row r="237" spans="1:9" s="8" customFormat="1" ht="11.25" customHeight="1">
      <c r="A237" s="5"/>
      <c r="B237" s="28"/>
      <c r="C237" s="5"/>
      <c r="D237" s="18"/>
      <c r="E237" s="18"/>
      <c r="F237" s="18"/>
      <c r="G237" s="18"/>
      <c r="H237" s="20"/>
      <c r="I237" s="20"/>
    </row>
    <row r="238" spans="1:9" s="8" customFormat="1" ht="11.25" customHeight="1">
      <c r="A238" s="5"/>
      <c r="B238" s="28"/>
      <c r="C238" s="5"/>
      <c r="D238" s="18"/>
      <c r="E238" s="18"/>
      <c r="F238" s="18"/>
      <c r="G238" s="18"/>
      <c r="H238" s="20"/>
      <c r="I238" s="20"/>
    </row>
    <row r="239" spans="1:9" s="8" customFormat="1" ht="11.25" customHeight="1">
      <c r="A239" s="5"/>
      <c r="B239" s="28"/>
      <c r="C239" s="5"/>
      <c r="D239" s="18"/>
      <c r="E239" s="18"/>
      <c r="F239" s="18"/>
      <c r="G239" s="18"/>
      <c r="H239" s="20"/>
      <c r="I239" s="20"/>
    </row>
    <row r="240" spans="1:9" s="8" customFormat="1" ht="11.25" customHeight="1">
      <c r="A240" s="5"/>
      <c r="B240" s="28"/>
      <c r="C240" s="5"/>
      <c r="D240" s="18"/>
      <c r="E240" s="18"/>
      <c r="F240" s="18"/>
      <c r="G240" s="18"/>
      <c r="H240" s="20"/>
      <c r="I240" s="20"/>
    </row>
    <row r="241" spans="1:9" s="8" customFormat="1" ht="11.25" customHeight="1">
      <c r="A241" s="5"/>
      <c r="B241" s="28"/>
      <c r="C241" s="5"/>
      <c r="D241" s="18"/>
      <c r="E241" s="18"/>
      <c r="F241" s="18"/>
      <c r="G241" s="18"/>
      <c r="H241" s="20"/>
      <c r="I241" s="20"/>
    </row>
    <row r="242" spans="1:9" s="8" customFormat="1" ht="11.25" customHeight="1">
      <c r="A242" s="5"/>
      <c r="B242" s="28"/>
      <c r="C242" s="5"/>
      <c r="D242" s="18"/>
      <c r="E242" s="18"/>
      <c r="F242" s="18"/>
      <c r="G242" s="18"/>
      <c r="H242" s="20"/>
      <c r="I242" s="20"/>
    </row>
    <row r="243" spans="1:9" s="8" customFormat="1" ht="11.25" customHeight="1">
      <c r="A243" s="5"/>
      <c r="B243" s="28"/>
      <c r="C243" s="5"/>
      <c r="D243" s="18"/>
      <c r="E243" s="18"/>
      <c r="F243" s="18"/>
      <c r="G243" s="18"/>
      <c r="H243" s="20"/>
      <c r="I243" s="20"/>
    </row>
    <row r="244" spans="1:9" s="8" customFormat="1" ht="11.25" customHeight="1">
      <c r="A244" s="5"/>
      <c r="B244" s="28"/>
      <c r="C244" s="5"/>
      <c r="D244" s="18"/>
      <c r="E244" s="18"/>
      <c r="F244" s="18"/>
      <c r="G244" s="18"/>
      <c r="H244" s="20"/>
      <c r="I244" s="20"/>
    </row>
    <row r="245" spans="1:9" s="8" customFormat="1" ht="11.25" customHeight="1">
      <c r="A245" s="5"/>
      <c r="B245" s="28"/>
      <c r="C245" s="5"/>
      <c r="D245" s="18"/>
      <c r="E245" s="18"/>
      <c r="F245" s="18"/>
      <c r="G245" s="18"/>
      <c r="H245" s="20"/>
      <c r="I245" s="20"/>
    </row>
    <row r="246" spans="1:9" s="8" customFormat="1" ht="11.25" customHeight="1">
      <c r="A246" s="5"/>
      <c r="B246" s="28"/>
      <c r="C246" s="5"/>
      <c r="D246" s="18"/>
      <c r="E246" s="18"/>
      <c r="F246" s="18"/>
      <c r="G246" s="18"/>
      <c r="H246" s="20"/>
      <c r="I246" s="20"/>
    </row>
    <row r="247" spans="1:9" s="8" customFormat="1" ht="11.25" customHeight="1">
      <c r="A247" s="5"/>
      <c r="B247" s="28"/>
      <c r="C247" s="5"/>
      <c r="D247" s="18"/>
      <c r="E247" s="18"/>
      <c r="F247" s="18"/>
      <c r="G247" s="18"/>
      <c r="H247" s="20"/>
      <c r="I247" s="20"/>
    </row>
    <row r="248" spans="1:9" s="8" customFormat="1" ht="11.25" customHeight="1">
      <c r="A248" s="5"/>
      <c r="B248" s="28"/>
      <c r="C248" s="5"/>
      <c r="D248" s="18"/>
      <c r="E248" s="18"/>
      <c r="F248" s="18"/>
      <c r="G248" s="18"/>
      <c r="H248" s="20"/>
      <c r="I248" s="20"/>
    </row>
    <row r="249" spans="1:9" s="8" customFormat="1" ht="11.25" customHeight="1">
      <c r="A249" s="5"/>
      <c r="B249" s="28"/>
      <c r="C249" s="5"/>
      <c r="D249" s="18"/>
      <c r="E249" s="18"/>
      <c r="F249" s="18"/>
      <c r="G249" s="18"/>
      <c r="H249" s="20"/>
      <c r="I249" s="20"/>
    </row>
    <row r="250" spans="1:9" s="8" customFormat="1" ht="11.25" customHeight="1">
      <c r="A250" s="5"/>
      <c r="B250" s="28"/>
      <c r="C250" s="5"/>
      <c r="D250" s="18"/>
      <c r="E250" s="18"/>
      <c r="F250" s="18"/>
      <c r="G250" s="18"/>
      <c r="H250" s="20"/>
      <c r="I250" s="20"/>
    </row>
    <row r="251" spans="1:9" s="8" customFormat="1" ht="11.25" customHeight="1">
      <c r="A251" s="5"/>
      <c r="B251" s="28"/>
      <c r="C251" s="5"/>
      <c r="D251" s="18"/>
      <c r="E251" s="18"/>
      <c r="F251" s="18"/>
      <c r="G251" s="18"/>
      <c r="H251" s="20"/>
      <c r="I251" s="20"/>
    </row>
    <row r="252" spans="1:9" s="8" customFormat="1" ht="11.25" customHeight="1">
      <c r="A252" s="5"/>
      <c r="B252" s="28"/>
      <c r="C252" s="5"/>
      <c r="D252" s="18"/>
      <c r="E252" s="18"/>
      <c r="F252" s="18"/>
      <c r="G252" s="18"/>
      <c r="H252" s="20"/>
      <c r="I252" s="20"/>
    </row>
    <row r="253" spans="1:9" s="8" customFormat="1" ht="11.25" customHeight="1">
      <c r="A253" s="5"/>
      <c r="B253" s="28"/>
      <c r="C253" s="5"/>
      <c r="D253" s="18"/>
      <c r="E253" s="18"/>
      <c r="F253" s="18"/>
      <c r="G253" s="18"/>
      <c r="H253" s="20"/>
      <c r="I253" s="20"/>
    </row>
    <row r="254" spans="1:9" s="8" customFormat="1" ht="11.25" customHeight="1">
      <c r="A254" s="5"/>
      <c r="B254" s="28"/>
      <c r="C254" s="5"/>
      <c r="D254" s="18"/>
      <c r="E254" s="18"/>
      <c r="F254" s="18"/>
      <c r="G254" s="18"/>
      <c r="H254" s="20"/>
      <c r="I254" s="20"/>
    </row>
    <row r="255" spans="1:9" s="8" customFormat="1" ht="11.25" customHeight="1">
      <c r="A255" s="5"/>
      <c r="B255" s="28"/>
      <c r="C255" s="5"/>
      <c r="D255" s="18"/>
      <c r="E255" s="18"/>
      <c r="F255" s="18"/>
      <c r="G255" s="18"/>
      <c r="H255" s="20"/>
      <c r="I255" s="20"/>
    </row>
    <row r="256" spans="1:9" s="8" customFormat="1" ht="11.25" customHeight="1">
      <c r="A256" s="5"/>
      <c r="B256" s="28"/>
      <c r="C256" s="5"/>
      <c r="D256" s="18"/>
      <c r="E256" s="18"/>
      <c r="F256" s="18"/>
      <c r="G256" s="18"/>
      <c r="H256" s="20"/>
      <c r="I256" s="20"/>
    </row>
    <row r="257" spans="1:9" s="8" customFormat="1" ht="11.25" customHeight="1">
      <c r="A257" s="5"/>
      <c r="B257" s="28"/>
      <c r="C257" s="5"/>
      <c r="D257" s="18"/>
      <c r="E257" s="18"/>
      <c r="F257" s="18"/>
      <c r="G257" s="18"/>
      <c r="H257" s="20"/>
      <c r="I257" s="20"/>
    </row>
    <row r="258" spans="1:9" s="8" customFormat="1">
      <c r="A258" s="5"/>
      <c r="B258" s="28"/>
      <c r="C258" s="5"/>
      <c r="D258" s="18"/>
      <c r="E258" s="18"/>
      <c r="F258" s="18"/>
      <c r="G258" s="18"/>
      <c r="H258" s="20"/>
      <c r="I258" s="20"/>
    </row>
    <row r="259" spans="1:9" s="8" customFormat="1">
      <c r="A259" s="17"/>
      <c r="B259" s="27"/>
      <c r="C259" s="17"/>
      <c r="D259" s="42"/>
      <c r="E259" s="42"/>
      <c r="F259" s="42"/>
      <c r="G259" s="42"/>
      <c r="H259" s="19"/>
      <c r="I259" s="19"/>
    </row>
    <row r="260" spans="1:9" s="8" customFormat="1">
      <c r="A260" s="5"/>
      <c r="B260" s="28"/>
      <c r="C260" s="5"/>
      <c r="D260" s="58"/>
      <c r="E260" s="58"/>
      <c r="F260" s="58"/>
      <c r="G260" s="58"/>
      <c r="H260" s="20"/>
      <c r="I260" s="20"/>
    </row>
    <row r="261" spans="1:9" s="8" customFormat="1">
      <c r="A261" s="17"/>
      <c r="B261" s="27"/>
      <c r="C261" s="17"/>
      <c r="D261" s="42"/>
      <c r="E261" s="42"/>
      <c r="F261" s="42"/>
      <c r="G261" s="42"/>
      <c r="H261" s="19"/>
      <c r="I261" s="19"/>
    </row>
    <row r="262" spans="1:9" s="8" customFormat="1">
      <c r="A262" s="17"/>
      <c r="B262" s="43"/>
      <c r="C262" s="43"/>
      <c r="D262" s="42"/>
      <c r="E262" s="42"/>
      <c r="F262" s="42"/>
      <c r="G262" s="42"/>
      <c r="H262" s="19"/>
      <c r="I262" s="19"/>
    </row>
    <row r="263" spans="1:9" s="8" customFormat="1">
      <c r="A263" s="5"/>
      <c r="B263" s="51"/>
      <c r="C263" s="41"/>
      <c r="D263" s="58"/>
      <c r="E263" s="58"/>
      <c r="F263" s="58"/>
      <c r="G263" s="58"/>
      <c r="H263" s="20"/>
      <c r="I263" s="20"/>
    </row>
  </sheetData>
  <mergeCells count="28">
    <mergeCell ref="A9:B9"/>
    <mergeCell ref="A11:B11"/>
    <mergeCell ref="A17:B17"/>
    <mergeCell ref="A19:B19"/>
    <mergeCell ref="A25:B25"/>
    <mergeCell ref="A3:I3"/>
    <mergeCell ref="A4:A7"/>
    <mergeCell ref="B4:B7"/>
    <mergeCell ref="E4:F4"/>
    <mergeCell ref="H4:I5"/>
    <mergeCell ref="D5:D6"/>
    <mergeCell ref="E5:E6"/>
    <mergeCell ref="C5:C6"/>
    <mergeCell ref="A1:C1"/>
    <mergeCell ref="A84:I84"/>
    <mergeCell ref="A21:B21"/>
    <mergeCell ref="A83:I83"/>
    <mergeCell ref="A82:I82"/>
    <mergeCell ref="A65:B65"/>
    <mergeCell ref="A69:B69"/>
    <mergeCell ref="A71:B71"/>
    <mergeCell ref="A75:B75"/>
    <mergeCell ref="A30:B30"/>
    <mergeCell ref="A33:B33"/>
    <mergeCell ref="A53:B53"/>
    <mergeCell ref="A60:B60"/>
    <mergeCell ref="A62:B62"/>
    <mergeCell ref="A28:B28"/>
  </mergeCells>
  <pageMargins left="0" right="0" top="0" bottom="0" header="0.31496062992125984" footer="0.39370078740157483"/>
  <pageSetup scale="8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1"/>
  <sheetViews>
    <sheetView showGridLines="0" zoomScaleNormal="100" zoomScaleSheetLayoutView="55" workbookViewId="0">
      <selection sqref="A1:C1"/>
    </sheetView>
  </sheetViews>
  <sheetFormatPr baseColWidth="10" defaultRowHeight="12.75"/>
  <cols>
    <col min="1" max="1" width="4.7109375" style="26" customWidth="1"/>
    <col min="2" max="2" width="60.7109375" style="24" customWidth="1"/>
    <col min="3" max="3" width="17.7109375" style="25" customWidth="1"/>
    <col min="4" max="6" width="17.7109375" style="24" customWidth="1"/>
    <col min="7" max="7" width="1.140625" style="22" customWidth="1"/>
    <col min="8" max="9" width="13.7109375" style="22" customWidth="1"/>
    <col min="10" max="10" width="13.28515625" style="23" customWidth="1"/>
    <col min="11" max="16384" width="11.42578125" style="22"/>
  </cols>
  <sheetData>
    <row r="1" spans="1:14" s="29" customFormat="1" ht="41.25" customHeight="1">
      <c r="A1" s="459" t="s">
        <v>146</v>
      </c>
      <c r="B1" s="459"/>
      <c r="C1" s="459"/>
      <c r="D1" s="446" t="s">
        <v>132</v>
      </c>
      <c r="E1" s="467"/>
      <c r="F1" s="467"/>
      <c r="G1" s="468"/>
      <c r="H1" s="468"/>
      <c r="I1" s="468"/>
      <c r="J1" s="66"/>
    </row>
    <row r="2" spans="1:14" ht="22.5" customHeight="1">
      <c r="A2" s="448" t="s">
        <v>657</v>
      </c>
      <c r="C2" s="469"/>
      <c r="D2" s="469"/>
      <c r="E2" s="469"/>
      <c r="F2" s="469"/>
      <c r="G2" s="25"/>
    </row>
    <row r="3" spans="1:14" s="143" customFormat="1" ht="64.5" customHeight="1">
      <c r="A3" s="391" t="s">
        <v>248</v>
      </c>
      <c r="B3" s="391"/>
      <c r="C3" s="391"/>
      <c r="D3" s="391"/>
      <c r="E3" s="391"/>
      <c r="F3" s="391"/>
      <c r="G3" s="391"/>
      <c r="H3" s="391"/>
      <c r="I3" s="391"/>
      <c r="J3" s="144"/>
    </row>
    <row r="4" spans="1:14" s="143" customFormat="1" ht="12" customHeight="1">
      <c r="A4" s="433" t="s">
        <v>0</v>
      </c>
      <c r="B4" s="413" t="s">
        <v>198</v>
      </c>
      <c r="C4" s="73"/>
      <c r="D4" s="73"/>
      <c r="E4" s="394" t="s">
        <v>2</v>
      </c>
      <c r="F4" s="394"/>
      <c r="G4" s="74"/>
      <c r="H4" s="392" t="s">
        <v>3</v>
      </c>
      <c r="I4" s="392"/>
      <c r="J4" s="144"/>
    </row>
    <row r="5" spans="1:14" s="143" customFormat="1" ht="16.5" customHeight="1">
      <c r="A5" s="433"/>
      <c r="B5" s="413"/>
      <c r="C5" s="390" t="s">
        <v>4</v>
      </c>
      <c r="D5" s="390" t="s">
        <v>645</v>
      </c>
      <c r="E5" s="390" t="s">
        <v>647</v>
      </c>
      <c r="F5" s="107" t="s">
        <v>626</v>
      </c>
      <c r="G5" s="76"/>
      <c r="H5" s="393"/>
      <c r="I5" s="393"/>
      <c r="J5" s="144"/>
    </row>
    <row r="6" spans="1:14" s="143" customFormat="1" ht="24.75" customHeight="1">
      <c r="A6" s="433"/>
      <c r="B6" s="413"/>
      <c r="C6" s="390"/>
      <c r="D6" s="390"/>
      <c r="E6" s="390"/>
      <c r="F6" s="77" t="s">
        <v>144</v>
      </c>
      <c r="G6" s="77"/>
      <c r="H6" s="76" t="s">
        <v>5</v>
      </c>
      <c r="I6" s="76" t="s">
        <v>7</v>
      </c>
      <c r="J6" s="144"/>
    </row>
    <row r="7" spans="1:14" s="143" customFormat="1" ht="12" customHeight="1">
      <c r="A7" s="434"/>
      <c r="B7" s="414"/>
      <c r="C7" s="78" t="s">
        <v>8</v>
      </c>
      <c r="D7" s="78" t="s">
        <v>9</v>
      </c>
      <c r="E7" s="78" t="s">
        <v>10</v>
      </c>
      <c r="F7" s="79" t="s">
        <v>11</v>
      </c>
      <c r="G7" s="79"/>
      <c r="H7" s="79" t="s">
        <v>12</v>
      </c>
      <c r="I7" s="79" t="s">
        <v>13</v>
      </c>
      <c r="J7" s="144"/>
    </row>
    <row r="8" spans="1:14" s="113" customFormat="1" ht="15" customHeight="1">
      <c r="A8" s="145" t="s">
        <v>128</v>
      </c>
      <c r="B8" s="146"/>
      <c r="C8" s="147">
        <f>C9+C11+C13+C15+C51+C54+C56+C58+C60+C62+C66+C68+C81+C83+C85+C88</f>
        <v>244587605329.25455</v>
      </c>
      <c r="D8" s="147">
        <f>D9+D11+D13+D15+D51+D54+D56+D58+D60+D62+D66+D68+D81+D83+D85+D88</f>
        <v>245046634151.83624</v>
      </c>
      <c r="E8" s="147">
        <f>E9+E11+E13+E15+E51+E54+E56+E58+E60+E62+E66+E68+E81+E83+E85+E88</f>
        <v>189909496771.24237</v>
      </c>
      <c r="F8" s="147">
        <f>F9+F11+F13+F15+F51+F54+F56+F58+F60+F62+F66+F68+F81+F83+F85+F88</f>
        <v>184968302356.05865</v>
      </c>
      <c r="G8" s="148"/>
      <c r="H8" s="149">
        <f t="shared" ref="H8:H39" si="0">IF(F8=0,"n.a.",IF(D8=0,"n.a.",(F8/D8)*100))</f>
        <v>75.48289859041617</v>
      </c>
      <c r="I8" s="149">
        <f t="shared" ref="I8:I39" si="1">IF(F8=0,"n.a.",IF(E8=0,"n.a.",(F8/E8)*100))</f>
        <v>97.398132005406936</v>
      </c>
      <c r="J8" s="112"/>
      <c r="K8" s="83"/>
      <c r="L8" s="83"/>
      <c r="M8" s="363"/>
      <c r="N8" s="363"/>
    </row>
    <row r="9" spans="1:14" s="113" customFormat="1" ht="15" customHeight="1">
      <c r="A9" s="150" t="s">
        <v>247</v>
      </c>
      <c r="B9" s="151"/>
      <c r="C9" s="152">
        <f>C10</f>
        <v>1726207480</v>
      </c>
      <c r="D9" s="152">
        <f>D10</f>
        <v>1677315074.5799999</v>
      </c>
      <c r="E9" s="152">
        <f>E10</f>
        <v>1217111568.8600001</v>
      </c>
      <c r="F9" s="152">
        <f>F10</f>
        <v>1201158089.7600005</v>
      </c>
      <c r="G9" s="153"/>
      <c r="H9" s="154">
        <f t="shared" si="0"/>
        <v>71.611953410766944</v>
      </c>
      <c r="I9" s="154">
        <f t="shared" si="1"/>
        <v>98.689234454081941</v>
      </c>
      <c r="J9" s="144"/>
      <c r="K9" s="83"/>
      <c r="L9" s="83"/>
      <c r="M9" s="363"/>
      <c r="N9" s="363"/>
    </row>
    <row r="10" spans="1:14" s="113" customFormat="1" ht="15" customHeight="1">
      <c r="A10" s="155"/>
      <c r="B10" s="156" t="s">
        <v>246</v>
      </c>
      <c r="C10" s="157">
        <v>1726207480</v>
      </c>
      <c r="D10" s="157">
        <v>1677315074.5799999</v>
      </c>
      <c r="E10" s="157">
        <v>1217111568.8600001</v>
      </c>
      <c r="F10" s="157">
        <v>1201158089.7600005</v>
      </c>
      <c r="G10" s="148"/>
      <c r="H10" s="331">
        <f t="shared" si="0"/>
        <v>71.611953410766944</v>
      </c>
      <c r="I10" s="331">
        <f t="shared" si="1"/>
        <v>98.689234454081941</v>
      </c>
      <c r="J10" s="144"/>
      <c r="K10" s="83"/>
      <c r="L10" s="83"/>
      <c r="M10" s="363"/>
      <c r="N10" s="363"/>
    </row>
    <row r="11" spans="1:14" s="158" customFormat="1" ht="15" customHeight="1">
      <c r="A11" s="150" t="s">
        <v>17</v>
      </c>
      <c r="B11" s="151"/>
      <c r="C11" s="152">
        <f>C12</f>
        <v>576119019</v>
      </c>
      <c r="D11" s="152">
        <f>D12</f>
        <v>440790252.98999995</v>
      </c>
      <c r="E11" s="152">
        <f>E12</f>
        <v>438904330.67999995</v>
      </c>
      <c r="F11" s="152">
        <f>F12</f>
        <v>409618401.39999998</v>
      </c>
      <c r="G11" s="153"/>
      <c r="H11" s="154">
        <f t="shared" si="0"/>
        <v>92.928189455517028</v>
      </c>
      <c r="I11" s="154">
        <f t="shared" si="1"/>
        <v>93.327491384141297</v>
      </c>
      <c r="J11" s="144"/>
      <c r="K11" s="83"/>
      <c r="L11" s="83"/>
      <c r="M11" s="363"/>
      <c r="N11" s="363"/>
    </row>
    <row r="12" spans="1:14" s="143" customFormat="1" ht="15" customHeight="1">
      <c r="A12" s="155"/>
      <c r="B12" s="156" t="s">
        <v>245</v>
      </c>
      <c r="C12" s="157">
        <v>576119019</v>
      </c>
      <c r="D12" s="157">
        <v>440790252.98999995</v>
      </c>
      <c r="E12" s="157">
        <v>438904330.67999995</v>
      </c>
      <c r="F12" s="157">
        <v>409618401.39999998</v>
      </c>
      <c r="G12" s="159"/>
      <c r="H12" s="331">
        <f t="shared" si="0"/>
        <v>92.928189455517028</v>
      </c>
      <c r="I12" s="331">
        <f t="shared" si="1"/>
        <v>93.327491384141297</v>
      </c>
      <c r="J12" s="144"/>
      <c r="K12" s="83"/>
      <c r="L12" s="83"/>
      <c r="M12" s="363"/>
      <c r="N12" s="363"/>
    </row>
    <row r="13" spans="1:14" s="158" customFormat="1" ht="15" customHeight="1">
      <c r="A13" s="150" t="s">
        <v>25</v>
      </c>
      <c r="B13" s="151"/>
      <c r="C13" s="152">
        <f>C14</f>
        <v>70000000</v>
      </c>
      <c r="D13" s="152">
        <f>D14</f>
        <v>70000000</v>
      </c>
      <c r="E13" s="152">
        <f>E14</f>
        <v>43189939.130000003</v>
      </c>
      <c r="F13" s="152">
        <f>F14</f>
        <v>43189939.130000003</v>
      </c>
      <c r="G13" s="152">
        <f>G14</f>
        <v>0</v>
      </c>
      <c r="H13" s="154">
        <f t="shared" si="0"/>
        <v>61.699913042857148</v>
      </c>
      <c r="I13" s="154">
        <f t="shared" si="1"/>
        <v>100</v>
      </c>
      <c r="J13" s="144"/>
      <c r="K13" s="83"/>
      <c r="L13" s="83"/>
      <c r="M13" s="363"/>
      <c r="N13" s="363"/>
    </row>
    <row r="14" spans="1:14" s="158" customFormat="1" ht="15" customHeight="1">
      <c r="A14" s="155"/>
      <c r="B14" s="156" t="s">
        <v>244</v>
      </c>
      <c r="C14" s="157">
        <v>70000000</v>
      </c>
      <c r="D14" s="157">
        <v>70000000</v>
      </c>
      <c r="E14" s="157">
        <v>43189939.130000003</v>
      </c>
      <c r="F14" s="157">
        <v>43189939.130000003</v>
      </c>
      <c r="G14" s="148"/>
      <c r="H14" s="331">
        <f t="shared" si="0"/>
        <v>61.699913042857148</v>
      </c>
      <c r="I14" s="331">
        <f t="shared" si="1"/>
        <v>100</v>
      </c>
      <c r="J14" s="144"/>
      <c r="K14" s="83"/>
      <c r="L14" s="83"/>
      <c r="M14" s="363"/>
      <c r="N14" s="363"/>
    </row>
    <row r="15" spans="1:14" s="158" customFormat="1" ht="15" customHeight="1">
      <c r="A15" s="150" t="s">
        <v>32</v>
      </c>
      <c r="B15" s="151"/>
      <c r="C15" s="152">
        <f>C16+C21+C34+C47</f>
        <v>213973086638.69699</v>
      </c>
      <c r="D15" s="152">
        <f>D16+D21+D34+D47</f>
        <v>213973086638.70053</v>
      </c>
      <c r="E15" s="152">
        <f>E16+E21+E34+E47</f>
        <v>166962602447.15259</v>
      </c>
      <c r="F15" s="152">
        <f>F16+F21+F34+F47</f>
        <v>162630962179.84177</v>
      </c>
      <c r="G15" s="153"/>
      <c r="H15" s="154">
        <f t="shared" si="0"/>
        <v>76.005335406713385</v>
      </c>
      <c r="I15" s="154">
        <f t="shared" si="1"/>
        <v>97.405622454476372</v>
      </c>
      <c r="J15" s="144"/>
      <c r="K15" s="83"/>
      <c r="L15" s="83"/>
      <c r="M15" s="363"/>
      <c r="N15" s="363"/>
    </row>
    <row r="16" spans="1:14" s="158" customFormat="1" ht="15" customHeight="1">
      <c r="A16" s="145"/>
      <c r="B16" s="160" t="s">
        <v>217</v>
      </c>
      <c r="C16" s="161">
        <f>C17+C18+C19+C20</f>
        <v>15651509054.797001</v>
      </c>
      <c r="D16" s="161">
        <f>D17+D18+D19+D20</f>
        <v>19912265330.136997</v>
      </c>
      <c r="E16" s="161">
        <f>E17+E18+E19+E20</f>
        <v>19763105059.266998</v>
      </c>
      <c r="F16" s="161">
        <f>F17+F18+F19+F20</f>
        <v>17262272868.176998</v>
      </c>
      <c r="G16" s="161">
        <f>G17+G18+G19+G20</f>
        <v>0</v>
      </c>
      <c r="H16" s="149">
        <f t="shared" si="0"/>
        <v>86.691657538586213</v>
      </c>
      <c r="I16" s="149">
        <f t="shared" si="1"/>
        <v>87.345955083523933</v>
      </c>
      <c r="J16" s="144"/>
      <c r="K16" s="83"/>
      <c r="L16" s="83"/>
      <c r="M16" s="363"/>
      <c r="N16" s="363"/>
    </row>
    <row r="17" spans="1:14" s="143" customFormat="1" ht="15" customHeight="1">
      <c r="A17" s="155"/>
      <c r="B17" s="375" t="s">
        <v>221</v>
      </c>
      <c r="C17" s="157">
        <v>15129826429.797001</v>
      </c>
      <c r="D17" s="157">
        <v>15129826429.796999</v>
      </c>
      <c r="E17" s="157">
        <v>15129826429.796999</v>
      </c>
      <c r="F17" s="157">
        <v>15129826429.796999</v>
      </c>
      <c r="G17" s="159"/>
      <c r="H17" s="331">
        <f t="shared" si="0"/>
        <v>100</v>
      </c>
      <c r="I17" s="331">
        <f t="shared" si="1"/>
        <v>100</v>
      </c>
      <c r="J17" s="144"/>
      <c r="K17" s="83"/>
      <c r="L17" s="83"/>
      <c r="M17" s="363"/>
      <c r="N17" s="363"/>
    </row>
    <row r="18" spans="1:14" s="143" customFormat="1" ht="15" customHeight="1">
      <c r="A18" s="155"/>
      <c r="B18" s="375" t="s">
        <v>206</v>
      </c>
      <c r="C18" s="157">
        <v>218308674</v>
      </c>
      <c r="D18" s="157">
        <v>229204351.47000003</v>
      </c>
      <c r="E18" s="157">
        <v>199827605.67000002</v>
      </c>
      <c r="F18" s="157">
        <v>199640481.18000004</v>
      </c>
      <c r="G18" s="159"/>
      <c r="H18" s="331">
        <f t="shared" si="0"/>
        <v>87.101523116645737</v>
      </c>
      <c r="I18" s="331">
        <f t="shared" si="1"/>
        <v>99.906357037421046</v>
      </c>
      <c r="J18" s="144"/>
      <c r="K18" s="83"/>
      <c r="L18" s="83"/>
      <c r="M18" s="363"/>
      <c r="N18" s="363"/>
    </row>
    <row r="19" spans="1:14" s="143" customFormat="1" ht="15" customHeight="1">
      <c r="A19" s="155"/>
      <c r="B19" s="375" t="s">
        <v>188</v>
      </c>
      <c r="C19" s="157">
        <v>303373951</v>
      </c>
      <c r="D19" s="157">
        <v>299403954.57000011</v>
      </c>
      <c r="E19" s="157">
        <v>185620429.50000006</v>
      </c>
      <c r="F19" s="157">
        <v>184975362.90000004</v>
      </c>
      <c r="G19" s="159"/>
      <c r="H19" s="331">
        <f t="shared" si="0"/>
        <v>61.781202310991226</v>
      </c>
      <c r="I19" s="331">
        <f t="shared" si="1"/>
        <v>99.652480817042814</v>
      </c>
      <c r="J19" s="144"/>
      <c r="K19" s="83"/>
      <c r="L19" s="83"/>
      <c r="M19" s="363"/>
      <c r="N19" s="363"/>
    </row>
    <row r="20" spans="1:14" s="143" customFormat="1" ht="15" customHeight="1">
      <c r="A20" s="155"/>
      <c r="B20" s="375" t="s">
        <v>191</v>
      </c>
      <c r="C20" s="157">
        <v>0</v>
      </c>
      <c r="D20" s="157">
        <v>4253830594.3000002</v>
      </c>
      <c r="E20" s="157">
        <v>4247830594.3000002</v>
      </c>
      <c r="F20" s="157">
        <v>1747830594.3</v>
      </c>
      <c r="G20" s="159"/>
      <c r="H20" s="331">
        <f t="shared" si="0"/>
        <v>41.088392110443664</v>
      </c>
      <c r="I20" s="331">
        <f t="shared" si="1"/>
        <v>41.146428877021279</v>
      </c>
      <c r="J20" s="144"/>
      <c r="K20" s="83"/>
      <c r="L20" s="83"/>
      <c r="M20" s="363"/>
      <c r="N20" s="363"/>
    </row>
    <row r="21" spans="1:14" s="158" customFormat="1" ht="15" customHeight="1">
      <c r="A21" s="145"/>
      <c r="B21" s="160" t="s">
        <v>210</v>
      </c>
      <c r="C21" s="162">
        <f>SUM(C22:C33)</f>
        <v>82339249659.399994</v>
      </c>
      <c r="D21" s="162">
        <f>SUM(D22:D33)</f>
        <v>80538766003.940094</v>
      </c>
      <c r="E21" s="162">
        <f>SUM(E22:E33)</f>
        <v>60233178382.717995</v>
      </c>
      <c r="F21" s="162">
        <f>SUM(F22:F33)</f>
        <v>59130121247.37999</v>
      </c>
      <c r="G21" s="148"/>
      <c r="H21" s="149">
        <f t="shared" si="0"/>
        <v>73.418211106546181</v>
      </c>
      <c r="I21" s="149">
        <f t="shared" si="1"/>
        <v>98.168688478749615</v>
      </c>
      <c r="J21" s="144"/>
      <c r="K21" s="83"/>
      <c r="L21" s="83"/>
      <c r="M21" s="363"/>
      <c r="N21" s="363"/>
    </row>
    <row r="22" spans="1:14" s="143" customFormat="1" ht="15" customHeight="1">
      <c r="A22" s="155"/>
      <c r="B22" s="375" t="s">
        <v>243</v>
      </c>
      <c r="C22" s="157">
        <v>3266843052</v>
      </c>
      <c r="D22" s="157">
        <v>2967934491.3199997</v>
      </c>
      <c r="E22" s="157">
        <v>1858576015.71</v>
      </c>
      <c r="F22" s="157">
        <v>1743128460.77</v>
      </c>
      <c r="G22" s="159"/>
      <c r="H22" s="331">
        <f t="shared" si="0"/>
        <v>58.732039600871957</v>
      </c>
      <c r="I22" s="331">
        <f t="shared" si="1"/>
        <v>93.788386702284129</v>
      </c>
      <c r="J22" s="144"/>
      <c r="K22" s="83"/>
      <c r="L22" s="83"/>
      <c r="M22" s="363"/>
      <c r="N22" s="363"/>
    </row>
    <row r="23" spans="1:14" s="143" customFormat="1" ht="15" customHeight="1">
      <c r="A23" s="155"/>
      <c r="B23" s="375" t="s">
        <v>242</v>
      </c>
      <c r="C23" s="157">
        <v>41354283497</v>
      </c>
      <c r="D23" s="157">
        <v>38919355433.030098</v>
      </c>
      <c r="E23" s="157">
        <v>25998378167.939999</v>
      </c>
      <c r="F23" s="157">
        <v>25221719845.829998</v>
      </c>
      <c r="G23" s="159"/>
      <c r="H23" s="331">
        <f t="shared" si="0"/>
        <v>64.805081084217591</v>
      </c>
      <c r="I23" s="331">
        <f t="shared" si="1"/>
        <v>97.01266626289889</v>
      </c>
      <c r="J23" s="144"/>
      <c r="K23" s="83"/>
      <c r="L23" s="83"/>
      <c r="M23" s="363"/>
      <c r="N23" s="363"/>
    </row>
    <row r="24" spans="1:14" s="143" customFormat="1" ht="15" customHeight="1">
      <c r="A24" s="155"/>
      <c r="B24" s="375" t="s">
        <v>241</v>
      </c>
      <c r="C24" s="157">
        <v>7764850</v>
      </c>
      <c r="D24" s="157">
        <v>259262652.71000001</v>
      </c>
      <c r="E24" s="157">
        <v>83965339.879999995</v>
      </c>
      <c r="F24" s="157">
        <v>70481322.88000001</v>
      </c>
      <c r="G24" s="159"/>
      <c r="H24" s="331">
        <f t="shared" si="0"/>
        <v>27.185297281840811</v>
      </c>
      <c r="I24" s="331">
        <f t="shared" si="1"/>
        <v>83.940972525960333</v>
      </c>
      <c r="J24" s="144"/>
      <c r="K24" s="83"/>
      <c r="L24" s="83"/>
      <c r="M24" s="363"/>
      <c r="N24" s="363"/>
    </row>
    <row r="25" spans="1:14" s="143" customFormat="1" ht="15" customHeight="1">
      <c r="A25" s="155"/>
      <c r="B25" s="375" t="s">
        <v>230</v>
      </c>
      <c r="C25" s="157">
        <v>671202</v>
      </c>
      <c r="D25" s="157">
        <v>909521.02</v>
      </c>
      <c r="E25" s="157">
        <v>760100.86999999988</v>
      </c>
      <c r="F25" s="157">
        <v>319392.48000000004</v>
      </c>
      <c r="G25" s="159"/>
      <c r="H25" s="331">
        <f t="shared" si="0"/>
        <v>35.116558383664412</v>
      </c>
      <c r="I25" s="331">
        <f t="shared" si="1"/>
        <v>42.019749299852805</v>
      </c>
      <c r="J25" s="144"/>
      <c r="K25" s="83"/>
      <c r="L25" s="83"/>
      <c r="M25" s="363"/>
      <c r="N25" s="363"/>
    </row>
    <row r="26" spans="1:14" s="143" customFormat="1" ht="15" customHeight="1">
      <c r="A26" s="155"/>
      <c r="B26" s="375" t="s">
        <v>240</v>
      </c>
      <c r="C26" s="157">
        <v>38754227</v>
      </c>
      <c r="D26" s="157">
        <v>151841087.23000002</v>
      </c>
      <c r="E26" s="157">
        <v>28510427.210000001</v>
      </c>
      <c r="F26" s="157">
        <v>28510427.210000001</v>
      </c>
      <c r="G26" s="159"/>
      <c r="H26" s="331">
        <f t="shared" si="0"/>
        <v>18.776490428321335</v>
      </c>
      <c r="I26" s="331">
        <f t="shared" si="1"/>
        <v>100</v>
      </c>
      <c r="J26" s="144"/>
      <c r="K26" s="83"/>
      <c r="L26" s="83"/>
      <c r="M26" s="363"/>
      <c r="N26" s="363"/>
    </row>
    <row r="27" spans="1:14" s="143" customFormat="1" ht="15" customHeight="1">
      <c r="A27" s="155"/>
      <c r="B27" s="375" t="s">
        <v>221</v>
      </c>
      <c r="C27" s="157">
        <v>6335879237.3999996</v>
      </c>
      <c r="D27" s="157">
        <v>8111644498.0899982</v>
      </c>
      <c r="E27" s="157">
        <v>8015209375.0079994</v>
      </c>
      <c r="F27" s="157">
        <v>8014334331.4200001</v>
      </c>
      <c r="G27" s="159"/>
      <c r="H27" s="331">
        <f t="shared" si="0"/>
        <v>98.800364504473649</v>
      </c>
      <c r="I27" s="331">
        <f t="shared" si="1"/>
        <v>99.989082710793213</v>
      </c>
      <c r="J27" s="144"/>
      <c r="K27" s="83"/>
      <c r="L27" s="83"/>
      <c r="M27" s="363"/>
      <c r="N27" s="363"/>
    </row>
    <row r="28" spans="1:14" s="143" customFormat="1" ht="15" customHeight="1">
      <c r="A28" s="155"/>
      <c r="B28" s="375" t="s">
        <v>206</v>
      </c>
      <c r="C28" s="157">
        <v>4228798233</v>
      </c>
      <c r="D28" s="157">
        <v>3443076761.6799994</v>
      </c>
      <c r="E28" s="157">
        <v>1753210927.1899996</v>
      </c>
      <c r="F28" s="157">
        <v>1750533145.5999999</v>
      </c>
      <c r="G28" s="159"/>
      <c r="H28" s="331">
        <f t="shared" si="0"/>
        <v>50.842117872093354</v>
      </c>
      <c r="I28" s="331">
        <f t="shared" si="1"/>
        <v>99.847264151251238</v>
      </c>
      <c r="J28" s="144"/>
      <c r="K28" s="83"/>
      <c r="L28" s="83"/>
      <c r="M28" s="363"/>
      <c r="N28" s="363"/>
    </row>
    <row r="29" spans="1:14" s="143" customFormat="1" ht="15" customHeight="1">
      <c r="A29" s="155"/>
      <c r="B29" s="375" t="s">
        <v>188</v>
      </c>
      <c r="C29" s="157">
        <v>45844444</v>
      </c>
      <c r="D29" s="157">
        <v>36844444</v>
      </c>
      <c r="E29" s="157">
        <v>284544</v>
      </c>
      <c r="F29" s="157">
        <v>284544</v>
      </c>
      <c r="G29" s="159"/>
      <c r="H29" s="331">
        <f t="shared" si="0"/>
        <v>0.77228468965361508</v>
      </c>
      <c r="I29" s="331">
        <f t="shared" si="1"/>
        <v>100</v>
      </c>
      <c r="J29" s="144"/>
      <c r="K29" s="83"/>
      <c r="L29" s="83"/>
      <c r="M29" s="363"/>
      <c r="N29" s="363"/>
    </row>
    <row r="30" spans="1:14" s="143" customFormat="1" ht="15" customHeight="1">
      <c r="A30" s="155"/>
      <c r="B30" s="375" t="s">
        <v>235</v>
      </c>
      <c r="C30" s="157">
        <v>105025122</v>
      </c>
      <c r="D30" s="157">
        <v>105025122</v>
      </c>
      <c r="E30" s="157">
        <v>75465791.439999998</v>
      </c>
      <c r="F30" s="157">
        <v>4921500.21</v>
      </c>
      <c r="G30" s="159"/>
      <c r="H30" s="331">
        <f t="shared" si="0"/>
        <v>4.6860218929333879</v>
      </c>
      <c r="I30" s="331">
        <f t="shared" si="1"/>
        <v>6.5214981730005421</v>
      </c>
      <c r="J30" s="144"/>
      <c r="K30" s="83"/>
      <c r="L30" s="83"/>
      <c r="M30" s="363"/>
      <c r="N30" s="363"/>
    </row>
    <row r="31" spans="1:14" s="143" customFormat="1" ht="15" customHeight="1">
      <c r="A31" s="155"/>
      <c r="B31" s="375" t="s">
        <v>229</v>
      </c>
      <c r="C31" s="157">
        <v>26202791726</v>
      </c>
      <c r="D31" s="157">
        <v>26282498416.859997</v>
      </c>
      <c r="E31" s="157">
        <v>22232545565.009998</v>
      </c>
      <c r="F31" s="157">
        <v>22164178188.009995</v>
      </c>
      <c r="G31" s="159"/>
      <c r="H31" s="331">
        <f t="shared" si="0"/>
        <v>84.330560346545539</v>
      </c>
      <c r="I31" s="331">
        <f t="shared" si="1"/>
        <v>99.692489657560387</v>
      </c>
      <c r="J31" s="144"/>
      <c r="K31" s="83"/>
      <c r="L31" s="83"/>
      <c r="M31" s="363"/>
      <c r="N31" s="363"/>
    </row>
    <row r="32" spans="1:14" s="143" customFormat="1" ht="15" customHeight="1">
      <c r="A32" s="155"/>
      <c r="B32" s="375" t="s">
        <v>239</v>
      </c>
      <c r="C32" s="157">
        <v>692589999</v>
      </c>
      <c r="D32" s="157">
        <v>157168881.15000001</v>
      </c>
      <c r="E32" s="157">
        <v>89447862.24999997</v>
      </c>
      <c r="F32" s="157">
        <v>54434449.509999998</v>
      </c>
      <c r="G32" s="159"/>
      <c r="H32" s="331">
        <f t="shared" si="0"/>
        <v>34.634368528747395</v>
      </c>
      <c r="I32" s="331">
        <f t="shared" si="1"/>
        <v>60.856065355547408</v>
      </c>
      <c r="J32" s="144"/>
      <c r="K32" s="83"/>
      <c r="L32" s="83"/>
      <c r="M32" s="363"/>
      <c r="N32" s="363"/>
    </row>
    <row r="33" spans="1:19" s="158" customFormat="1" ht="15" customHeight="1">
      <c r="A33" s="155"/>
      <c r="B33" s="375" t="s">
        <v>191</v>
      </c>
      <c r="C33" s="157">
        <v>60004070</v>
      </c>
      <c r="D33" s="157">
        <v>103204694.84999999</v>
      </c>
      <c r="E33" s="157">
        <v>96824266.209999993</v>
      </c>
      <c r="F33" s="157">
        <v>77275639.459999993</v>
      </c>
      <c r="G33" s="159"/>
      <c r="H33" s="331">
        <f t="shared" si="0"/>
        <v>74.876089282870453</v>
      </c>
      <c r="I33" s="331">
        <f t="shared" si="1"/>
        <v>79.810198914803635</v>
      </c>
      <c r="J33" s="144"/>
      <c r="K33" s="83"/>
      <c r="L33" s="83"/>
      <c r="M33" s="363"/>
      <c r="N33" s="363"/>
      <c r="O33" s="143"/>
      <c r="P33" s="143"/>
      <c r="Q33" s="143"/>
      <c r="R33" s="143"/>
      <c r="S33" s="143"/>
    </row>
    <row r="34" spans="1:19" s="143" customFormat="1" ht="15" customHeight="1">
      <c r="A34" s="145"/>
      <c r="B34" s="160" t="s">
        <v>208</v>
      </c>
      <c r="C34" s="161">
        <f>SUM(C35:C46)</f>
        <v>113979389731.79999</v>
      </c>
      <c r="D34" s="161">
        <f>SUM(D35:D46)</f>
        <v>111466232848.29875</v>
      </c>
      <c r="E34" s="161">
        <f>SUM(E35:E46)</f>
        <v>85390502172.356079</v>
      </c>
      <c r="F34" s="161">
        <f>SUM(F35:F46)</f>
        <v>84667150601.685822</v>
      </c>
      <c r="G34" s="148"/>
      <c r="H34" s="149">
        <f t="shared" si="0"/>
        <v>75.95766757176996</v>
      </c>
      <c r="I34" s="149">
        <f t="shared" si="1"/>
        <v>99.152889897274278</v>
      </c>
      <c r="J34" s="144"/>
      <c r="K34" s="83"/>
      <c r="L34" s="83"/>
      <c r="M34" s="363"/>
      <c r="N34" s="363"/>
      <c r="O34" s="158"/>
      <c r="P34" s="158"/>
      <c r="Q34" s="158"/>
      <c r="R34" s="158"/>
      <c r="S34" s="158"/>
    </row>
    <row r="35" spans="1:19" s="143" customFormat="1" ht="15" customHeight="1">
      <c r="A35" s="155"/>
      <c r="B35" s="375" t="s">
        <v>238</v>
      </c>
      <c r="C35" s="157">
        <v>43932566485</v>
      </c>
      <c r="D35" s="157">
        <v>43824264881.900032</v>
      </c>
      <c r="E35" s="157">
        <v>32135830222.159988</v>
      </c>
      <c r="F35" s="157">
        <v>31837453684.429996</v>
      </c>
      <c r="G35" s="159"/>
      <c r="H35" s="331">
        <f t="shared" si="0"/>
        <v>72.648003954492481</v>
      </c>
      <c r="I35" s="331">
        <f t="shared" si="1"/>
        <v>99.071514457018012</v>
      </c>
      <c r="J35" s="144"/>
      <c r="K35" s="83"/>
      <c r="L35" s="83"/>
      <c r="M35" s="363"/>
      <c r="N35" s="363"/>
    </row>
    <row r="36" spans="1:19" s="143" customFormat="1" ht="15" customHeight="1">
      <c r="A36" s="155"/>
      <c r="B36" s="375" t="s">
        <v>230</v>
      </c>
      <c r="C36" s="157">
        <v>2585450326.7999969</v>
      </c>
      <c r="D36" s="157">
        <v>2645278665.2987165</v>
      </c>
      <c r="E36" s="157">
        <v>2009293013.5660801</v>
      </c>
      <c r="F36" s="157">
        <v>2008787331.55584</v>
      </c>
      <c r="G36" s="159"/>
      <c r="H36" s="331">
        <f t="shared" si="0"/>
        <v>75.938590436898224</v>
      </c>
      <c r="I36" s="331">
        <f t="shared" si="1"/>
        <v>99.974832838872885</v>
      </c>
      <c r="J36" s="144"/>
      <c r="K36" s="83"/>
      <c r="L36" s="83"/>
      <c r="M36" s="363"/>
      <c r="N36" s="363"/>
    </row>
    <row r="37" spans="1:19" s="143" customFormat="1" ht="15" customHeight="1">
      <c r="A37" s="155"/>
      <c r="B37" s="375" t="s">
        <v>237</v>
      </c>
      <c r="C37" s="157">
        <v>250417603</v>
      </c>
      <c r="D37" s="157">
        <v>250417603</v>
      </c>
      <c r="E37" s="157">
        <v>231690657</v>
      </c>
      <c r="F37" s="157">
        <v>231690657</v>
      </c>
      <c r="G37" s="159"/>
      <c r="H37" s="331">
        <f t="shared" si="0"/>
        <v>92.521713419643277</v>
      </c>
      <c r="I37" s="331">
        <f t="shared" si="1"/>
        <v>100</v>
      </c>
      <c r="J37" s="144"/>
      <c r="K37" s="83"/>
      <c r="L37" s="83"/>
      <c r="M37" s="363"/>
      <c r="N37" s="363"/>
    </row>
    <row r="38" spans="1:19" s="143" customFormat="1" ht="15" customHeight="1">
      <c r="A38" s="155"/>
      <c r="B38" s="375" t="s">
        <v>236</v>
      </c>
      <c r="C38" s="157">
        <v>196083337</v>
      </c>
      <c r="D38" s="157">
        <v>216313337</v>
      </c>
      <c r="E38" s="157">
        <v>204428726</v>
      </c>
      <c r="F38" s="157">
        <v>204428726</v>
      </c>
      <c r="G38" s="159"/>
      <c r="H38" s="331">
        <f t="shared" si="0"/>
        <v>94.505835301315699</v>
      </c>
      <c r="I38" s="331">
        <f t="shared" si="1"/>
        <v>100</v>
      </c>
      <c r="J38" s="144"/>
      <c r="K38" s="83"/>
      <c r="L38" s="83"/>
      <c r="M38" s="363"/>
      <c r="N38" s="363"/>
    </row>
    <row r="39" spans="1:19" s="143" customFormat="1" ht="15" customHeight="1">
      <c r="A39" s="155"/>
      <c r="B39" s="375" t="s">
        <v>206</v>
      </c>
      <c r="C39" s="157">
        <v>6579253099</v>
      </c>
      <c r="D39" s="157">
        <v>4192284314.3600001</v>
      </c>
      <c r="E39" s="157">
        <v>3142884559.2000003</v>
      </c>
      <c r="F39" s="157">
        <v>3119009364.5300002</v>
      </c>
      <c r="G39" s="159"/>
      <c r="H39" s="331">
        <f t="shared" si="0"/>
        <v>74.398803388556729</v>
      </c>
      <c r="I39" s="331">
        <f t="shared" si="1"/>
        <v>99.240341341837976</v>
      </c>
      <c r="J39" s="144"/>
      <c r="K39" s="83"/>
      <c r="L39" s="83"/>
      <c r="M39" s="363"/>
      <c r="N39" s="363"/>
    </row>
    <row r="40" spans="1:19" s="143" customFormat="1" ht="15" customHeight="1">
      <c r="A40" s="155"/>
      <c r="B40" s="375" t="s">
        <v>188</v>
      </c>
      <c r="C40" s="157">
        <v>52497746</v>
      </c>
      <c r="D40" s="157">
        <v>52497746</v>
      </c>
      <c r="E40" s="157">
        <v>682470.7</v>
      </c>
      <c r="F40" s="157">
        <v>682470.7</v>
      </c>
      <c r="G40" s="159"/>
      <c r="H40" s="331">
        <f t="shared" ref="H40:H71" si="2">IF(F40=0,"n.a.",IF(D40=0,"n.a.",(F40/D40)*100))</f>
        <v>1.3000000038096873</v>
      </c>
      <c r="I40" s="331">
        <f t="shared" ref="I40:I71" si="3">IF(F40=0,"n.a.",IF(E40=0,"n.a.",(F40/E40)*100))</f>
        <v>100</v>
      </c>
      <c r="J40" s="144"/>
      <c r="K40" s="83"/>
      <c r="L40" s="83"/>
      <c r="M40" s="363"/>
      <c r="N40" s="363"/>
    </row>
    <row r="41" spans="1:19" s="143" customFormat="1" ht="15" customHeight="1">
      <c r="A41" s="155"/>
      <c r="B41" s="375" t="s">
        <v>235</v>
      </c>
      <c r="C41" s="157">
        <v>656407011</v>
      </c>
      <c r="D41" s="157">
        <v>569311677.60000002</v>
      </c>
      <c r="E41" s="157">
        <v>447247414.32999998</v>
      </c>
      <c r="F41" s="157">
        <v>445518784.53999996</v>
      </c>
      <c r="G41" s="159"/>
      <c r="H41" s="331">
        <f t="shared" si="2"/>
        <v>78.255690524061706</v>
      </c>
      <c r="I41" s="331">
        <f t="shared" si="3"/>
        <v>99.613495856071168</v>
      </c>
      <c r="J41" s="144"/>
      <c r="K41" s="83"/>
      <c r="L41" s="83"/>
      <c r="M41" s="363"/>
      <c r="N41" s="363"/>
    </row>
    <row r="42" spans="1:19" s="143" customFormat="1" ht="15" customHeight="1">
      <c r="A42" s="155"/>
      <c r="B42" s="375" t="s">
        <v>234</v>
      </c>
      <c r="C42" s="157">
        <v>1862591120</v>
      </c>
      <c r="D42" s="157">
        <v>1632591119.9999998</v>
      </c>
      <c r="E42" s="157">
        <v>1558088059.3699999</v>
      </c>
      <c r="F42" s="157">
        <v>1179064927</v>
      </c>
      <c r="G42" s="159"/>
      <c r="H42" s="331">
        <f t="shared" si="2"/>
        <v>72.220466751038089</v>
      </c>
      <c r="I42" s="331">
        <f t="shared" si="3"/>
        <v>75.673831136139071</v>
      </c>
      <c r="J42" s="144"/>
      <c r="K42" s="83"/>
      <c r="L42" s="83"/>
      <c r="M42" s="363"/>
      <c r="N42" s="363"/>
    </row>
    <row r="43" spans="1:19" s="143" customFormat="1" ht="15" customHeight="1">
      <c r="A43" s="155"/>
      <c r="B43" s="375" t="s">
        <v>229</v>
      </c>
      <c r="C43" s="157">
        <v>56377156518</v>
      </c>
      <c r="D43" s="157">
        <v>56427479517.140007</v>
      </c>
      <c r="E43" s="157">
        <v>44519353401.770004</v>
      </c>
      <c r="F43" s="157">
        <v>44505899029</v>
      </c>
      <c r="G43" s="159"/>
      <c r="H43" s="331">
        <f t="shared" si="2"/>
        <v>78.872739682588886</v>
      </c>
      <c r="I43" s="331">
        <f t="shared" si="3"/>
        <v>99.969778597976074</v>
      </c>
      <c r="J43" s="144"/>
      <c r="K43" s="83"/>
      <c r="L43" s="83"/>
      <c r="M43" s="363"/>
      <c r="N43" s="363"/>
    </row>
    <row r="44" spans="1:19" s="143" customFormat="1" ht="15" customHeight="1">
      <c r="A44" s="155"/>
      <c r="B44" s="375" t="s">
        <v>233</v>
      </c>
      <c r="C44" s="157">
        <v>350000000</v>
      </c>
      <c r="D44" s="157">
        <v>350000000</v>
      </c>
      <c r="E44" s="157">
        <v>100899987.16</v>
      </c>
      <c r="F44" s="157">
        <v>100899973.00999999</v>
      </c>
      <c r="G44" s="159"/>
      <c r="H44" s="331">
        <f t="shared" si="2"/>
        <v>28.828563717142853</v>
      </c>
      <c r="I44" s="331">
        <f t="shared" si="3"/>
        <v>99.999985976212287</v>
      </c>
      <c r="J44" s="144"/>
      <c r="K44" s="83"/>
      <c r="L44" s="83"/>
      <c r="M44" s="363"/>
      <c r="N44" s="363"/>
    </row>
    <row r="45" spans="1:19" s="143" customFormat="1" ht="15" customHeight="1">
      <c r="A45" s="155"/>
      <c r="B45" s="375" t="s">
        <v>191</v>
      </c>
      <c r="C45" s="157">
        <v>436966486</v>
      </c>
      <c r="D45" s="157">
        <v>605793986.00000012</v>
      </c>
      <c r="E45" s="157">
        <v>502449031.26999998</v>
      </c>
      <c r="F45" s="157">
        <v>496474762.43000001</v>
      </c>
      <c r="G45" s="159"/>
      <c r="H45" s="331">
        <f t="shared" si="2"/>
        <v>81.954389430006643</v>
      </c>
      <c r="I45" s="331">
        <f t="shared" si="3"/>
        <v>98.81097017444749</v>
      </c>
      <c r="J45" s="144"/>
      <c r="K45" s="83"/>
      <c r="L45" s="83"/>
      <c r="M45" s="363"/>
      <c r="N45" s="363"/>
    </row>
    <row r="46" spans="1:19" s="143" customFormat="1" ht="15" customHeight="1">
      <c r="A46" s="155"/>
      <c r="B46" s="375" t="s">
        <v>232</v>
      </c>
      <c r="C46" s="157">
        <v>700000000</v>
      </c>
      <c r="D46" s="157">
        <v>700000000</v>
      </c>
      <c r="E46" s="157">
        <v>537654629.82999992</v>
      </c>
      <c r="F46" s="157">
        <v>537240891.49000001</v>
      </c>
      <c r="G46" s="159"/>
      <c r="H46" s="331">
        <f t="shared" si="2"/>
        <v>76.748698784285722</v>
      </c>
      <c r="I46" s="331">
        <f t="shared" si="3"/>
        <v>99.923047563055363</v>
      </c>
      <c r="J46" s="144"/>
      <c r="K46" s="83"/>
      <c r="L46" s="83"/>
      <c r="M46" s="363"/>
      <c r="N46" s="363"/>
    </row>
    <row r="47" spans="1:19" s="158" customFormat="1" ht="15" customHeight="1">
      <c r="A47" s="145"/>
      <c r="B47" s="160" t="s">
        <v>231</v>
      </c>
      <c r="C47" s="161">
        <f>C48+C50+C49</f>
        <v>2002938192.6999993</v>
      </c>
      <c r="D47" s="161">
        <f>D48+D50+D49</f>
        <v>2055822456.3246791</v>
      </c>
      <c r="E47" s="161">
        <f>E48+E50+E49</f>
        <v>1575816832.8115201</v>
      </c>
      <c r="F47" s="161">
        <f>F48+F50+F49</f>
        <v>1571417462.5989599</v>
      </c>
      <c r="G47" s="161">
        <f>G48+G50+G49</f>
        <v>0</v>
      </c>
      <c r="H47" s="149">
        <f t="shared" si="2"/>
        <v>76.437411108363904</v>
      </c>
      <c r="I47" s="149">
        <f t="shared" si="3"/>
        <v>99.720819696746673</v>
      </c>
      <c r="J47" s="144"/>
      <c r="K47" s="83"/>
      <c r="L47" s="83"/>
      <c r="M47" s="363"/>
      <c r="N47" s="363"/>
      <c r="O47" s="143"/>
      <c r="P47" s="143"/>
      <c r="Q47" s="143"/>
      <c r="R47" s="143"/>
      <c r="S47" s="143"/>
    </row>
    <row r="48" spans="1:19" s="143" customFormat="1" ht="15" customHeight="1">
      <c r="A48" s="155"/>
      <c r="B48" s="375" t="s">
        <v>230</v>
      </c>
      <c r="C48" s="157">
        <v>646362581.69999921</v>
      </c>
      <c r="D48" s="157">
        <v>661319666.32467914</v>
      </c>
      <c r="E48" s="157">
        <v>502323253.39152002</v>
      </c>
      <c r="F48" s="157">
        <v>502196832.88896</v>
      </c>
      <c r="G48" s="159"/>
      <c r="H48" s="331">
        <f t="shared" si="2"/>
        <v>75.938590436898224</v>
      </c>
      <c r="I48" s="331">
        <f t="shared" si="3"/>
        <v>99.974832838872885</v>
      </c>
      <c r="J48" s="144"/>
      <c r="K48" s="83"/>
      <c r="L48" s="83"/>
      <c r="M48" s="363"/>
      <c r="N48" s="363"/>
      <c r="O48" s="158"/>
      <c r="P48" s="158"/>
      <c r="Q48" s="158"/>
      <c r="R48" s="158"/>
      <c r="S48" s="158"/>
    </row>
    <row r="49" spans="1:19" s="143" customFormat="1" ht="15" customHeight="1">
      <c r="A49" s="155"/>
      <c r="B49" s="375" t="s">
        <v>206</v>
      </c>
      <c r="C49" s="157">
        <v>188184586</v>
      </c>
      <c r="D49" s="157">
        <v>226111765</v>
      </c>
      <c r="E49" s="157">
        <v>171444608.42000002</v>
      </c>
      <c r="F49" s="157">
        <v>167171658.71000001</v>
      </c>
      <c r="G49" s="159"/>
      <c r="H49" s="331">
        <f t="shared" si="2"/>
        <v>73.93319790768075</v>
      </c>
      <c r="I49" s="331">
        <f t="shared" si="3"/>
        <v>97.507679156913312</v>
      </c>
      <c r="J49" s="144"/>
      <c r="K49" s="83"/>
      <c r="L49" s="83"/>
      <c r="M49" s="363"/>
      <c r="N49" s="363"/>
    </row>
    <row r="50" spans="1:19" s="143" customFormat="1" ht="15" customHeight="1">
      <c r="A50" s="155"/>
      <c r="B50" s="375" t="s">
        <v>229</v>
      </c>
      <c r="C50" s="157">
        <v>1168391025</v>
      </c>
      <c r="D50" s="157">
        <v>1168391025</v>
      </c>
      <c r="E50" s="157">
        <v>902048971</v>
      </c>
      <c r="F50" s="157">
        <v>902048971</v>
      </c>
      <c r="G50" s="159"/>
      <c r="H50" s="331">
        <f t="shared" si="2"/>
        <v>77.204373510144009</v>
      </c>
      <c r="I50" s="331">
        <f t="shared" si="3"/>
        <v>100</v>
      </c>
      <c r="J50" s="144"/>
      <c r="K50" s="83"/>
      <c r="L50" s="83"/>
      <c r="M50" s="363"/>
      <c r="N50" s="363"/>
    </row>
    <row r="51" spans="1:19" s="158" customFormat="1" ht="15" customHeight="1">
      <c r="A51" s="150" t="s">
        <v>45</v>
      </c>
      <c r="B51" s="151"/>
      <c r="C51" s="152">
        <f>C52+C53</f>
        <v>1114534708</v>
      </c>
      <c r="D51" s="152">
        <f>D52+D53</f>
        <v>1086601203.8300002</v>
      </c>
      <c r="E51" s="152">
        <f>E52+E53</f>
        <v>691344457.71000028</v>
      </c>
      <c r="F51" s="152">
        <f>F52+F53</f>
        <v>667536884.05000007</v>
      </c>
      <c r="G51" s="153"/>
      <c r="H51" s="154">
        <f t="shared" si="2"/>
        <v>61.433475473531395</v>
      </c>
      <c r="I51" s="154">
        <f t="shared" si="3"/>
        <v>96.556336946873046</v>
      </c>
      <c r="J51" s="144"/>
      <c r="K51" s="83"/>
      <c r="L51" s="83"/>
      <c r="M51" s="363"/>
      <c r="N51" s="363"/>
      <c r="O51" s="143"/>
      <c r="P51" s="143"/>
      <c r="Q51" s="143"/>
      <c r="R51" s="143"/>
      <c r="S51" s="143"/>
    </row>
    <row r="52" spans="1:19" s="143" customFormat="1" ht="15" customHeight="1">
      <c r="A52" s="155"/>
      <c r="B52" s="156" t="s">
        <v>228</v>
      </c>
      <c r="C52" s="157">
        <v>755117424</v>
      </c>
      <c r="D52" s="157">
        <v>785221754.43000019</v>
      </c>
      <c r="E52" s="157">
        <v>543885308.98000026</v>
      </c>
      <c r="F52" s="157">
        <v>537468232.8900001</v>
      </c>
      <c r="G52" s="159"/>
      <c r="H52" s="331">
        <f t="shared" si="2"/>
        <v>68.447954970396012</v>
      </c>
      <c r="I52" s="331">
        <f t="shared" si="3"/>
        <v>98.820141676186353</v>
      </c>
      <c r="J52" s="144"/>
      <c r="K52" s="83"/>
      <c r="L52" s="83"/>
      <c r="M52" s="363"/>
      <c r="N52" s="363"/>
      <c r="O52" s="158"/>
      <c r="P52" s="158"/>
      <c r="Q52" s="158"/>
      <c r="R52" s="158"/>
      <c r="S52" s="158"/>
    </row>
    <row r="53" spans="1:19" s="143" customFormat="1" ht="15" customHeight="1">
      <c r="A53" s="155"/>
      <c r="B53" s="156" t="s">
        <v>182</v>
      </c>
      <c r="C53" s="157">
        <v>359417284</v>
      </c>
      <c r="D53" s="157">
        <v>301379449.39999998</v>
      </c>
      <c r="E53" s="157">
        <v>147459148.73000002</v>
      </c>
      <c r="F53" s="157">
        <v>130068651.16</v>
      </c>
      <c r="G53" s="159"/>
      <c r="H53" s="331">
        <f t="shared" si="2"/>
        <v>43.157770517846068</v>
      </c>
      <c r="I53" s="331">
        <f t="shared" si="3"/>
        <v>88.206565872801633</v>
      </c>
      <c r="J53" s="144"/>
      <c r="K53" s="83"/>
      <c r="L53" s="83"/>
      <c r="M53" s="363"/>
      <c r="N53" s="363"/>
    </row>
    <row r="54" spans="1:19" s="143" customFormat="1" ht="15" customHeight="1">
      <c r="A54" s="150" t="s">
        <v>71</v>
      </c>
      <c r="B54" s="151"/>
      <c r="C54" s="152">
        <f>C55</f>
        <v>594755349</v>
      </c>
      <c r="D54" s="152">
        <f>D55</f>
        <v>1469752435.28</v>
      </c>
      <c r="E54" s="152">
        <f>E55</f>
        <v>1158793580.4100003</v>
      </c>
      <c r="F54" s="152">
        <f>F55</f>
        <v>1156257073.6700003</v>
      </c>
      <c r="G54" s="152">
        <f>G55</f>
        <v>0</v>
      </c>
      <c r="H54" s="154">
        <f t="shared" si="2"/>
        <v>78.670192742339211</v>
      </c>
      <c r="I54" s="154">
        <f t="shared" si="3"/>
        <v>99.781107974458877</v>
      </c>
      <c r="J54" s="144"/>
      <c r="K54" s="83"/>
      <c r="L54" s="83"/>
      <c r="M54" s="363"/>
      <c r="N54" s="363"/>
    </row>
    <row r="55" spans="1:19" s="143" customFormat="1" ht="15" customHeight="1">
      <c r="A55" s="155"/>
      <c r="B55" s="156" t="s">
        <v>227</v>
      </c>
      <c r="C55" s="157">
        <v>594755349</v>
      </c>
      <c r="D55" s="157">
        <v>1469752435.28</v>
      </c>
      <c r="E55" s="157">
        <v>1158793580.4100003</v>
      </c>
      <c r="F55" s="157">
        <v>1156257073.6700003</v>
      </c>
      <c r="G55" s="159"/>
      <c r="H55" s="331">
        <f t="shared" si="2"/>
        <v>78.670192742339211</v>
      </c>
      <c r="I55" s="331">
        <f t="shared" si="3"/>
        <v>99.781107974458877</v>
      </c>
      <c r="J55" s="144"/>
      <c r="K55" s="83"/>
      <c r="L55" s="83"/>
      <c r="M55" s="363"/>
      <c r="N55" s="363"/>
    </row>
    <row r="56" spans="1:19" s="143" customFormat="1" ht="15" customHeight="1">
      <c r="A56" s="150" t="s">
        <v>226</v>
      </c>
      <c r="B56" s="151"/>
      <c r="C56" s="152">
        <f>C57</f>
        <v>565267241.28235471</v>
      </c>
      <c r="D56" s="152">
        <f>D57</f>
        <v>26127522.710425206</v>
      </c>
      <c r="E56" s="152">
        <f>E57</f>
        <v>25217703.139999148</v>
      </c>
      <c r="F56" s="152">
        <f>F57</f>
        <v>25217703.139999148</v>
      </c>
      <c r="G56" s="152">
        <f>G57</f>
        <v>0</v>
      </c>
      <c r="H56" s="154">
        <f t="shared" si="2"/>
        <v>96.517773305530312</v>
      </c>
      <c r="I56" s="154">
        <f t="shared" si="3"/>
        <v>100</v>
      </c>
      <c r="J56" s="144"/>
      <c r="K56" s="83"/>
      <c r="L56" s="83"/>
      <c r="M56" s="363"/>
      <c r="N56" s="363"/>
    </row>
    <row r="57" spans="1:19" s="158" customFormat="1" ht="15" customHeight="1">
      <c r="A57" s="155"/>
      <c r="B57" s="156" t="s">
        <v>173</v>
      </c>
      <c r="C57" s="157">
        <v>565267241.28235471</v>
      </c>
      <c r="D57" s="157">
        <v>26127522.710425206</v>
      </c>
      <c r="E57" s="157">
        <v>25217703.139999148</v>
      </c>
      <c r="F57" s="157">
        <v>25217703.139999148</v>
      </c>
      <c r="G57" s="159"/>
      <c r="H57" s="331">
        <f t="shared" si="2"/>
        <v>96.517773305530312</v>
      </c>
      <c r="I57" s="331">
        <f t="shared" si="3"/>
        <v>100</v>
      </c>
      <c r="J57" s="144"/>
      <c r="K57" s="83"/>
      <c r="L57" s="83"/>
      <c r="M57" s="363"/>
      <c r="N57" s="363"/>
      <c r="O57" s="143"/>
      <c r="P57" s="143"/>
      <c r="Q57" s="143"/>
      <c r="R57" s="143"/>
      <c r="S57" s="143"/>
    </row>
    <row r="58" spans="1:19" s="143" customFormat="1" ht="15" customHeight="1">
      <c r="A58" s="150" t="s">
        <v>73</v>
      </c>
      <c r="B58" s="151"/>
      <c r="C58" s="152">
        <f>C59</f>
        <v>448700.57999999996</v>
      </c>
      <c r="D58" s="152">
        <f>D59</f>
        <v>880478.52480000001</v>
      </c>
      <c r="E58" s="152">
        <f>E59</f>
        <v>880478.52480000001</v>
      </c>
      <c r="F58" s="152">
        <f>F59</f>
        <v>704662.41120000009</v>
      </c>
      <c r="G58" s="153"/>
      <c r="H58" s="154">
        <f t="shared" si="2"/>
        <v>80.031754478062211</v>
      </c>
      <c r="I58" s="154">
        <f t="shared" si="3"/>
        <v>80.031754478062211</v>
      </c>
      <c r="J58" s="144"/>
      <c r="K58" s="83"/>
      <c r="L58" s="83"/>
      <c r="M58" s="363"/>
      <c r="N58" s="363"/>
      <c r="O58" s="158"/>
      <c r="P58" s="158"/>
      <c r="Q58" s="158"/>
      <c r="R58" s="158"/>
      <c r="S58" s="158"/>
    </row>
    <row r="59" spans="1:19" s="158" customFormat="1" ht="15" customHeight="1">
      <c r="A59" s="155"/>
      <c r="B59" s="156" t="s">
        <v>225</v>
      </c>
      <c r="C59" s="157">
        <v>448700.57999999996</v>
      </c>
      <c r="D59" s="157">
        <v>880478.52480000001</v>
      </c>
      <c r="E59" s="157">
        <v>880478.52480000001</v>
      </c>
      <c r="F59" s="157">
        <v>704662.41120000009</v>
      </c>
      <c r="G59" s="159"/>
      <c r="H59" s="331">
        <f t="shared" si="2"/>
        <v>80.031754478062211</v>
      </c>
      <c r="I59" s="331">
        <f t="shared" si="3"/>
        <v>80.031754478062211</v>
      </c>
      <c r="J59" s="144"/>
      <c r="K59" s="83"/>
      <c r="L59" s="83"/>
      <c r="M59" s="363"/>
      <c r="N59" s="363"/>
      <c r="O59" s="143"/>
      <c r="P59" s="143"/>
      <c r="Q59" s="143"/>
      <c r="R59" s="143"/>
      <c r="S59" s="143"/>
    </row>
    <row r="60" spans="1:19" s="143" customFormat="1" ht="15" customHeight="1">
      <c r="A60" s="150" t="s">
        <v>172</v>
      </c>
      <c r="B60" s="151"/>
      <c r="C60" s="152">
        <f>C61</f>
        <v>4808895775.0899992</v>
      </c>
      <c r="D60" s="152">
        <f>D61</f>
        <v>4808895775.0899992</v>
      </c>
      <c r="E60" s="152">
        <f>E61</f>
        <v>3606671831.4000001</v>
      </c>
      <c r="F60" s="152">
        <f>F61</f>
        <v>3606671831.4000001</v>
      </c>
      <c r="G60" s="153"/>
      <c r="H60" s="154">
        <f t="shared" si="2"/>
        <v>75.000000001715577</v>
      </c>
      <c r="I60" s="154">
        <f t="shared" si="3"/>
        <v>100</v>
      </c>
      <c r="J60" s="144"/>
      <c r="K60" s="83"/>
      <c r="L60" s="83"/>
      <c r="M60" s="363"/>
      <c r="N60" s="363"/>
      <c r="O60" s="158"/>
      <c r="P60" s="158"/>
      <c r="Q60" s="158"/>
      <c r="R60" s="158"/>
      <c r="S60" s="158"/>
    </row>
    <row r="61" spans="1:19" s="143" customFormat="1" ht="15" customHeight="1">
      <c r="A61" s="155"/>
      <c r="B61" s="156" t="s">
        <v>224</v>
      </c>
      <c r="C61" s="157">
        <v>4808895775.0899992</v>
      </c>
      <c r="D61" s="157">
        <v>4808895775.0899992</v>
      </c>
      <c r="E61" s="157">
        <v>3606671831.4000001</v>
      </c>
      <c r="F61" s="157">
        <v>3606671831.4000001</v>
      </c>
      <c r="G61" s="159"/>
      <c r="H61" s="331">
        <f t="shared" si="2"/>
        <v>75.000000001715577</v>
      </c>
      <c r="I61" s="331">
        <f t="shared" si="3"/>
        <v>100</v>
      </c>
      <c r="J61" s="144"/>
      <c r="K61" s="83"/>
      <c r="L61" s="83"/>
      <c r="M61" s="363"/>
      <c r="N61" s="363"/>
    </row>
    <row r="62" spans="1:19" s="158" customFormat="1" ht="15" customHeight="1">
      <c r="A62" s="150" t="s">
        <v>170</v>
      </c>
      <c r="B62" s="151"/>
      <c r="C62" s="152">
        <f>C63+C64+C65</f>
        <v>760501555.71231365</v>
      </c>
      <c r="D62" s="152">
        <f>D63+D64+D65</f>
        <v>682578338.98803174</v>
      </c>
      <c r="E62" s="152">
        <f>E63+E64+E65</f>
        <v>581301407.67110252</v>
      </c>
      <c r="F62" s="152">
        <f>F63+F64+F65</f>
        <v>580631776.12076569</v>
      </c>
      <c r="G62" s="152">
        <f>G63+G64+G65</f>
        <v>0</v>
      </c>
      <c r="H62" s="154">
        <f t="shared" si="2"/>
        <v>85.064489005260739</v>
      </c>
      <c r="I62" s="154">
        <f t="shared" si="3"/>
        <v>99.884804760232811</v>
      </c>
      <c r="J62" s="144"/>
      <c r="K62" s="83"/>
      <c r="L62" s="83"/>
      <c r="M62" s="363"/>
      <c r="N62" s="363"/>
      <c r="O62" s="143"/>
      <c r="P62" s="143"/>
      <c r="Q62" s="143"/>
      <c r="R62" s="143"/>
      <c r="S62" s="143"/>
    </row>
    <row r="63" spans="1:19" s="143" customFormat="1" ht="15" customHeight="1">
      <c r="A63" s="155"/>
      <c r="B63" s="156" t="s">
        <v>223</v>
      </c>
      <c r="C63" s="157">
        <v>311966360</v>
      </c>
      <c r="D63" s="157">
        <v>377993246.7700001</v>
      </c>
      <c r="E63" s="157">
        <v>313210178.99000013</v>
      </c>
      <c r="F63" s="157">
        <v>312769185.86000007</v>
      </c>
      <c r="G63" s="159"/>
      <c r="H63" s="331">
        <f t="shared" si="2"/>
        <v>82.744649152505275</v>
      </c>
      <c r="I63" s="331">
        <f t="shared" si="3"/>
        <v>99.859202171710351</v>
      </c>
      <c r="J63" s="144"/>
      <c r="K63" s="83"/>
      <c r="L63" s="83"/>
      <c r="M63" s="363"/>
      <c r="N63" s="363"/>
      <c r="O63" s="158"/>
      <c r="P63" s="158"/>
      <c r="Q63" s="158"/>
      <c r="R63" s="158"/>
      <c r="S63" s="158"/>
    </row>
    <row r="64" spans="1:19" s="143" customFormat="1" ht="15" customHeight="1">
      <c r="A64" s="155"/>
      <c r="B64" s="156" t="s">
        <v>222</v>
      </c>
      <c r="C64" s="157">
        <v>95821467.959999993</v>
      </c>
      <c r="D64" s="157">
        <v>97936837.172999993</v>
      </c>
      <c r="E64" s="157">
        <v>97936837.172999993</v>
      </c>
      <c r="F64" s="157">
        <v>97936837.172999993</v>
      </c>
      <c r="G64" s="159"/>
      <c r="H64" s="331">
        <f t="shared" si="2"/>
        <v>100</v>
      </c>
      <c r="I64" s="331">
        <f t="shared" si="3"/>
        <v>100</v>
      </c>
      <c r="J64" s="144"/>
      <c r="K64" s="83"/>
      <c r="L64" s="83"/>
      <c r="M64" s="363"/>
      <c r="N64" s="363"/>
    </row>
    <row r="65" spans="1:19" s="158" customFormat="1" ht="15" customHeight="1">
      <c r="A65" s="155"/>
      <c r="B65" s="156" t="s">
        <v>221</v>
      </c>
      <c r="C65" s="157">
        <v>352713727.75231361</v>
      </c>
      <c r="D65" s="157">
        <v>206648255.04503167</v>
      </c>
      <c r="E65" s="157">
        <v>170154391.50810236</v>
      </c>
      <c r="F65" s="157">
        <v>169925753.0877656</v>
      </c>
      <c r="G65" s="159"/>
      <c r="H65" s="331">
        <f t="shared" si="2"/>
        <v>82.229464289807964</v>
      </c>
      <c r="I65" s="331">
        <f t="shared" si="3"/>
        <v>99.865628845479506</v>
      </c>
      <c r="J65" s="144"/>
      <c r="K65" s="83"/>
      <c r="L65" s="83"/>
      <c r="M65" s="363"/>
      <c r="N65" s="363"/>
      <c r="O65" s="143"/>
      <c r="P65" s="143"/>
      <c r="Q65" s="143"/>
      <c r="R65" s="143"/>
      <c r="S65" s="143"/>
    </row>
    <row r="66" spans="1:19" s="143" customFormat="1" ht="15" customHeight="1">
      <c r="A66" s="150" t="s">
        <v>220</v>
      </c>
      <c r="B66" s="151"/>
      <c r="C66" s="152">
        <f>C67</f>
        <v>1084893684</v>
      </c>
      <c r="D66" s="152">
        <f>D67</f>
        <v>1120792220.3199997</v>
      </c>
      <c r="E66" s="152">
        <f>E67</f>
        <v>896069768.24000001</v>
      </c>
      <c r="F66" s="152">
        <f>F67</f>
        <v>747755107.72000015</v>
      </c>
      <c r="G66" s="153"/>
      <c r="H66" s="154">
        <f t="shared" si="2"/>
        <v>66.716657571597608</v>
      </c>
      <c r="I66" s="154">
        <f t="shared" si="3"/>
        <v>83.448313314786915</v>
      </c>
      <c r="J66" s="144"/>
      <c r="K66" s="83"/>
      <c r="L66" s="83"/>
      <c r="M66" s="363"/>
      <c r="N66" s="363"/>
      <c r="O66" s="158"/>
      <c r="P66" s="158"/>
      <c r="Q66" s="158"/>
      <c r="R66" s="158"/>
      <c r="S66" s="158"/>
    </row>
    <row r="67" spans="1:19" s="158" customFormat="1" ht="15" customHeight="1">
      <c r="A67" s="155"/>
      <c r="B67" s="156" t="s">
        <v>219</v>
      </c>
      <c r="C67" s="157">
        <v>1084893684</v>
      </c>
      <c r="D67" s="157">
        <v>1120792220.3199997</v>
      </c>
      <c r="E67" s="157">
        <v>896069768.24000001</v>
      </c>
      <c r="F67" s="157">
        <v>747755107.72000015</v>
      </c>
      <c r="G67" s="159"/>
      <c r="H67" s="331">
        <f t="shared" si="2"/>
        <v>66.716657571597608</v>
      </c>
      <c r="I67" s="331">
        <f t="shared" si="3"/>
        <v>83.448313314786915</v>
      </c>
      <c r="J67" s="144"/>
      <c r="K67" s="83"/>
      <c r="L67" s="83"/>
      <c r="M67" s="363"/>
      <c r="N67" s="363"/>
      <c r="O67" s="143"/>
      <c r="P67" s="143"/>
      <c r="Q67" s="143"/>
      <c r="R67" s="143"/>
      <c r="S67" s="143"/>
    </row>
    <row r="68" spans="1:19" s="143" customFormat="1" ht="15" customHeight="1">
      <c r="A68" s="150" t="s">
        <v>218</v>
      </c>
      <c r="B68" s="151"/>
      <c r="C68" s="152">
        <f>C69+C76+C79</f>
        <v>14740955809.594913</v>
      </c>
      <c r="D68" s="152">
        <f>D69+D76+D79</f>
        <v>14857317324.925081</v>
      </c>
      <c r="E68" s="152">
        <f>E69+E76+E79</f>
        <v>10734797343.706566</v>
      </c>
      <c r="F68" s="152">
        <f>F69+F76+F79</f>
        <v>10449911056.818462</v>
      </c>
      <c r="G68" s="153"/>
      <c r="H68" s="154">
        <f t="shared" si="2"/>
        <v>70.335113858592607</v>
      </c>
      <c r="I68" s="154">
        <f t="shared" si="3"/>
        <v>97.346141918038882</v>
      </c>
      <c r="J68" s="144"/>
      <c r="K68" s="83"/>
      <c r="L68" s="83"/>
      <c r="M68" s="363"/>
      <c r="N68" s="363"/>
      <c r="O68" s="158"/>
      <c r="P68" s="158"/>
      <c r="Q68" s="158"/>
      <c r="R68" s="158"/>
      <c r="S68" s="158"/>
    </row>
    <row r="69" spans="1:19" s="143" customFormat="1" ht="15" customHeight="1">
      <c r="A69" s="145"/>
      <c r="B69" s="160" t="s">
        <v>217</v>
      </c>
      <c r="C69" s="161">
        <f>SUM(C70:C75)</f>
        <v>5718201190.5949144</v>
      </c>
      <c r="D69" s="161">
        <f>SUM(D70:D75)</f>
        <v>5744317427.5150833</v>
      </c>
      <c r="E69" s="161">
        <f>SUM(E70:E75)</f>
        <v>4176577293.8265648</v>
      </c>
      <c r="F69" s="161">
        <f>SUM(F70:F75)</f>
        <v>3891691006.9384618</v>
      </c>
      <c r="G69" s="161"/>
      <c r="H69" s="149">
        <f t="shared" si="2"/>
        <v>67.748536811308441</v>
      </c>
      <c r="I69" s="149">
        <f t="shared" si="3"/>
        <v>93.178953318804943</v>
      </c>
      <c r="J69" s="144"/>
      <c r="K69" s="83"/>
      <c r="L69" s="83"/>
      <c r="M69" s="363"/>
      <c r="N69" s="363"/>
    </row>
    <row r="70" spans="1:19" s="143" customFormat="1" ht="15" customHeight="1">
      <c r="A70" s="155"/>
      <c r="B70" s="375" t="s">
        <v>216</v>
      </c>
      <c r="C70" s="157">
        <v>4456723747.0475321</v>
      </c>
      <c r="D70" s="157">
        <v>4587285818.9527836</v>
      </c>
      <c r="E70" s="157">
        <v>3331025610.7607384</v>
      </c>
      <c r="F70" s="157">
        <v>3046139323.8726354</v>
      </c>
      <c r="G70" s="159"/>
      <c r="H70" s="331">
        <f t="shared" si="2"/>
        <v>66.403957461888183</v>
      </c>
      <c r="I70" s="331">
        <f t="shared" si="3"/>
        <v>91.447490347483679</v>
      </c>
      <c r="J70" s="144"/>
      <c r="K70" s="83"/>
      <c r="L70" s="83"/>
      <c r="M70" s="363"/>
      <c r="N70" s="363"/>
    </row>
    <row r="71" spans="1:19" s="143" customFormat="1" ht="15" customHeight="1">
      <c r="A71" s="155"/>
      <c r="B71" s="375" t="s">
        <v>215</v>
      </c>
      <c r="C71" s="157">
        <v>142964242.39878795</v>
      </c>
      <c r="D71" s="157">
        <v>142821278.16173556</v>
      </c>
      <c r="E71" s="157">
        <v>102286413.15993352</v>
      </c>
      <c r="F71" s="157">
        <v>102286413.15993352</v>
      </c>
      <c r="G71" s="159"/>
      <c r="H71" s="331">
        <f t="shared" si="2"/>
        <v>71.618469234045776</v>
      </c>
      <c r="I71" s="331">
        <f t="shared" si="3"/>
        <v>100</v>
      </c>
      <c r="J71" s="144"/>
      <c r="K71" s="83"/>
      <c r="L71" s="83"/>
      <c r="M71" s="363"/>
      <c r="N71" s="363"/>
    </row>
    <row r="72" spans="1:19" s="143" customFormat="1" ht="15" customHeight="1">
      <c r="A72" s="155"/>
      <c r="B72" s="375" t="s">
        <v>214</v>
      </c>
      <c r="C72" s="157">
        <v>178994543.96866903</v>
      </c>
      <c r="D72" s="157">
        <v>178815549.43182889</v>
      </c>
      <c r="E72" s="157">
        <v>136372221.35272262</v>
      </c>
      <c r="F72" s="157">
        <v>136372221.35272262</v>
      </c>
      <c r="G72" s="159"/>
      <c r="H72" s="331">
        <f t="shared" ref="H72:H90" si="4">IF(F72=0,"n.a.",IF(D72=0,"n.a.",(F72/D72)*100))</f>
        <v>76.264184958206187</v>
      </c>
      <c r="I72" s="331">
        <f t="shared" ref="I72:I90" si="5">IF(F72=0,"n.a.",IF(E72=0,"n.a.",(F72/E72)*100))</f>
        <v>100</v>
      </c>
      <c r="J72" s="144"/>
      <c r="K72" s="83"/>
      <c r="L72" s="83"/>
      <c r="M72" s="363"/>
      <c r="N72" s="363"/>
    </row>
    <row r="73" spans="1:19" s="143" customFormat="1" ht="15" customHeight="1">
      <c r="A73" s="155"/>
      <c r="B73" s="375" t="s">
        <v>213</v>
      </c>
      <c r="C73" s="157">
        <v>128787788.38702556</v>
      </c>
      <c r="D73" s="157">
        <v>128659000.60301408</v>
      </c>
      <c r="E73" s="157">
        <v>88957358.656862348</v>
      </c>
      <c r="F73" s="157">
        <v>88957358.656862348</v>
      </c>
      <c r="G73" s="159"/>
      <c r="H73" s="331">
        <f t="shared" si="4"/>
        <v>69.141963049554704</v>
      </c>
      <c r="I73" s="331">
        <f t="shared" si="5"/>
        <v>100</v>
      </c>
      <c r="J73" s="144"/>
      <c r="K73" s="83"/>
      <c r="L73" s="83"/>
      <c r="M73" s="363"/>
      <c r="N73" s="363"/>
    </row>
    <row r="74" spans="1:19" s="143" customFormat="1" ht="15" customHeight="1">
      <c r="A74" s="155"/>
      <c r="B74" s="375" t="s">
        <v>212</v>
      </c>
      <c r="C74" s="157">
        <v>69410071.850999996</v>
      </c>
      <c r="D74" s="157">
        <v>69305956.745000005</v>
      </c>
      <c r="E74" s="157">
        <v>51979467.545999989</v>
      </c>
      <c r="F74" s="157">
        <v>51979467.545999989</v>
      </c>
      <c r="G74" s="159"/>
      <c r="H74" s="331">
        <f t="shared" si="4"/>
        <v>74.999999981603295</v>
      </c>
      <c r="I74" s="331">
        <f t="shared" si="5"/>
        <v>100</v>
      </c>
      <c r="J74" s="144"/>
      <c r="K74" s="83"/>
      <c r="L74" s="83"/>
      <c r="M74" s="363"/>
      <c r="N74" s="363"/>
    </row>
    <row r="75" spans="1:19" s="158" customFormat="1" ht="15" customHeight="1">
      <c r="A75" s="155"/>
      <c r="B75" s="375" t="s">
        <v>211</v>
      </c>
      <c r="C75" s="157">
        <v>741320796.9418999</v>
      </c>
      <c r="D75" s="157">
        <v>637429823.62072194</v>
      </c>
      <c r="E75" s="157">
        <v>465956222.35030806</v>
      </c>
      <c r="F75" s="157">
        <v>465956222.35030806</v>
      </c>
      <c r="G75" s="159"/>
      <c r="H75" s="331">
        <f t="shared" si="4"/>
        <v>73.099218938892534</v>
      </c>
      <c r="I75" s="331">
        <f t="shared" si="5"/>
        <v>100</v>
      </c>
      <c r="J75" s="144"/>
      <c r="K75" s="83"/>
      <c r="L75" s="83"/>
      <c r="M75" s="363"/>
      <c r="N75" s="363"/>
      <c r="O75" s="143"/>
      <c r="P75" s="143"/>
      <c r="Q75" s="143"/>
      <c r="R75" s="143"/>
      <c r="S75" s="143"/>
    </row>
    <row r="76" spans="1:19" s="143" customFormat="1" ht="15" customHeight="1">
      <c r="A76" s="145"/>
      <c r="B76" s="160" t="s">
        <v>210</v>
      </c>
      <c r="C76" s="162">
        <f>SUM(C77:C78)</f>
        <v>5031675488</v>
      </c>
      <c r="D76" s="162">
        <f>SUM(D77:D78)</f>
        <v>5127907385.4099979</v>
      </c>
      <c r="E76" s="162">
        <f>SUM(E77:E78)</f>
        <v>3569400662.8800001</v>
      </c>
      <c r="F76" s="162">
        <f>SUM(F77:F78)</f>
        <v>3569400662.8800001</v>
      </c>
      <c r="G76" s="148"/>
      <c r="H76" s="149">
        <f t="shared" si="4"/>
        <v>69.607354318366106</v>
      </c>
      <c r="I76" s="149">
        <f t="shared" si="5"/>
        <v>100</v>
      </c>
      <c r="J76" s="144"/>
      <c r="K76" s="83"/>
      <c r="L76" s="83"/>
      <c r="M76" s="363"/>
      <c r="N76" s="363"/>
      <c r="O76" s="158"/>
      <c r="P76" s="158"/>
      <c r="Q76" s="158"/>
      <c r="R76" s="158"/>
      <c r="S76" s="158"/>
    </row>
    <row r="77" spans="1:19" s="143" customFormat="1" ht="15" customHeight="1">
      <c r="A77" s="155"/>
      <c r="B77" s="375" t="s">
        <v>207</v>
      </c>
      <c r="C77" s="157">
        <v>602234447</v>
      </c>
      <c r="D77" s="157">
        <v>601331095</v>
      </c>
      <c r="E77" s="157">
        <v>450998325</v>
      </c>
      <c r="F77" s="157">
        <v>450998325</v>
      </c>
      <c r="G77" s="159"/>
      <c r="H77" s="331">
        <f t="shared" si="4"/>
        <v>75.000000623616515</v>
      </c>
      <c r="I77" s="331">
        <f t="shared" si="5"/>
        <v>100</v>
      </c>
      <c r="J77" s="144"/>
      <c r="K77" s="83"/>
      <c r="L77" s="83"/>
      <c r="M77" s="363"/>
      <c r="N77" s="363"/>
    </row>
    <row r="78" spans="1:19" s="143" customFormat="1" ht="15" customHeight="1">
      <c r="A78" s="155"/>
      <c r="B78" s="375" t="s">
        <v>209</v>
      </c>
      <c r="C78" s="157">
        <v>4429441041</v>
      </c>
      <c r="D78" s="157">
        <v>4526576290.4099979</v>
      </c>
      <c r="E78" s="157">
        <v>3118402337.8800001</v>
      </c>
      <c r="F78" s="157">
        <v>3118402337.8800001</v>
      </c>
      <c r="G78" s="159"/>
      <c r="H78" s="331">
        <f t="shared" si="4"/>
        <v>68.890970521951559</v>
      </c>
      <c r="I78" s="331">
        <f t="shared" si="5"/>
        <v>100</v>
      </c>
      <c r="J78" s="144"/>
      <c r="K78" s="83"/>
      <c r="L78" s="83"/>
      <c r="M78" s="363"/>
      <c r="N78" s="363"/>
    </row>
    <row r="79" spans="1:19" s="158" customFormat="1" ht="15" customHeight="1">
      <c r="A79" s="145"/>
      <c r="B79" s="160" t="s">
        <v>208</v>
      </c>
      <c r="C79" s="161">
        <f>C80</f>
        <v>3991079131</v>
      </c>
      <c r="D79" s="161">
        <f>D80</f>
        <v>3985092512</v>
      </c>
      <c r="E79" s="161">
        <f>E80</f>
        <v>2988819387</v>
      </c>
      <c r="F79" s="161">
        <f>F80</f>
        <v>2988819387</v>
      </c>
      <c r="G79" s="159"/>
      <c r="H79" s="149">
        <f t="shared" si="4"/>
        <v>75.000000075280553</v>
      </c>
      <c r="I79" s="149">
        <f t="shared" si="5"/>
        <v>100</v>
      </c>
      <c r="J79" s="144"/>
      <c r="K79" s="83"/>
      <c r="L79" s="83"/>
      <c r="M79" s="363"/>
      <c r="N79" s="363"/>
      <c r="O79" s="143"/>
      <c r="P79" s="143"/>
      <c r="Q79" s="143"/>
      <c r="R79" s="143"/>
      <c r="S79" s="143"/>
    </row>
    <row r="80" spans="1:19" s="158" customFormat="1" ht="15" customHeight="1">
      <c r="A80" s="155"/>
      <c r="B80" s="375" t="s">
        <v>207</v>
      </c>
      <c r="C80" s="157">
        <v>3991079131</v>
      </c>
      <c r="D80" s="157">
        <v>3985092512</v>
      </c>
      <c r="E80" s="157">
        <v>2988819387</v>
      </c>
      <c r="F80" s="157">
        <v>2988819387</v>
      </c>
      <c r="G80" s="148"/>
      <c r="H80" s="331">
        <f t="shared" si="4"/>
        <v>75.000000075280553</v>
      </c>
      <c r="I80" s="331">
        <f t="shared" si="5"/>
        <v>100</v>
      </c>
      <c r="J80" s="144"/>
      <c r="K80" s="83"/>
      <c r="L80" s="83"/>
      <c r="M80" s="363"/>
      <c r="N80" s="363"/>
    </row>
    <row r="81" spans="1:19" s="158" customFormat="1" ht="15" customHeight="1">
      <c r="A81" s="150" t="s">
        <v>158</v>
      </c>
      <c r="B81" s="151"/>
      <c r="C81" s="152">
        <f>C82</f>
        <v>163459917.68998903</v>
      </c>
      <c r="D81" s="152">
        <f>D82</f>
        <v>151345831.39000005</v>
      </c>
      <c r="E81" s="152">
        <f>E82</f>
        <v>137815229.01000002</v>
      </c>
      <c r="F81" s="152">
        <f>F82</f>
        <v>133777028.21000001</v>
      </c>
      <c r="G81" s="153"/>
      <c r="H81" s="154">
        <f t="shared" si="4"/>
        <v>88.391617384738311</v>
      </c>
      <c r="I81" s="154">
        <f t="shared" si="5"/>
        <v>97.069844291513675</v>
      </c>
      <c r="J81" s="144"/>
      <c r="K81" s="83"/>
      <c r="L81" s="83"/>
      <c r="M81" s="363"/>
      <c r="N81" s="363"/>
    </row>
    <row r="82" spans="1:19" s="158" customFormat="1" ht="15" customHeight="1">
      <c r="A82" s="155"/>
      <c r="B82" s="156" t="s">
        <v>151</v>
      </c>
      <c r="C82" s="157">
        <v>163459917.68998903</v>
      </c>
      <c r="D82" s="157">
        <v>151345831.39000005</v>
      </c>
      <c r="E82" s="157">
        <v>137815229.01000002</v>
      </c>
      <c r="F82" s="157">
        <v>133777028.21000001</v>
      </c>
      <c r="G82" s="159"/>
      <c r="H82" s="331">
        <f t="shared" si="4"/>
        <v>88.391617384738311</v>
      </c>
      <c r="I82" s="331">
        <f t="shared" si="5"/>
        <v>97.069844291513675</v>
      </c>
      <c r="J82" s="144"/>
      <c r="K82" s="83"/>
      <c r="L82" s="83"/>
      <c r="M82" s="363"/>
      <c r="N82" s="363"/>
    </row>
    <row r="83" spans="1:19" s="158" customFormat="1" ht="15" customHeight="1">
      <c r="A83" s="150" t="s">
        <v>121</v>
      </c>
      <c r="B83" s="151"/>
      <c r="C83" s="152">
        <f>C84</f>
        <v>13784257</v>
      </c>
      <c r="D83" s="152">
        <f>D84</f>
        <v>13784257</v>
      </c>
      <c r="E83" s="152">
        <f>E84</f>
        <v>4389734.66</v>
      </c>
      <c r="F83" s="152">
        <f>F84</f>
        <v>3944810</v>
      </c>
      <c r="G83" s="153"/>
      <c r="H83" s="154">
        <f t="shared" si="4"/>
        <v>28.618227300898408</v>
      </c>
      <c r="I83" s="154">
        <f t="shared" si="5"/>
        <v>89.864429300152722</v>
      </c>
      <c r="J83" s="144"/>
      <c r="K83" s="83"/>
      <c r="L83" s="83"/>
      <c r="M83" s="363"/>
      <c r="N83" s="363"/>
    </row>
    <row r="84" spans="1:19" s="143" customFormat="1" ht="15" customHeight="1">
      <c r="A84" s="155"/>
      <c r="B84" s="156" t="s">
        <v>206</v>
      </c>
      <c r="C84" s="157">
        <v>13784257</v>
      </c>
      <c r="D84" s="157">
        <v>13784257</v>
      </c>
      <c r="E84" s="157">
        <v>4389734.66</v>
      </c>
      <c r="F84" s="157">
        <v>3944810</v>
      </c>
      <c r="G84" s="159"/>
      <c r="H84" s="331">
        <f t="shared" si="4"/>
        <v>28.618227300898408</v>
      </c>
      <c r="I84" s="331">
        <f t="shared" si="5"/>
        <v>89.864429300152722</v>
      </c>
      <c r="J84" s="144"/>
      <c r="K84" s="83"/>
      <c r="L84" s="83"/>
      <c r="M84" s="363"/>
      <c r="N84" s="363"/>
      <c r="O84" s="158"/>
      <c r="P84" s="158"/>
      <c r="Q84" s="158"/>
      <c r="R84" s="158"/>
      <c r="S84" s="158"/>
    </row>
    <row r="85" spans="1:19" s="143" customFormat="1" ht="15" customHeight="1">
      <c r="A85" s="150" t="s">
        <v>205</v>
      </c>
      <c r="B85" s="151"/>
      <c r="C85" s="152">
        <f>C86+C87</f>
        <v>2267645797.8080006</v>
      </c>
      <c r="D85" s="152">
        <f>D86+D87</f>
        <v>2343638416.1173406</v>
      </c>
      <c r="E85" s="152">
        <f>E86+E87</f>
        <v>1553310815.0072932</v>
      </c>
      <c r="F85" s="152">
        <f>F86+F87</f>
        <v>1525191845.4364851</v>
      </c>
      <c r="G85" s="153"/>
      <c r="H85" s="154">
        <f t="shared" si="4"/>
        <v>65.077950376118181</v>
      </c>
      <c r="I85" s="154">
        <f t="shared" si="5"/>
        <v>98.189739664519365</v>
      </c>
      <c r="J85" s="144"/>
      <c r="K85" s="83"/>
      <c r="L85" s="83"/>
      <c r="M85" s="363"/>
      <c r="N85" s="363"/>
    </row>
    <row r="86" spans="1:19" s="143" customFormat="1" ht="15" customHeight="1">
      <c r="A86" s="155"/>
      <c r="B86" s="156" t="s">
        <v>204</v>
      </c>
      <c r="C86" s="157">
        <v>70111636</v>
      </c>
      <c r="D86" s="157">
        <v>68589140.341088936</v>
      </c>
      <c r="E86" s="157">
        <v>46998159.070183694</v>
      </c>
      <c r="F86" s="157">
        <v>37763315.097687982</v>
      </c>
      <c r="G86" s="148"/>
      <c r="H86" s="331">
        <f t="shared" si="4"/>
        <v>55.057280073629279</v>
      </c>
      <c r="I86" s="331">
        <f t="shared" si="5"/>
        <v>80.350626162388494</v>
      </c>
      <c r="J86" s="144"/>
      <c r="K86" s="83"/>
      <c r="L86" s="83"/>
      <c r="M86" s="363"/>
      <c r="N86" s="363"/>
    </row>
    <row r="87" spans="1:19" s="143" customFormat="1" ht="15" customHeight="1">
      <c r="A87" s="155"/>
      <c r="B87" s="156" t="s">
        <v>203</v>
      </c>
      <c r="C87" s="157">
        <v>2197534161.8080006</v>
      </c>
      <c r="D87" s="157">
        <v>2275049275.7762518</v>
      </c>
      <c r="E87" s="157">
        <v>1506312655.9371095</v>
      </c>
      <c r="F87" s="157">
        <v>1487428530.3387971</v>
      </c>
      <c r="G87" s="159"/>
      <c r="H87" s="331">
        <f t="shared" si="4"/>
        <v>65.380057749794602</v>
      </c>
      <c r="I87" s="331">
        <f t="shared" si="5"/>
        <v>98.746334267067269</v>
      </c>
      <c r="J87" s="144"/>
      <c r="K87" s="83"/>
      <c r="L87" s="83"/>
      <c r="M87" s="363"/>
      <c r="N87" s="363"/>
    </row>
    <row r="88" spans="1:19" s="143" customFormat="1" ht="15" customHeight="1">
      <c r="A88" s="150" t="s">
        <v>149</v>
      </c>
      <c r="B88" s="151"/>
      <c r="C88" s="152">
        <f>C89+C90</f>
        <v>2127049395.7999978</v>
      </c>
      <c r="D88" s="152">
        <f>D89+D90</f>
        <v>2323728381.3900023</v>
      </c>
      <c r="E88" s="152">
        <f>E89+E90</f>
        <v>1857096135.9400032</v>
      </c>
      <c r="F88" s="152">
        <f>F89+F90</f>
        <v>1785773966.9500029</v>
      </c>
      <c r="G88" s="153"/>
      <c r="H88" s="154">
        <f t="shared" si="4"/>
        <v>76.849513964355538</v>
      </c>
      <c r="I88" s="154">
        <f t="shared" si="5"/>
        <v>96.15947889774165</v>
      </c>
      <c r="J88" s="144"/>
      <c r="K88" s="83"/>
      <c r="L88" s="83"/>
      <c r="M88" s="363"/>
      <c r="N88" s="363"/>
    </row>
    <row r="89" spans="1:19" s="143" customFormat="1" ht="15" customHeight="1">
      <c r="A89" s="155"/>
      <c r="B89" s="156" t="s">
        <v>202</v>
      </c>
      <c r="C89" s="157">
        <v>290824157.01000005</v>
      </c>
      <c r="D89" s="157">
        <v>281245548.37000191</v>
      </c>
      <c r="E89" s="157">
        <v>237374541.83999974</v>
      </c>
      <c r="F89" s="157">
        <v>216494531.30000022</v>
      </c>
      <c r="G89" s="148"/>
      <c r="H89" s="331">
        <f t="shared" si="4"/>
        <v>76.977051745254172</v>
      </c>
      <c r="I89" s="331">
        <f t="shared" si="5"/>
        <v>91.203770051266275</v>
      </c>
      <c r="J89" s="144"/>
      <c r="K89" s="83"/>
      <c r="L89" s="83"/>
      <c r="M89" s="363"/>
      <c r="N89" s="363"/>
    </row>
    <row r="90" spans="1:19" s="143" customFormat="1" ht="15" customHeight="1">
      <c r="A90" s="163"/>
      <c r="B90" s="164" t="s">
        <v>201</v>
      </c>
      <c r="C90" s="165">
        <v>1836225238.7899978</v>
      </c>
      <c r="D90" s="165">
        <v>2042482833.0200002</v>
      </c>
      <c r="E90" s="165">
        <v>1619721594.1000035</v>
      </c>
      <c r="F90" s="165">
        <v>1569279435.6500027</v>
      </c>
      <c r="G90" s="166"/>
      <c r="H90" s="332">
        <f t="shared" si="4"/>
        <v>76.831952282785039</v>
      </c>
      <c r="I90" s="332">
        <f t="shared" si="5"/>
        <v>96.885751314686345</v>
      </c>
      <c r="J90" s="144"/>
      <c r="K90" s="83"/>
      <c r="L90" s="83"/>
      <c r="M90" s="363"/>
      <c r="N90" s="363"/>
    </row>
    <row r="91" spans="1:19" s="143" customFormat="1" ht="15.75" customHeight="1">
      <c r="A91" s="431" t="s">
        <v>200</v>
      </c>
      <c r="B91" s="431"/>
      <c r="C91" s="431"/>
      <c r="D91" s="431"/>
      <c r="E91" s="431"/>
      <c r="F91" s="431"/>
      <c r="G91" s="431"/>
      <c r="H91" s="431"/>
      <c r="I91" s="431"/>
      <c r="J91" s="144"/>
    </row>
    <row r="92" spans="1:19" s="143" customFormat="1" ht="27.75" customHeight="1">
      <c r="A92" s="432" t="s">
        <v>627</v>
      </c>
      <c r="B92" s="432"/>
      <c r="C92" s="432"/>
      <c r="D92" s="432"/>
      <c r="E92" s="432"/>
      <c r="F92" s="432"/>
      <c r="G92" s="432"/>
      <c r="H92" s="432"/>
      <c r="I92" s="432"/>
      <c r="J92" s="144"/>
    </row>
    <row r="93" spans="1:19" s="143" customFormat="1" ht="15.75" customHeight="1">
      <c r="A93" s="425" t="s">
        <v>147</v>
      </c>
      <c r="B93" s="425"/>
      <c r="C93" s="425"/>
      <c r="D93" s="425"/>
      <c r="E93" s="425"/>
      <c r="F93" s="425"/>
      <c r="G93" s="425"/>
      <c r="H93" s="425"/>
      <c r="I93" s="425"/>
      <c r="J93" s="144"/>
    </row>
    <row r="94" spans="1:19" s="143" customFormat="1" ht="11.25">
      <c r="A94" s="139"/>
      <c r="B94" s="167"/>
      <c r="C94" s="167"/>
      <c r="D94" s="167"/>
      <c r="E94" s="167"/>
      <c r="F94" s="167"/>
      <c r="G94" s="168"/>
      <c r="H94" s="168"/>
      <c r="I94" s="168"/>
      <c r="J94" s="144"/>
    </row>
    <row r="95" spans="1:19" s="143" customFormat="1" ht="11.25">
      <c r="A95" s="139"/>
      <c r="B95" s="140"/>
      <c r="C95" s="141"/>
      <c r="D95" s="140"/>
      <c r="E95" s="140"/>
      <c r="F95" s="140"/>
      <c r="H95" s="142"/>
      <c r="I95" s="142"/>
      <c r="J95" s="142"/>
      <c r="K95" s="142"/>
      <c r="L95" s="142"/>
      <c r="M95" s="142"/>
      <c r="N95" s="142"/>
    </row>
    <row r="96" spans="1:19" s="143" customFormat="1" ht="11.25">
      <c r="A96" s="139"/>
      <c r="B96" s="140"/>
      <c r="C96" s="141"/>
      <c r="D96" s="140"/>
      <c r="E96" s="140"/>
      <c r="F96" s="140"/>
      <c r="H96" s="142"/>
      <c r="I96" s="142"/>
      <c r="J96" s="142"/>
      <c r="K96" s="142"/>
      <c r="L96" s="142"/>
      <c r="M96" s="142"/>
      <c r="N96" s="142"/>
    </row>
    <row r="97" spans="1:14" s="143" customFormat="1" ht="11.25">
      <c r="A97" s="139"/>
      <c r="B97" s="140"/>
      <c r="C97" s="141"/>
      <c r="D97" s="140"/>
      <c r="E97" s="140"/>
      <c r="F97" s="140"/>
      <c r="H97" s="142"/>
      <c r="I97" s="142"/>
      <c r="J97" s="142"/>
      <c r="K97" s="142"/>
      <c r="L97" s="142"/>
      <c r="M97" s="142"/>
      <c r="N97" s="142"/>
    </row>
    <row r="98" spans="1:14" s="143" customFormat="1" ht="11.25">
      <c r="A98" s="139"/>
      <c r="B98" s="140"/>
      <c r="C98" s="141"/>
      <c r="D98" s="140"/>
      <c r="E98" s="140"/>
      <c r="F98" s="140"/>
      <c r="H98" s="142"/>
      <c r="I98" s="142"/>
      <c r="J98" s="142"/>
      <c r="K98" s="142"/>
      <c r="L98" s="142"/>
      <c r="M98" s="142"/>
      <c r="N98" s="142"/>
    </row>
    <row r="99" spans="1:14" s="143" customFormat="1" ht="11.25">
      <c r="A99" s="139"/>
      <c r="B99" s="140"/>
      <c r="C99" s="141"/>
      <c r="D99" s="140"/>
      <c r="E99" s="140"/>
      <c r="F99" s="140"/>
      <c r="H99" s="142"/>
      <c r="I99" s="142"/>
      <c r="J99" s="142"/>
      <c r="K99" s="142"/>
      <c r="L99" s="142"/>
      <c r="M99" s="142"/>
      <c r="N99" s="142"/>
    </row>
    <row r="100" spans="1:14" s="143" customFormat="1" ht="11.25">
      <c r="A100" s="139"/>
      <c r="B100" s="140"/>
      <c r="C100" s="141"/>
      <c r="D100" s="140"/>
      <c r="E100" s="140"/>
      <c r="F100" s="140"/>
      <c r="H100" s="142"/>
      <c r="I100" s="142"/>
      <c r="J100" s="142"/>
      <c r="K100" s="142"/>
      <c r="L100" s="142"/>
      <c r="M100" s="142"/>
      <c r="N100" s="142"/>
    </row>
    <row r="101" spans="1:14" s="143" customFormat="1" ht="11.25">
      <c r="A101" s="139"/>
      <c r="B101" s="140"/>
      <c r="C101" s="141"/>
      <c r="D101" s="140"/>
      <c r="E101" s="140"/>
      <c r="F101" s="140"/>
      <c r="J101" s="144"/>
    </row>
  </sheetData>
  <mergeCells count="12">
    <mergeCell ref="A93:I93"/>
    <mergeCell ref="A3:I3"/>
    <mergeCell ref="A91:I91"/>
    <mergeCell ref="A92:I92"/>
    <mergeCell ref="A4:A7"/>
    <mergeCell ref="B4:B7"/>
    <mergeCell ref="E4:F4"/>
    <mergeCell ref="H4:I5"/>
    <mergeCell ref="C5:C6"/>
    <mergeCell ref="D5:D6"/>
    <mergeCell ref="E5:E6"/>
    <mergeCell ref="A1:C1"/>
  </mergeCells>
  <pageMargins left="0.70866141732283472" right="0.70866141732283472" top="0.74803149606299213" bottom="0.74803149606299213" header="0.31496062992125984" footer="0.31496062992125984"/>
  <pageSetup scale="7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8"/>
  <sheetViews>
    <sheetView showGridLines="0" zoomScaleNormal="100" zoomScaleSheetLayoutView="100" workbookViewId="0">
      <selection sqref="A1:C1"/>
    </sheetView>
  </sheetViews>
  <sheetFormatPr baseColWidth="10" defaultRowHeight="12.75"/>
  <cols>
    <col min="1" max="1" width="4.7109375" style="33" customWidth="1"/>
    <col min="2" max="2" width="60.7109375" style="1" customWidth="1"/>
    <col min="3" max="3" width="17.7109375" style="31" customWidth="1"/>
    <col min="4" max="6" width="17.7109375" style="1" customWidth="1"/>
    <col min="7" max="7" width="1.140625" style="29" customWidth="1"/>
    <col min="8" max="9" width="13.7109375" style="29" customWidth="1"/>
    <col min="10" max="10" width="14.140625" style="30" bestFit="1" customWidth="1"/>
    <col min="11" max="16384" width="11.42578125" style="29"/>
  </cols>
  <sheetData>
    <row r="1" spans="1:14" ht="41.25" customHeight="1">
      <c r="A1" s="456" t="s">
        <v>146</v>
      </c>
      <c r="B1" s="456"/>
      <c r="C1" s="456"/>
      <c r="D1" s="446" t="s">
        <v>132</v>
      </c>
      <c r="E1" s="453"/>
      <c r="F1" s="453"/>
      <c r="G1" s="470"/>
      <c r="H1" s="470"/>
      <c r="I1" s="470"/>
      <c r="J1" s="66"/>
    </row>
    <row r="2" spans="1:14" ht="22.5" customHeight="1">
      <c r="A2" s="448" t="s">
        <v>657</v>
      </c>
    </row>
    <row r="3" spans="1:14" s="103" customFormat="1" ht="64.5" customHeight="1">
      <c r="A3" s="391" t="s">
        <v>625</v>
      </c>
      <c r="B3" s="391"/>
      <c r="C3" s="391"/>
      <c r="D3" s="391"/>
      <c r="E3" s="391"/>
      <c r="F3" s="391"/>
      <c r="G3" s="391"/>
      <c r="H3" s="391"/>
      <c r="I3" s="391"/>
      <c r="J3" s="34"/>
    </row>
    <row r="4" spans="1:14" s="103" customFormat="1" ht="12" customHeight="1">
      <c r="A4" s="436" t="s">
        <v>0</v>
      </c>
      <c r="B4" s="413" t="s">
        <v>198</v>
      </c>
      <c r="C4" s="106"/>
      <c r="D4" s="106"/>
      <c r="E4" s="393" t="s">
        <v>2</v>
      </c>
      <c r="F4" s="393"/>
      <c r="G4" s="77"/>
      <c r="H4" s="392" t="s">
        <v>3</v>
      </c>
      <c r="I4" s="392"/>
      <c r="J4" s="34"/>
    </row>
    <row r="5" spans="1:14" s="103" customFormat="1" ht="16.5" customHeight="1">
      <c r="A5" s="436"/>
      <c r="B5" s="413"/>
      <c r="C5" s="390" t="s">
        <v>4</v>
      </c>
      <c r="D5" s="390" t="s">
        <v>143</v>
      </c>
      <c r="E5" s="390" t="s">
        <v>358</v>
      </c>
      <c r="F5" s="107" t="s">
        <v>626</v>
      </c>
      <c r="G5" s="76"/>
      <c r="H5" s="393"/>
      <c r="I5" s="393"/>
      <c r="J5" s="34"/>
    </row>
    <row r="6" spans="1:14" s="103" customFormat="1" ht="24.75" customHeight="1">
      <c r="A6" s="436"/>
      <c r="B6" s="413"/>
      <c r="C6" s="390"/>
      <c r="D6" s="390"/>
      <c r="E6" s="390"/>
      <c r="F6" s="77" t="s">
        <v>144</v>
      </c>
      <c r="G6" s="77"/>
      <c r="H6" s="76" t="s">
        <v>143</v>
      </c>
      <c r="I6" s="76" t="s">
        <v>6</v>
      </c>
      <c r="J6" s="34"/>
    </row>
    <row r="7" spans="1:14" s="103" customFormat="1" ht="12" customHeight="1">
      <c r="A7" s="437"/>
      <c r="B7" s="414"/>
      <c r="C7" s="108" t="s">
        <v>8</v>
      </c>
      <c r="D7" s="108" t="s">
        <v>9</v>
      </c>
      <c r="E7" s="108" t="s">
        <v>10</v>
      </c>
      <c r="F7" s="109" t="s">
        <v>11</v>
      </c>
      <c r="G7" s="109"/>
      <c r="H7" s="109" t="s">
        <v>12</v>
      </c>
      <c r="I7" s="109" t="s">
        <v>13</v>
      </c>
      <c r="J7" s="34"/>
    </row>
    <row r="8" spans="1:14" s="136" customFormat="1" ht="15" customHeight="1">
      <c r="A8" s="438" t="s">
        <v>128</v>
      </c>
      <c r="B8" s="438"/>
      <c r="C8" s="384">
        <f>C9+C14+C16+C18+C44+C61+C63+C70+C79+C81+C91+C102+C104+C106+C108+C113+C118+C68</f>
        <v>797722512858.96106</v>
      </c>
      <c r="D8" s="384">
        <f>D9+D14+D16+D18+D44+D61+D63+D70+D79+D81+D91+D102+D104+D106+D108+D113+D118+D68</f>
        <v>806271613615.75818</v>
      </c>
      <c r="E8" s="384">
        <f>E9+E14+E16+E18+E44+E61+E63+E70+E79+E81+E91+E102+E104+E106+E108+E113+E118+E68</f>
        <v>598163931915.25684</v>
      </c>
      <c r="F8" s="384">
        <f>F9+F14+F16+F18+F44+F61+F63+F70+F79+F81+F91+F102+F104+F106+F108+F113+F118+F68</f>
        <v>566854477890.88696</v>
      </c>
      <c r="G8" s="133"/>
      <c r="H8" s="134">
        <f>IF(F8=0,"n.a.",IF(D8=0,"n.a.",(F8/D8)*100))</f>
        <v>70.305647416855564</v>
      </c>
      <c r="I8" s="134">
        <f>IF(F8=0,"n.a.",IF(E8=0,"n.a.",(F8/E8)*100))</f>
        <v>94.765740233764944</v>
      </c>
      <c r="J8" s="134"/>
      <c r="K8" s="134"/>
      <c r="L8" s="135"/>
      <c r="M8" s="135"/>
    </row>
    <row r="9" spans="1:14" s="103" customFormat="1" ht="15" customHeight="1">
      <c r="A9" s="114" t="s">
        <v>126</v>
      </c>
      <c r="B9" s="115"/>
      <c r="C9" s="116">
        <f>SUM(C10:C13)</f>
        <v>54950483</v>
      </c>
      <c r="D9" s="116">
        <f>SUM(D10:D13)</f>
        <v>42096872.569999993</v>
      </c>
      <c r="E9" s="116">
        <f>SUM(E10:E13)</f>
        <v>27267524.389999997</v>
      </c>
      <c r="F9" s="116">
        <f>SUM(F10:F13)</f>
        <v>27267524.389999997</v>
      </c>
      <c r="G9" s="117"/>
      <c r="H9" s="118">
        <f t="shared" ref="H9:H40" si="0">IF(F9=0,"n.a.",IF(D9=0,"n.a.",(F9/D9)*100))</f>
        <v>64.773278215997422</v>
      </c>
      <c r="I9" s="118">
        <f t="shared" ref="I9:I40" si="1">IF(F9=0,"n.a.",IF(E9=0,"n.a.",(F9/E9)*100))</f>
        <v>100</v>
      </c>
      <c r="J9" s="134"/>
      <c r="K9" s="83"/>
      <c r="L9" s="83"/>
      <c r="M9" s="363"/>
      <c r="N9" s="363"/>
    </row>
    <row r="10" spans="1:14" s="120" customFormat="1" ht="15" customHeight="1">
      <c r="A10" s="137"/>
      <c r="B10" s="121" t="s">
        <v>301</v>
      </c>
      <c r="C10" s="138">
        <v>475000</v>
      </c>
      <c r="D10" s="138">
        <v>475000</v>
      </c>
      <c r="E10" s="138">
        <v>0</v>
      </c>
      <c r="F10" s="138">
        <v>0</v>
      </c>
      <c r="G10" s="111"/>
      <c r="H10" s="312" t="str">
        <f t="shared" si="0"/>
        <v>n.a.</v>
      </c>
      <c r="I10" s="312" t="str">
        <f t="shared" si="1"/>
        <v>n.a.</v>
      </c>
      <c r="J10" s="134"/>
      <c r="K10" s="83"/>
      <c r="L10" s="83"/>
      <c r="M10" s="363"/>
      <c r="N10" s="363"/>
    </row>
    <row r="11" spans="1:14" s="120" customFormat="1" ht="15" customHeight="1">
      <c r="A11" s="137"/>
      <c r="B11" s="121" t="s">
        <v>300</v>
      </c>
      <c r="C11" s="138">
        <v>211356</v>
      </c>
      <c r="D11" s="138">
        <v>211356</v>
      </c>
      <c r="E11" s="138">
        <v>0</v>
      </c>
      <c r="F11" s="138">
        <v>0</v>
      </c>
      <c r="G11" s="111"/>
      <c r="H11" s="312" t="str">
        <f t="shared" si="0"/>
        <v>n.a.</v>
      </c>
      <c r="I11" s="312" t="str">
        <f t="shared" si="1"/>
        <v>n.a.</v>
      </c>
      <c r="J11" s="134"/>
      <c r="K11" s="83"/>
      <c r="L11" s="83"/>
      <c r="M11" s="363"/>
      <c r="N11" s="363"/>
    </row>
    <row r="12" spans="1:14" s="120" customFormat="1" ht="15" customHeight="1">
      <c r="A12" s="137"/>
      <c r="B12" s="121" t="s">
        <v>299</v>
      </c>
      <c r="C12" s="138">
        <v>566400</v>
      </c>
      <c r="D12" s="138">
        <v>566400</v>
      </c>
      <c r="E12" s="138">
        <v>329621.01</v>
      </c>
      <c r="F12" s="138">
        <v>329621.01</v>
      </c>
      <c r="G12" s="111"/>
      <c r="H12" s="312">
        <f t="shared" si="0"/>
        <v>58.195799788135595</v>
      </c>
      <c r="I12" s="312">
        <f t="shared" si="1"/>
        <v>100</v>
      </c>
      <c r="J12" s="134"/>
      <c r="K12" s="83"/>
      <c r="L12" s="83"/>
      <c r="M12" s="363"/>
      <c r="N12" s="363"/>
    </row>
    <row r="13" spans="1:14" s="120" customFormat="1" ht="27.75" customHeight="1">
      <c r="A13" s="137"/>
      <c r="B13" s="156" t="s">
        <v>298</v>
      </c>
      <c r="C13" s="386">
        <v>53697727</v>
      </c>
      <c r="D13" s="386">
        <v>40844116.569999993</v>
      </c>
      <c r="E13" s="386">
        <v>26937903.379999995</v>
      </c>
      <c r="F13" s="386">
        <v>26937903.379999995</v>
      </c>
      <c r="G13" s="148"/>
      <c r="H13" s="321">
        <f t="shared" si="0"/>
        <v>65.952958815581013</v>
      </c>
      <c r="I13" s="321">
        <f t="shared" si="1"/>
        <v>100</v>
      </c>
      <c r="J13" s="134"/>
      <c r="K13" s="83"/>
      <c r="L13" s="83"/>
      <c r="M13" s="363"/>
      <c r="N13" s="363"/>
    </row>
    <row r="14" spans="1:14" s="103" customFormat="1" ht="15" customHeight="1">
      <c r="A14" s="114" t="s">
        <v>15</v>
      </c>
      <c r="B14" s="115"/>
      <c r="C14" s="116">
        <f>SUM(C15)</f>
        <v>3000000</v>
      </c>
      <c r="D14" s="116">
        <f>SUM(D15)</f>
        <v>3000000</v>
      </c>
      <c r="E14" s="116">
        <f>SUM(E15)</f>
        <v>2273914.69</v>
      </c>
      <c r="F14" s="116">
        <f>SUM(F15)</f>
        <v>2271443.8899999997</v>
      </c>
      <c r="G14" s="117"/>
      <c r="H14" s="118">
        <f t="shared" si="0"/>
        <v>75.714796333333325</v>
      </c>
      <c r="I14" s="118">
        <f t="shared" si="1"/>
        <v>99.891341570074459</v>
      </c>
      <c r="J14" s="134"/>
      <c r="K14" s="83"/>
      <c r="L14" s="83"/>
      <c r="M14" s="363"/>
      <c r="N14" s="363"/>
    </row>
    <row r="15" spans="1:14" s="120" customFormat="1" ht="15" customHeight="1">
      <c r="A15" s="137"/>
      <c r="B15" s="121" t="s">
        <v>193</v>
      </c>
      <c r="C15" s="138">
        <v>3000000</v>
      </c>
      <c r="D15" s="138">
        <v>3000000</v>
      </c>
      <c r="E15" s="138">
        <v>2273914.69</v>
      </c>
      <c r="F15" s="138">
        <v>2271443.8899999997</v>
      </c>
      <c r="G15" s="111"/>
      <c r="H15" s="312">
        <f t="shared" si="0"/>
        <v>75.714796333333325</v>
      </c>
      <c r="I15" s="312">
        <f t="shared" si="1"/>
        <v>99.891341570074459</v>
      </c>
      <c r="J15" s="134"/>
      <c r="K15" s="83"/>
      <c r="L15" s="83"/>
      <c r="M15" s="363"/>
      <c r="N15" s="363"/>
    </row>
    <row r="16" spans="1:14" s="103" customFormat="1" ht="15" customHeight="1">
      <c r="A16" s="114" t="s">
        <v>623</v>
      </c>
      <c r="B16" s="115"/>
      <c r="C16" s="116">
        <f>SUM(C17:C17)</f>
        <v>797008122</v>
      </c>
      <c r="D16" s="116">
        <f>SUM(D17:D17)</f>
        <v>805646019.87000012</v>
      </c>
      <c r="E16" s="116">
        <f>SUM(E17:E17)</f>
        <v>640603180.76000011</v>
      </c>
      <c r="F16" s="116">
        <f>SUM(F17:F17)</f>
        <v>636293742.26000035</v>
      </c>
      <c r="G16" s="117"/>
      <c r="H16" s="118">
        <f t="shared" si="0"/>
        <v>78.979319275067411</v>
      </c>
      <c r="I16" s="118">
        <f t="shared" si="1"/>
        <v>99.327284248747077</v>
      </c>
      <c r="J16" s="134"/>
      <c r="K16" s="83"/>
      <c r="L16" s="83"/>
      <c r="M16" s="363"/>
      <c r="N16" s="363"/>
    </row>
    <row r="17" spans="1:14" s="103" customFormat="1" ht="15" customHeight="1">
      <c r="A17" s="137"/>
      <c r="B17" s="121" t="s">
        <v>296</v>
      </c>
      <c r="C17" s="138">
        <v>797008122</v>
      </c>
      <c r="D17" s="138">
        <v>805646019.87000012</v>
      </c>
      <c r="E17" s="122">
        <v>640603180.76000011</v>
      </c>
      <c r="F17" s="122">
        <v>636293742.26000035</v>
      </c>
      <c r="G17" s="123"/>
      <c r="H17" s="312">
        <f t="shared" si="0"/>
        <v>78.979319275067411</v>
      </c>
      <c r="I17" s="312">
        <f t="shared" si="1"/>
        <v>99.327284248747077</v>
      </c>
      <c r="J17" s="134"/>
      <c r="K17" s="83"/>
      <c r="L17" s="83"/>
      <c r="M17" s="363"/>
      <c r="N17" s="363"/>
    </row>
    <row r="18" spans="1:14" s="103" customFormat="1" ht="15" customHeight="1">
      <c r="A18" s="114" t="s">
        <v>32</v>
      </c>
      <c r="B18" s="115"/>
      <c r="C18" s="116">
        <f>SUM(C19:C43)</f>
        <v>131226431876.75647</v>
      </c>
      <c r="D18" s="116">
        <f>SUM(D19:D43)</f>
        <v>131226431876.76077</v>
      </c>
      <c r="E18" s="116">
        <f>SUM(E19:E43)</f>
        <v>106863937787.0961</v>
      </c>
      <c r="F18" s="116">
        <f>SUM(F19:F43)</f>
        <v>105166917760.05984</v>
      </c>
      <c r="G18" s="117"/>
      <c r="H18" s="118">
        <f t="shared" si="0"/>
        <v>80.141566189062956</v>
      </c>
      <c r="I18" s="118">
        <f t="shared" si="1"/>
        <v>98.411980634274201</v>
      </c>
      <c r="J18" s="134"/>
      <c r="K18" s="83"/>
      <c r="L18" s="83"/>
      <c r="M18" s="363"/>
      <c r="N18" s="363"/>
    </row>
    <row r="19" spans="1:14" s="103" customFormat="1" ht="15" customHeight="1">
      <c r="A19" s="137"/>
      <c r="B19" s="121" t="s">
        <v>294</v>
      </c>
      <c r="C19" s="138">
        <v>280476285</v>
      </c>
      <c r="D19" s="138">
        <v>814135773.53999996</v>
      </c>
      <c r="E19" s="138">
        <v>735350276.85000014</v>
      </c>
      <c r="F19" s="138">
        <v>714020055.72000003</v>
      </c>
      <c r="G19" s="123"/>
      <c r="H19" s="312">
        <f t="shared" si="0"/>
        <v>87.702822910645494</v>
      </c>
      <c r="I19" s="312">
        <f t="shared" si="1"/>
        <v>97.099311470803855</v>
      </c>
      <c r="J19" s="134"/>
      <c r="K19" s="83"/>
      <c r="L19" s="83"/>
      <c r="M19" s="363"/>
      <c r="N19" s="363"/>
    </row>
    <row r="20" spans="1:14" s="103" customFormat="1" ht="15" customHeight="1">
      <c r="A20" s="137"/>
      <c r="B20" s="121" t="s">
        <v>293</v>
      </c>
      <c r="C20" s="138">
        <v>4858434070.0000029</v>
      </c>
      <c r="D20" s="138">
        <v>4564115669.1200008</v>
      </c>
      <c r="E20" s="138">
        <v>3807849741.0000029</v>
      </c>
      <c r="F20" s="138">
        <v>3806561893.6900024</v>
      </c>
      <c r="G20" s="123"/>
      <c r="H20" s="312">
        <f t="shared" si="0"/>
        <v>83.401959320280312</v>
      </c>
      <c r="I20" s="312">
        <f t="shared" si="1"/>
        <v>99.966179145775271</v>
      </c>
      <c r="J20" s="134"/>
      <c r="K20" s="83"/>
      <c r="L20" s="83"/>
      <c r="M20" s="363"/>
      <c r="N20" s="363"/>
    </row>
    <row r="21" spans="1:14" s="103" customFormat="1" ht="15" customHeight="1">
      <c r="A21" s="137"/>
      <c r="B21" s="121" t="s">
        <v>292</v>
      </c>
      <c r="C21" s="138">
        <v>481929563.39999986</v>
      </c>
      <c r="D21" s="138">
        <v>587387263.31599998</v>
      </c>
      <c r="E21" s="138">
        <v>390754987.75599986</v>
      </c>
      <c r="F21" s="138">
        <v>390313865.26399982</v>
      </c>
      <c r="G21" s="123"/>
      <c r="H21" s="312">
        <f t="shared" si="0"/>
        <v>66.449153674280552</v>
      </c>
      <c r="I21" s="312">
        <f t="shared" si="1"/>
        <v>99.887110208232201</v>
      </c>
      <c r="J21" s="134"/>
      <c r="K21" s="83"/>
      <c r="L21" s="83"/>
      <c r="M21" s="363"/>
      <c r="N21" s="363"/>
    </row>
    <row r="22" spans="1:14" s="103" customFormat="1" ht="15" customHeight="1">
      <c r="A22" s="137"/>
      <c r="B22" s="121" t="s">
        <v>291</v>
      </c>
      <c r="C22" s="138">
        <v>11243182262</v>
      </c>
      <c r="D22" s="138">
        <v>10578004381.249996</v>
      </c>
      <c r="E22" s="138">
        <v>10100335033.530003</v>
      </c>
      <c r="F22" s="138">
        <v>9870246275.4300003</v>
      </c>
      <c r="G22" s="123"/>
      <c r="H22" s="312">
        <f t="shared" si="0"/>
        <v>93.309152839125971</v>
      </c>
      <c r="I22" s="312">
        <f t="shared" si="1"/>
        <v>97.7219690501733</v>
      </c>
      <c r="J22" s="134"/>
      <c r="K22" s="83"/>
      <c r="L22" s="83"/>
      <c r="M22" s="363"/>
      <c r="N22" s="363"/>
    </row>
    <row r="23" spans="1:14" s="103" customFormat="1" ht="15" customHeight="1">
      <c r="A23" s="137"/>
      <c r="B23" s="121" t="s">
        <v>290</v>
      </c>
      <c r="C23" s="138">
        <v>191277529</v>
      </c>
      <c r="D23" s="138">
        <v>301593003.21999997</v>
      </c>
      <c r="E23" s="138">
        <v>176642273.84999993</v>
      </c>
      <c r="F23" s="138">
        <v>167280030.47</v>
      </c>
      <c r="G23" s="123"/>
      <c r="H23" s="312">
        <f t="shared" si="0"/>
        <v>55.465487821007557</v>
      </c>
      <c r="I23" s="312">
        <f t="shared" si="1"/>
        <v>94.69988515435999</v>
      </c>
      <c r="J23" s="134"/>
      <c r="K23" s="83"/>
      <c r="L23" s="83"/>
      <c r="M23" s="363"/>
      <c r="N23" s="363"/>
    </row>
    <row r="24" spans="1:14" s="103" customFormat="1" ht="15" customHeight="1">
      <c r="A24" s="137"/>
      <c r="B24" s="121" t="s">
        <v>239</v>
      </c>
      <c r="C24" s="138">
        <v>692589999</v>
      </c>
      <c r="D24" s="138">
        <v>157168881.15000001</v>
      </c>
      <c r="E24" s="138">
        <v>89447862.25</v>
      </c>
      <c r="F24" s="138">
        <v>54434449.509999998</v>
      </c>
      <c r="G24" s="123"/>
      <c r="H24" s="312">
        <f t="shared" si="0"/>
        <v>34.634368528747395</v>
      </c>
      <c r="I24" s="312">
        <f t="shared" si="1"/>
        <v>60.856065355547386</v>
      </c>
      <c r="J24" s="134"/>
      <c r="K24" s="83"/>
      <c r="L24" s="83"/>
      <c r="M24" s="363"/>
      <c r="N24" s="363"/>
    </row>
    <row r="25" spans="1:14" s="103" customFormat="1" ht="15" customHeight="1">
      <c r="A25" s="137"/>
      <c r="B25" s="121" t="s">
        <v>243</v>
      </c>
      <c r="C25" s="138">
        <v>1633421526</v>
      </c>
      <c r="D25" s="138">
        <v>1483967245.6599998</v>
      </c>
      <c r="E25" s="138">
        <v>929288007.85500002</v>
      </c>
      <c r="F25" s="138">
        <v>871564230.38499999</v>
      </c>
      <c r="G25" s="123"/>
      <c r="H25" s="312">
        <f t="shared" si="0"/>
        <v>58.732039600871957</v>
      </c>
      <c r="I25" s="312">
        <f t="shared" si="1"/>
        <v>93.788386702284129</v>
      </c>
      <c r="J25" s="134"/>
      <c r="K25" s="83"/>
      <c r="L25" s="83"/>
      <c r="M25" s="363"/>
      <c r="N25" s="363"/>
    </row>
    <row r="26" spans="1:14" s="103" customFormat="1" ht="15" customHeight="1">
      <c r="A26" s="137"/>
      <c r="B26" s="121" t="s">
        <v>234</v>
      </c>
      <c r="C26" s="138">
        <v>2293168597</v>
      </c>
      <c r="D26" s="138">
        <v>2063168597</v>
      </c>
      <c r="E26" s="138">
        <v>1924464886.6000001</v>
      </c>
      <c r="F26" s="138">
        <v>1544907908.9399998</v>
      </c>
      <c r="G26" s="123"/>
      <c r="H26" s="312">
        <f t="shared" si="0"/>
        <v>74.880352055881929</v>
      </c>
      <c r="I26" s="312">
        <f t="shared" si="1"/>
        <v>80.277271863838834</v>
      </c>
      <c r="J26" s="134"/>
      <c r="K26" s="83"/>
      <c r="L26" s="83"/>
      <c r="M26" s="363"/>
      <c r="N26" s="363"/>
    </row>
    <row r="27" spans="1:14" s="103" customFormat="1" ht="15" customHeight="1">
      <c r="A27" s="137"/>
      <c r="B27" s="121" t="s">
        <v>230</v>
      </c>
      <c r="C27" s="138">
        <v>671202</v>
      </c>
      <c r="D27" s="138">
        <v>909521.02</v>
      </c>
      <c r="E27" s="138">
        <v>760100.87</v>
      </c>
      <c r="F27" s="138">
        <v>319392.48</v>
      </c>
      <c r="G27" s="123"/>
      <c r="H27" s="312">
        <f t="shared" si="0"/>
        <v>35.116558383664405</v>
      </c>
      <c r="I27" s="312">
        <f t="shared" si="1"/>
        <v>42.019749299852791</v>
      </c>
      <c r="J27" s="134"/>
      <c r="K27" s="83"/>
      <c r="L27" s="83"/>
      <c r="M27" s="363"/>
      <c r="N27" s="363"/>
    </row>
    <row r="28" spans="1:14" s="103" customFormat="1" ht="15" customHeight="1">
      <c r="A28" s="137"/>
      <c r="B28" s="121" t="s">
        <v>289</v>
      </c>
      <c r="C28" s="138">
        <v>20780352</v>
      </c>
      <c r="D28" s="138">
        <v>34278498.930000007</v>
      </c>
      <c r="E28" s="138">
        <v>17907352.23</v>
      </c>
      <c r="F28" s="138">
        <v>12649452.809999999</v>
      </c>
      <c r="G28" s="123"/>
      <c r="H28" s="312">
        <f t="shared" si="0"/>
        <v>36.902003310679966</v>
      </c>
      <c r="I28" s="312">
        <f t="shared" si="1"/>
        <v>70.638320213574076</v>
      </c>
      <c r="J28" s="134"/>
      <c r="K28" s="83"/>
      <c r="L28" s="83"/>
      <c r="M28" s="363"/>
      <c r="N28" s="363"/>
    </row>
    <row r="29" spans="1:14" s="103" customFormat="1" ht="15" customHeight="1">
      <c r="A29" s="137"/>
      <c r="B29" s="121" t="s">
        <v>288</v>
      </c>
      <c r="C29" s="138">
        <v>2091400.8000000003</v>
      </c>
      <c r="D29" s="138">
        <v>2041674.1439999999</v>
      </c>
      <c r="E29" s="138">
        <v>485723.93999999994</v>
      </c>
      <c r="F29" s="138">
        <v>482649.85400000005</v>
      </c>
      <c r="G29" s="123"/>
      <c r="H29" s="312">
        <f t="shared" si="0"/>
        <v>23.639906270958786</v>
      </c>
      <c r="I29" s="312">
        <f t="shared" si="1"/>
        <v>99.367112520745863</v>
      </c>
      <c r="J29" s="134"/>
      <c r="K29" s="83"/>
      <c r="L29" s="83"/>
      <c r="M29" s="363"/>
      <c r="N29" s="363"/>
    </row>
    <row r="30" spans="1:14" s="103" customFormat="1" ht="15" customHeight="1">
      <c r="A30" s="137"/>
      <c r="B30" s="121" t="s">
        <v>287</v>
      </c>
      <c r="C30" s="138">
        <v>2571883670.9999995</v>
      </c>
      <c r="D30" s="138">
        <v>2522016505.1400023</v>
      </c>
      <c r="E30" s="138">
        <v>2137438152.3800001</v>
      </c>
      <c r="F30" s="138">
        <v>2133207543.7999997</v>
      </c>
      <c r="G30" s="123"/>
      <c r="H30" s="312">
        <f t="shared" si="0"/>
        <v>84.583409325530212</v>
      </c>
      <c r="I30" s="312">
        <f t="shared" si="1"/>
        <v>99.802071064592454</v>
      </c>
      <c r="J30" s="134"/>
      <c r="K30" s="83"/>
      <c r="L30" s="83"/>
      <c r="M30" s="363"/>
      <c r="N30" s="363"/>
    </row>
    <row r="31" spans="1:14" s="103" customFormat="1" ht="15" customHeight="1">
      <c r="A31" s="137"/>
      <c r="B31" s="121" t="s">
        <v>286</v>
      </c>
      <c r="C31" s="138">
        <v>199231909</v>
      </c>
      <c r="D31" s="138">
        <v>271791736.14000005</v>
      </c>
      <c r="E31" s="138">
        <v>190141791.80000004</v>
      </c>
      <c r="F31" s="138">
        <v>183133383.71000001</v>
      </c>
      <c r="G31" s="123"/>
      <c r="H31" s="312">
        <f t="shared" si="0"/>
        <v>67.3800411708132</v>
      </c>
      <c r="I31" s="312">
        <f t="shared" si="1"/>
        <v>96.314114838377137</v>
      </c>
      <c r="J31" s="134"/>
      <c r="K31" s="83"/>
      <c r="L31" s="83"/>
      <c r="M31" s="363"/>
      <c r="N31" s="363"/>
    </row>
    <row r="32" spans="1:14" s="103" customFormat="1" ht="15" customHeight="1">
      <c r="A32" s="137"/>
      <c r="B32" s="121" t="s">
        <v>285</v>
      </c>
      <c r="C32" s="138">
        <v>601482630.79999995</v>
      </c>
      <c r="D32" s="138">
        <v>496722005.36399996</v>
      </c>
      <c r="E32" s="138">
        <v>438816391.05199999</v>
      </c>
      <c r="F32" s="138">
        <v>436954528.4320001</v>
      </c>
      <c r="G32" s="123"/>
      <c r="H32" s="312">
        <f t="shared" si="0"/>
        <v>87.967620462435121</v>
      </c>
      <c r="I32" s="312">
        <f t="shared" si="1"/>
        <v>99.57570805057297</v>
      </c>
      <c r="J32" s="134"/>
      <c r="K32" s="83"/>
      <c r="L32" s="83"/>
      <c r="M32" s="363"/>
      <c r="N32" s="363"/>
    </row>
    <row r="33" spans="1:14" s="103" customFormat="1" ht="15" customHeight="1">
      <c r="A33" s="137"/>
      <c r="B33" s="121" t="s">
        <v>240</v>
      </c>
      <c r="C33" s="138">
        <v>38754227</v>
      </c>
      <c r="D33" s="138">
        <v>151841087.23000002</v>
      </c>
      <c r="E33" s="138">
        <v>28510427.210000001</v>
      </c>
      <c r="F33" s="138">
        <v>28510427.210000001</v>
      </c>
      <c r="G33" s="123"/>
      <c r="H33" s="312">
        <f t="shared" si="0"/>
        <v>18.776490428321335</v>
      </c>
      <c r="I33" s="312">
        <f t="shared" si="1"/>
        <v>100</v>
      </c>
      <c r="J33" s="134"/>
      <c r="K33" s="83"/>
      <c r="L33" s="83"/>
      <c r="M33" s="363"/>
      <c r="N33" s="363"/>
    </row>
    <row r="34" spans="1:14" s="103" customFormat="1" ht="15" customHeight="1">
      <c r="A34" s="137"/>
      <c r="B34" s="121" t="s">
        <v>284</v>
      </c>
      <c r="C34" s="138">
        <v>2243527824.7564721</v>
      </c>
      <c r="D34" s="138">
        <v>2153304516.3466949</v>
      </c>
      <c r="E34" s="138">
        <v>46891279.953108728</v>
      </c>
      <c r="F34" s="138">
        <v>45150794.574849196</v>
      </c>
      <c r="G34" s="123"/>
      <c r="H34" s="312">
        <f t="shared" si="0"/>
        <v>2.0968141863860583</v>
      </c>
      <c r="I34" s="312">
        <f t="shared" si="1"/>
        <v>96.2882536369235</v>
      </c>
      <c r="J34" s="134"/>
      <c r="K34" s="83"/>
      <c r="L34" s="83"/>
      <c r="M34" s="363"/>
      <c r="N34" s="363"/>
    </row>
    <row r="35" spans="1:14" s="103" customFormat="1" ht="15" customHeight="1">
      <c r="A35" s="137"/>
      <c r="B35" s="121" t="s">
        <v>206</v>
      </c>
      <c r="C35" s="138">
        <v>4447106907</v>
      </c>
      <c r="D35" s="138">
        <v>3672281113.1499991</v>
      </c>
      <c r="E35" s="138">
        <v>1953038532.8599997</v>
      </c>
      <c r="F35" s="138">
        <v>1950173626.7799997</v>
      </c>
      <c r="G35" s="123"/>
      <c r="H35" s="312">
        <f t="shared" si="0"/>
        <v>53.105238043913936</v>
      </c>
      <c r="I35" s="312">
        <f t="shared" si="1"/>
        <v>99.853310314579176</v>
      </c>
      <c r="J35" s="134"/>
      <c r="K35" s="83"/>
      <c r="L35" s="83"/>
      <c r="M35" s="363"/>
      <c r="N35" s="363"/>
    </row>
    <row r="36" spans="1:14" s="103" customFormat="1" ht="15" customHeight="1">
      <c r="A36" s="137"/>
      <c r="B36" s="121" t="s">
        <v>189</v>
      </c>
      <c r="C36" s="138">
        <v>273005323</v>
      </c>
      <c r="D36" s="138">
        <v>273005322.99999988</v>
      </c>
      <c r="E36" s="138">
        <v>133045804.89000002</v>
      </c>
      <c r="F36" s="138">
        <v>73728149.099999994</v>
      </c>
      <c r="G36" s="123"/>
      <c r="H36" s="312">
        <f t="shared" si="0"/>
        <v>27.006121452071479</v>
      </c>
      <c r="I36" s="312">
        <f t="shared" si="1"/>
        <v>55.415613563281575</v>
      </c>
      <c r="J36" s="134"/>
      <c r="K36" s="83"/>
      <c r="L36" s="83"/>
      <c r="M36" s="363"/>
      <c r="N36" s="363"/>
    </row>
    <row r="37" spans="1:14" s="103" customFormat="1" ht="15" customHeight="1">
      <c r="A37" s="137"/>
      <c r="B37" s="121" t="s">
        <v>283</v>
      </c>
      <c r="C37" s="138">
        <v>826808745</v>
      </c>
      <c r="D37" s="138">
        <v>784248571.59000003</v>
      </c>
      <c r="E37" s="138">
        <v>752843304.74000001</v>
      </c>
      <c r="F37" s="138">
        <v>743202944.27999997</v>
      </c>
      <c r="G37" s="123"/>
      <c r="H37" s="312">
        <f t="shared" si="0"/>
        <v>94.766247743775494</v>
      </c>
      <c r="I37" s="312">
        <f t="shared" si="1"/>
        <v>98.719473175984547</v>
      </c>
      <c r="J37" s="134"/>
      <c r="K37" s="83"/>
      <c r="L37" s="83"/>
      <c r="M37" s="363"/>
      <c r="N37" s="363"/>
    </row>
    <row r="38" spans="1:14" s="103" customFormat="1" ht="15" customHeight="1">
      <c r="A38" s="137"/>
      <c r="B38" s="121" t="s">
        <v>235</v>
      </c>
      <c r="C38" s="138">
        <v>971843309</v>
      </c>
      <c r="D38" s="138">
        <v>599228427.50999987</v>
      </c>
      <c r="E38" s="138">
        <v>567162729.56999969</v>
      </c>
      <c r="F38" s="138">
        <v>557442203.39999998</v>
      </c>
      <c r="G38" s="123"/>
      <c r="H38" s="312">
        <f t="shared" si="0"/>
        <v>93.026661921959203</v>
      </c>
      <c r="I38" s="312">
        <f t="shared" si="1"/>
        <v>98.286113373957164</v>
      </c>
      <c r="J38" s="134"/>
      <c r="K38" s="83"/>
      <c r="L38" s="83"/>
      <c r="M38" s="363"/>
      <c r="N38" s="363"/>
    </row>
    <row r="39" spans="1:14" s="103" customFormat="1" ht="15" customHeight="1">
      <c r="A39" s="137"/>
      <c r="B39" s="121" t="s">
        <v>188</v>
      </c>
      <c r="C39" s="138">
        <v>349218395</v>
      </c>
      <c r="D39" s="138">
        <v>336248398.56999958</v>
      </c>
      <c r="E39" s="138">
        <v>185904973.50000006</v>
      </c>
      <c r="F39" s="138">
        <v>185259906.9000001</v>
      </c>
      <c r="G39" s="123"/>
      <c r="H39" s="312">
        <f t="shared" si="0"/>
        <v>55.096145494781602</v>
      </c>
      <c r="I39" s="312">
        <f t="shared" si="1"/>
        <v>99.653012725880643</v>
      </c>
      <c r="J39" s="134"/>
      <c r="K39" s="83"/>
      <c r="L39" s="83"/>
      <c r="M39" s="363"/>
      <c r="N39" s="363"/>
    </row>
    <row r="40" spans="1:14" s="103" customFormat="1" ht="15" customHeight="1">
      <c r="A40" s="137"/>
      <c r="B40" s="121" t="s">
        <v>221</v>
      </c>
      <c r="C40" s="138">
        <v>29448470926</v>
      </c>
      <c r="D40" s="138">
        <v>30648113239.000011</v>
      </c>
      <c r="E40" s="138">
        <v>30496929331.980007</v>
      </c>
      <c r="F40" s="138">
        <v>30495470926.000011</v>
      </c>
      <c r="G40" s="123"/>
      <c r="H40" s="312">
        <f t="shared" si="0"/>
        <v>99.501952006605876</v>
      </c>
      <c r="I40" s="312">
        <f t="shared" si="1"/>
        <v>99.99521785959459</v>
      </c>
      <c r="J40" s="134"/>
      <c r="K40" s="83"/>
      <c r="L40" s="83"/>
      <c r="M40" s="363"/>
      <c r="N40" s="363"/>
    </row>
    <row r="41" spans="1:14" s="103" customFormat="1" ht="15" customHeight="1">
      <c r="A41" s="137"/>
      <c r="B41" s="121" t="s">
        <v>242</v>
      </c>
      <c r="C41" s="138">
        <v>41354283497</v>
      </c>
      <c r="D41" s="138">
        <v>38919378865.030067</v>
      </c>
      <c r="E41" s="138">
        <v>25998400091.939983</v>
      </c>
      <c r="F41" s="138">
        <v>25221741769.829994</v>
      </c>
      <c r="G41" s="123"/>
      <c r="H41" s="312">
        <f t="shared" ref="H41:H72" si="2">IF(F41=0,"n.a.",IF(D41=0,"n.a.",(F41/D41)*100))</f>
        <v>64.805098399173815</v>
      </c>
      <c r="I41" s="312">
        <f t="shared" ref="I41:I72" si="3">IF(F41=0,"n.a.",IF(E41=0,"n.a.",(F41/E41)*100))</f>
        <v>97.012668782065674</v>
      </c>
      <c r="J41" s="134"/>
      <c r="K41" s="83"/>
      <c r="L41" s="83"/>
      <c r="M41" s="363"/>
      <c r="N41" s="363"/>
    </row>
    <row r="42" spans="1:14" s="103" customFormat="1" ht="15" customHeight="1">
      <c r="A42" s="137"/>
      <c r="B42" s="121" t="s">
        <v>191</v>
      </c>
      <c r="C42" s="138">
        <v>0</v>
      </c>
      <c r="D42" s="138">
        <v>3528983163.48</v>
      </c>
      <c r="E42" s="138">
        <v>3528983163.48</v>
      </c>
      <c r="F42" s="138">
        <v>3515983163.48</v>
      </c>
      <c r="G42" s="123"/>
      <c r="H42" s="312">
        <f t="shared" si="2"/>
        <v>99.631621931934049</v>
      </c>
      <c r="I42" s="312">
        <f t="shared" si="3"/>
        <v>99.631621931934049</v>
      </c>
      <c r="J42" s="134"/>
      <c r="K42" s="83"/>
      <c r="L42" s="83"/>
      <c r="M42" s="363"/>
      <c r="N42" s="363"/>
    </row>
    <row r="43" spans="1:14" s="103" customFormat="1" ht="15" customHeight="1">
      <c r="A43" s="137"/>
      <c r="B43" s="121" t="s">
        <v>229</v>
      </c>
      <c r="C43" s="138">
        <v>26202791726</v>
      </c>
      <c r="D43" s="138">
        <v>26282498416.860004</v>
      </c>
      <c r="E43" s="138">
        <v>22232545565.010002</v>
      </c>
      <c r="F43" s="138">
        <v>22164178188.009998</v>
      </c>
      <c r="G43" s="123"/>
      <c r="H43" s="312">
        <f t="shared" si="2"/>
        <v>84.330560346545525</v>
      </c>
      <c r="I43" s="312">
        <f t="shared" si="3"/>
        <v>99.692489657560387</v>
      </c>
      <c r="J43" s="134"/>
      <c r="K43" s="83"/>
      <c r="L43" s="83"/>
      <c r="M43" s="363"/>
      <c r="N43" s="363"/>
    </row>
    <row r="44" spans="1:14" s="103" customFormat="1" ht="15" customHeight="1">
      <c r="A44" s="114" t="s">
        <v>45</v>
      </c>
      <c r="B44" s="115"/>
      <c r="C44" s="116">
        <f>SUM(C45:C60)</f>
        <v>47579097436.637863</v>
      </c>
      <c r="D44" s="116">
        <f>SUM(D45:D60)</f>
        <v>48621314861.307678</v>
      </c>
      <c r="E44" s="116">
        <f>SUM(E45:E60)</f>
        <v>39394829071.543808</v>
      </c>
      <c r="F44" s="116">
        <f>SUM(F45:F60)</f>
        <v>36877117170.921463</v>
      </c>
      <c r="G44" s="117"/>
      <c r="H44" s="118">
        <f t="shared" si="2"/>
        <v>75.845577759699538</v>
      </c>
      <c r="I44" s="118">
        <f t="shared" si="3"/>
        <v>93.609029509812061</v>
      </c>
      <c r="J44" s="134"/>
      <c r="K44" s="83"/>
      <c r="L44" s="83"/>
      <c r="M44" s="363"/>
      <c r="N44" s="363"/>
    </row>
    <row r="45" spans="1:14" s="103" customFormat="1" ht="15" customHeight="1">
      <c r="A45" s="137"/>
      <c r="B45" s="121" t="s">
        <v>186</v>
      </c>
      <c r="C45" s="309">
        <v>163589123</v>
      </c>
      <c r="D45" s="138">
        <v>147499620.61000004</v>
      </c>
      <c r="E45" s="138">
        <v>130221955.09000002</v>
      </c>
      <c r="F45" s="138">
        <v>128108053.38999999</v>
      </c>
      <c r="G45" s="121"/>
      <c r="H45" s="312">
        <f t="shared" si="2"/>
        <v>86.853140950597563</v>
      </c>
      <c r="I45" s="312">
        <f t="shared" si="3"/>
        <v>98.376693316776681</v>
      </c>
      <c r="J45" s="134"/>
      <c r="K45" s="83"/>
      <c r="L45" s="83"/>
      <c r="M45" s="363"/>
      <c r="N45" s="363"/>
    </row>
    <row r="46" spans="1:14" s="103" customFormat="1" ht="15" customHeight="1">
      <c r="A46" s="137"/>
      <c r="B46" s="121" t="s">
        <v>203</v>
      </c>
      <c r="C46" s="309">
        <v>2816112129.8240004</v>
      </c>
      <c r="D46" s="138">
        <v>3000843213.5545492</v>
      </c>
      <c r="E46" s="138">
        <v>2361930895.358129</v>
      </c>
      <c r="F46" s="138">
        <v>2233208086.6461701</v>
      </c>
      <c r="G46" s="121"/>
      <c r="H46" s="312">
        <f t="shared" si="2"/>
        <v>74.419352419312091</v>
      </c>
      <c r="I46" s="312">
        <f t="shared" si="3"/>
        <v>94.550102673836221</v>
      </c>
      <c r="J46" s="134"/>
      <c r="K46" s="83"/>
      <c r="L46" s="83"/>
      <c r="M46" s="363"/>
      <c r="N46" s="363"/>
    </row>
    <row r="47" spans="1:14" s="103" customFormat="1" ht="15" customHeight="1">
      <c r="A47" s="137"/>
      <c r="B47" s="121" t="s">
        <v>184</v>
      </c>
      <c r="C47" s="309">
        <v>85769208</v>
      </c>
      <c r="D47" s="138">
        <v>84326111.320000023</v>
      </c>
      <c r="E47" s="138">
        <v>30462579.000000004</v>
      </c>
      <c r="F47" s="138">
        <v>30462579.000000004</v>
      </c>
      <c r="G47" s="121"/>
      <c r="H47" s="312">
        <f t="shared" si="2"/>
        <v>36.124728773986583</v>
      </c>
      <c r="I47" s="312">
        <f t="shared" si="3"/>
        <v>100</v>
      </c>
      <c r="J47" s="134"/>
      <c r="K47" s="83"/>
      <c r="L47" s="83"/>
      <c r="M47" s="363"/>
      <c r="N47" s="363"/>
    </row>
    <row r="48" spans="1:14" s="103" customFormat="1" ht="15" customHeight="1">
      <c r="A48" s="137"/>
      <c r="B48" s="121" t="s">
        <v>183</v>
      </c>
      <c r="C48" s="309">
        <v>83459795</v>
      </c>
      <c r="D48" s="138">
        <v>82867363.530000001</v>
      </c>
      <c r="E48" s="138">
        <v>65274446</v>
      </c>
      <c r="F48" s="138">
        <v>65274446</v>
      </c>
      <c r="G48" s="121"/>
      <c r="H48" s="312">
        <f t="shared" si="2"/>
        <v>78.769787307603991</v>
      </c>
      <c r="I48" s="312">
        <f t="shared" si="3"/>
        <v>100</v>
      </c>
      <c r="J48" s="134"/>
      <c r="K48" s="83"/>
      <c r="L48" s="83"/>
      <c r="M48" s="363"/>
      <c r="N48" s="363"/>
    </row>
    <row r="49" spans="1:14" s="103" customFormat="1" ht="15" customHeight="1">
      <c r="A49" s="137"/>
      <c r="B49" s="121" t="s">
        <v>228</v>
      </c>
      <c r="C49" s="309">
        <v>203299987.60000002</v>
      </c>
      <c r="D49" s="138">
        <v>193957885.51229998</v>
      </c>
      <c r="E49" s="138">
        <v>130211377.3985</v>
      </c>
      <c r="F49" s="138">
        <v>126394522.5596</v>
      </c>
      <c r="G49" s="121"/>
      <c r="H49" s="312">
        <f t="shared" si="2"/>
        <v>65.165962304525422</v>
      </c>
      <c r="I49" s="312">
        <f t="shared" si="3"/>
        <v>97.06872401232738</v>
      </c>
      <c r="J49" s="134"/>
      <c r="K49" s="83"/>
      <c r="L49" s="83"/>
      <c r="M49" s="363"/>
      <c r="N49" s="363"/>
    </row>
    <row r="50" spans="1:14" s="103" customFormat="1" ht="15" customHeight="1">
      <c r="A50" s="137"/>
      <c r="B50" s="121" t="s">
        <v>182</v>
      </c>
      <c r="C50" s="309">
        <v>1032843.0000000003</v>
      </c>
      <c r="D50" s="138">
        <v>1032843</v>
      </c>
      <c r="E50" s="138">
        <v>981090.99999999988</v>
      </c>
      <c r="F50" s="138">
        <v>981090.99999999988</v>
      </c>
      <c r="G50" s="121"/>
      <c r="H50" s="312">
        <f t="shared" si="2"/>
        <v>94.989364308031327</v>
      </c>
      <c r="I50" s="312">
        <f t="shared" si="3"/>
        <v>100</v>
      </c>
      <c r="J50" s="134"/>
      <c r="K50" s="83"/>
      <c r="L50" s="83"/>
      <c r="M50" s="363"/>
      <c r="N50" s="363"/>
    </row>
    <row r="51" spans="1:14" s="103" customFormat="1" ht="15" customHeight="1">
      <c r="A51" s="137"/>
      <c r="B51" s="121" t="s">
        <v>281</v>
      </c>
      <c r="C51" s="309">
        <v>19051482.100000001</v>
      </c>
      <c r="D51" s="138">
        <v>19100452.684999995</v>
      </c>
      <c r="E51" s="138">
        <v>18886889.846999992</v>
      </c>
      <c r="F51" s="138">
        <v>18886889.846999992</v>
      </c>
      <c r="G51" s="121"/>
      <c r="H51" s="312">
        <f t="shared" si="2"/>
        <v>98.881896458047208</v>
      </c>
      <c r="I51" s="312">
        <f t="shared" si="3"/>
        <v>100</v>
      </c>
      <c r="J51" s="134"/>
      <c r="K51" s="83"/>
      <c r="L51" s="83"/>
      <c r="M51" s="363"/>
      <c r="N51" s="363"/>
    </row>
    <row r="52" spans="1:14" s="103" customFormat="1" ht="15" customHeight="1">
      <c r="A52" s="137"/>
      <c r="B52" s="121" t="s">
        <v>181</v>
      </c>
      <c r="C52" s="309">
        <v>31506556.32</v>
      </c>
      <c r="D52" s="138">
        <v>114379622.09999998</v>
      </c>
      <c r="E52" s="138">
        <v>112845823.668</v>
      </c>
      <c r="F52" s="138">
        <v>111755109.4632</v>
      </c>
      <c r="G52" s="121"/>
      <c r="H52" s="312">
        <f t="shared" si="2"/>
        <v>97.705436870122369</v>
      </c>
      <c r="I52" s="312">
        <f t="shared" si="3"/>
        <v>99.033447433545305</v>
      </c>
      <c r="J52" s="134"/>
      <c r="K52" s="83"/>
      <c r="L52" s="83"/>
      <c r="M52" s="363"/>
      <c r="N52" s="363"/>
    </row>
    <row r="53" spans="1:14" s="103" customFormat="1" ht="15" customHeight="1">
      <c r="A53" s="137"/>
      <c r="B53" s="121" t="s">
        <v>164</v>
      </c>
      <c r="C53" s="309">
        <v>241363390</v>
      </c>
      <c r="D53" s="138">
        <v>239450214.87</v>
      </c>
      <c r="E53" s="138">
        <v>168926510.46999997</v>
      </c>
      <c r="F53" s="138">
        <v>158637598.11000001</v>
      </c>
      <c r="G53" s="121"/>
      <c r="H53" s="312">
        <f t="shared" si="2"/>
        <v>66.2507645675432</v>
      </c>
      <c r="I53" s="312">
        <f t="shared" si="3"/>
        <v>93.909237613815989</v>
      </c>
      <c r="J53" s="134"/>
      <c r="K53" s="83"/>
      <c r="L53" s="83"/>
      <c r="M53" s="363"/>
      <c r="N53" s="363"/>
    </row>
    <row r="54" spans="1:14" s="103" customFormat="1" ht="15" customHeight="1">
      <c r="A54" s="137"/>
      <c r="B54" s="121" t="s">
        <v>280</v>
      </c>
      <c r="C54" s="309">
        <v>1829522833</v>
      </c>
      <c r="D54" s="138">
        <v>1864083062.9300001</v>
      </c>
      <c r="E54" s="138">
        <v>664912718.23000002</v>
      </c>
      <c r="F54" s="138">
        <v>656329656.70000005</v>
      </c>
      <c r="G54" s="121"/>
      <c r="H54" s="312">
        <f t="shared" si="2"/>
        <v>35.20924950996384</v>
      </c>
      <c r="I54" s="312">
        <f t="shared" si="3"/>
        <v>98.709144629862379</v>
      </c>
      <c r="J54" s="134"/>
      <c r="K54" s="83"/>
      <c r="L54" s="83"/>
      <c r="M54" s="363"/>
      <c r="N54" s="363"/>
    </row>
    <row r="55" spans="1:14" s="103" customFormat="1" ht="15" customHeight="1">
      <c r="A55" s="137"/>
      <c r="B55" s="121" t="s">
        <v>221</v>
      </c>
      <c r="C55" s="309">
        <v>4855275740.0500002</v>
      </c>
      <c r="D55" s="138">
        <v>5571821018.579998</v>
      </c>
      <c r="E55" s="138">
        <v>4975774642.7999983</v>
      </c>
      <c r="F55" s="138">
        <v>4963756855.6299992</v>
      </c>
      <c r="G55" s="121"/>
      <c r="H55" s="312">
        <f t="shared" si="2"/>
        <v>89.086796562159378</v>
      </c>
      <c r="I55" s="312">
        <f t="shared" si="3"/>
        <v>99.758474046098755</v>
      </c>
      <c r="J55" s="134"/>
      <c r="K55" s="83"/>
      <c r="L55" s="83"/>
      <c r="M55" s="363"/>
      <c r="N55" s="363"/>
    </row>
    <row r="56" spans="1:14" s="103" customFormat="1" ht="15" customHeight="1">
      <c r="A56" s="137"/>
      <c r="B56" s="121" t="s">
        <v>279</v>
      </c>
      <c r="C56" s="309">
        <v>67051754.640000015</v>
      </c>
      <c r="D56" s="138">
        <v>64204550.668799981</v>
      </c>
      <c r="E56" s="138">
        <v>49503480.264000021</v>
      </c>
      <c r="F56" s="138">
        <v>45738721.094400004</v>
      </c>
      <c r="G56" s="121"/>
      <c r="H56" s="312">
        <f t="shared" si="2"/>
        <v>71.239064237586206</v>
      </c>
      <c r="I56" s="312">
        <f t="shared" si="3"/>
        <v>92.394960617874318</v>
      </c>
      <c r="J56" s="134"/>
      <c r="K56" s="83"/>
      <c r="L56" s="83"/>
      <c r="M56" s="363"/>
      <c r="N56" s="363"/>
    </row>
    <row r="57" spans="1:14" s="103" customFormat="1" ht="15" customHeight="1">
      <c r="A57" s="137"/>
      <c r="B57" s="121" t="s">
        <v>179</v>
      </c>
      <c r="C57" s="310">
        <v>607344760.23386085</v>
      </c>
      <c r="D57" s="138">
        <v>568804773.0390445</v>
      </c>
      <c r="E57" s="138">
        <v>357909359.48166668</v>
      </c>
      <c r="F57" s="138">
        <v>350950418.27341014</v>
      </c>
      <c r="G57" s="123"/>
      <c r="H57" s="312">
        <f t="shared" si="2"/>
        <v>61.699626112195062</v>
      </c>
      <c r="I57" s="312">
        <f t="shared" si="3"/>
        <v>98.055669396761616</v>
      </c>
      <c r="J57" s="134"/>
      <c r="K57" s="83"/>
      <c r="L57" s="83"/>
      <c r="M57" s="363"/>
      <c r="N57" s="363"/>
    </row>
    <row r="58" spans="1:14" s="103" customFormat="1" ht="15" customHeight="1">
      <c r="A58" s="137"/>
      <c r="B58" s="121" t="s">
        <v>178</v>
      </c>
      <c r="C58" s="310">
        <v>2049563791</v>
      </c>
      <c r="D58" s="138">
        <v>2049563790.9999998</v>
      </c>
      <c r="E58" s="138">
        <v>1777556148.9699998</v>
      </c>
      <c r="F58" s="138">
        <v>1604638573.5999999</v>
      </c>
      <c r="G58" s="123"/>
      <c r="H58" s="312">
        <f t="shared" si="2"/>
        <v>78.291711663050165</v>
      </c>
      <c r="I58" s="312">
        <f t="shared" si="3"/>
        <v>90.272173654250167</v>
      </c>
      <c r="J58" s="134"/>
      <c r="K58" s="83"/>
      <c r="L58" s="83"/>
      <c r="M58" s="363"/>
      <c r="N58" s="363"/>
    </row>
    <row r="59" spans="1:14" s="103" customFormat="1" ht="15" customHeight="1">
      <c r="A59" s="137"/>
      <c r="B59" s="121" t="s">
        <v>278</v>
      </c>
      <c r="C59" s="310">
        <v>33903126368.150002</v>
      </c>
      <c r="D59" s="138">
        <v>34005852747.870384</v>
      </c>
      <c r="E59" s="138">
        <v>28125061442.130512</v>
      </c>
      <c r="F59" s="138">
        <v>25975412430.800488</v>
      </c>
      <c r="G59" s="123"/>
      <c r="H59" s="312">
        <f t="shared" si="2"/>
        <v>76.385122947482017</v>
      </c>
      <c r="I59" s="312">
        <f t="shared" si="3"/>
        <v>92.356820212631021</v>
      </c>
      <c r="J59" s="134"/>
      <c r="K59" s="83"/>
      <c r="L59" s="83"/>
      <c r="M59" s="363"/>
      <c r="N59" s="363"/>
    </row>
    <row r="60" spans="1:14" s="103" customFormat="1" ht="15" customHeight="1">
      <c r="A60" s="137"/>
      <c r="B60" s="121" t="s">
        <v>177</v>
      </c>
      <c r="C60" s="310">
        <v>622027674.72000015</v>
      </c>
      <c r="D60" s="138">
        <v>613527590.03759992</v>
      </c>
      <c r="E60" s="138">
        <v>424369711.83599997</v>
      </c>
      <c r="F60" s="138">
        <v>406582138.80720007</v>
      </c>
      <c r="G60" s="123"/>
      <c r="H60" s="312">
        <f t="shared" si="2"/>
        <v>66.269577018090217</v>
      </c>
      <c r="I60" s="312">
        <f t="shared" si="3"/>
        <v>95.808472534045023</v>
      </c>
      <c r="J60" s="134"/>
      <c r="K60" s="83"/>
      <c r="L60" s="83"/>
      <c r="M60" s="363"/>
      <c r="N60" s="363"/>
    </row>
    <row r="61" spans="1:14" s="103" customFormat="1" ht="15" customHeight="1">
      <c r="A61" s="114" t="s">
        <v>546</v>
      </c>
      <c r="B61" s="115"/>
      <c r="C61" s="116">
        <f>SUM(C62:C62)</f>
        <v>999999.99</v>
      </c>
      <c r="D61" s="116">
        <f>SUM(D62:D62)</f>
        <v>2627441.5099999998</v>
      </c>
      <c r="E61" s="116">
        <f>SUM(E62:E62)</f>
        <v>2192593.7499999995</v>
      </c>
      <c r="F61" s="116">
        <f>SUM(F62:F62)</f>
        <v>1168577.4600000002</v>
      </c>
      <c r="G61" s="117"/>
      <c r="H61" s="118">
        <f t="shared" si="2"/>
        <v>44.475869607464652</v>
      </c>
      <c r="I61" s="118">
        <f t="shared" si="3"/>
        <v>53.29657899462682</v>
      </c>
      <c r="J61" s="134"/>
      <c r="K61" s="83"/>
      <c r="L61" s="83"/>
      <c r="M61" s="363"/>
      <c r="N61" s="363"/>
    </row>
    <row r="62" spans="1:14" s="103" customFormat="1" ht="15" customHeight="1">
      <c r="A62" s="137"/>
      <c r="B62" s="121" t="s">
        <v>175</v>
      </c>
      <c r="C62" s="138">
        <v>999999.99</v>
      </c>
      <c r="D62" s="138">
        <v>2627441.5099999998</v>
      </c>
      <c r="E62" s="122">
        <v>2192593.7499999995</v>
      </c>
      <c r="F62" s="122">
        <v>1168577.4600000002</v>
      </c>
      <c r="G62" s="123"/>
      <c r="H62" s="312">
        <f t="shared" si="2"/>
        <v>44.475869607464652</v>
      </c>
      <c r="I62" s="312">
        <f t="shared" si="3"/>
        <v>53.29657899462682</v>
      </c>
      <c r="J62" s="134"/>
      <c r="K62" s="83"/>
      <c r="L62" s="83"/>
      <c r="M62" s="363"/>
      <c r="N62" s="363"/>
    </row>
    <row r="63" spans="1:14" s="103" customFormat="1" ht="15" customHeight="1">
      <c r="A63" s="114" t="s">
        <v>76</v>
      </c>
      <c r="B63" s="115"/>
      <c r="C63" s="116">
        <f>SUM(C64:C67)</f>
        <v>95016519.612163693</v>
      </c>
      <c r="D63" s="116">
        <f>SUM(D64:D67)</f>
        <v>98583947.275491595</v>
      </c>
      <c r="E63" s="116">
        <f>SUM(E64:E67)</f>
        <v>63855916.498702511</v>
      </c>
      <c r="F63" s="116">
        <f>SUM(F64:F67)</f>
        <v>63846290.863342509</v>
      </c>
      <c r="G63" s="117"/>
      <c r="H63" s="118">
        <f t="shared" si="2"/>
        <v>64.763374390888259</v>
      </c>
      <c r="I63" s="118">
        <f t="shared" si="3"/>
        <v>99.984926008602187</v>
      </c>
      <c r="J63" s="134"/>
      <c r="K63" s="83"/>
      <c r="L63" s="83"/>
      <c r="M63" s="363"/>
      <c r="N63" s="363"/>
    </row>
    <row r="64" spans="1:14" s="103" customFormat="1" ht="15" customHeight="1">
      <c r="A64" s="137"/>
      <c r="B64" s="121" t="s">
        <v>156</v>
      </c>
      <c r="C64" s="138">
        <v>1770145</v>
      </c>
      <c r="D64" s="138">
        <v>3752916.3000000003</v>
      </c>
      <c r="E64" s="138">
        <v>2057517.56</v>
      </c>
      <c r="F64" s="138">
        <v>2057517.56</v>
      </c>
      <c r="G64" s="123"/>
      <c r="H64" s="312">
        <f t="shared" si="2"/>
        <v>54.824499016937835</v>
      </c>
      <c r="I64" s="312">
        <f t="shared" si="3"/>
        <v>100</v>
      </c>
      <c r="J64" s="134"/>
      <c r="K64" s="83"/>
      <c r="L64" s="83"/>
      <c r="M64" s="363"/>
      <c r="N64" s="363"/>
    </row>
    <row r="65" spans="1:14" s="103" customFormat="1" ht="15" customHeight="1">
      <c r="A65" s="137"/>
      <c r="B65" s="121" t="s">
        <v>276</v>
      </c>
      <c r="C65" s="138">
        <v>66104269.000054501</v>
      </c>
      <c r="D65" s="138">
        <v>65577628.509999998</v>
      </c>
      <c r="E65" s="138">
        <v>43821549.760000013</v>
      </c>
      <c r="F65" s="138">
        <v>43821549.760000013</v>
      </c>
      <c r="G65" s="123"/>
      <c r="H65" s="312">
        <f t="shared" si="2"/>
        <v>66.823931812840144</v>
      </c>
      <c r="I65" s="312">
        <f t="shared" si="3"/>
        <v>100</v>
      </c>
      <c r="J65" s="134"/>
      <c r="K65" s="83"/>
      <c r="L65" s="83"/>
      <c r="M65" s="363"/>
      <c r="N65" s="363"/>
    </row>
    <row r="66" spans="1:14" s="103" customFormat="1" ht="15" customHeight="1">
      <c r="A66" s="137"/>
      <c r="B66" s="121" t="s">
        <v>275</v>
      </c>
      <c r="C66" s="138">
        <v>390488.00184384</v>
      </c>
      <c r="D66" s="138">
        <v>1084508.9326431225</v>
      </c>
      <c r="E66" s="138">
        <v>127374.1878431228</v>
      </c>
      <c r="F66" s="138">
        <v>126605.6924831228</v>
      </c>
      <c r="G66" s="123"/>
      <c r="H66" s="312">
        <f t="shared" si="2"/>
        <v>11.674011035996207</v>
      </c>
      <c r="I66" s="312">
        <f t="shared" si="3"/>
        <v>99.396663191331598</v>
      </c>
      <c r="J66" s="134"/>
      <c r="K66" s="83"/>
      <c r="L66" s="83"/>
      <c r="M66" s="363"/>
      <c r="N66" s="363"/>
    </row>
    <row r="67" spans="1:14" s="103" customFormat="1" ht="15" customHeight="1">
      <c r="A67" s="137"/>
      <c r="B67" s="121" t="s">
        <v>274</v>
      </c>
      <c r="C67" s="138">
        <v>26751617.610265348</v>
      </c>
      <c r="D67" s="138">
        <v>28168893.53284847</v>
      </c>
      <c r="E67" s="122">
        <v>17849474.990859378</v>
      </c>
      <c r="F67" s="122">
        <v>17840617.850859378</v>
      </c>
      <c r="G67" s="123"/>
      <c r="H67" s="312">
        <f t="shared" si="2"/>
        <v>63.334464415703707</v>
      </c>
      <c r="I67" s="312">
        <f t="shared" si="3"/>
        <v>99.950378708592069</v>
      </c>
      <c r="J67" s="134"/>
      <c r="K67" s="83"/>
      <c r="L67" s="83"/>
      <c r="M67" s="363"/>
      <c r="N67" s="363"/>
    </row>
    <row r="68" spans="1:14" s="103" customFormat="1" ht="15" customHeight="1">
      <c r="A68" s="114" t="s">
        <v>172</v>
      </c>
      <c r="B68" s="115"/>
      <c r="C68" s="116">
        <f>SUM(C69)</f>
        <v>5487673254.4463997</v>
      </c>
      <c r="D68" s="116">
        <f>SUM(D69)</f>
        <v>5487673254.4463997</v>
      </c>
      <c r="E68" s="116">
        <f>SUM(E69)</f>
        <v>4532101500</v>
      </c>
      <c r="F68" s="116">
        <f>SUM(F69)</f>
        <v>4532101500</v>
      </c>
      <c r="G68" s="117"/>
      <c r="H68" s="118">
        <f t="shared" si="2"/>
        <v>82.586941493425371</v>
      </c>
      <c r="I68" s="118">
        <f t="shared" si="3"/>
        <v>100</v>
      </c>
      <c r="J68" s="134"/>
      <c r="K68" s="83"/>
      <c r="L68" s="83"/>
      <c r="M68" s="363"/>
      <c r="N68" s="363"/>
    </row>
    <row r="69" spans="1:14" s="103" customFormat="1" ht="15" customHeight="1">
      <c r="A69" s="137"/>
      <c r="B69" s="121" t="s">
        <v>171</v>
      </c>
      <c r="C69" s="138">
        <v>5487673254.4463997</v>
      </c>
      <c r="D69" s="138">
        <v>5487673254.4463997</v>
      </c>
      <c r="E69" s="138">
        <v>4532101500</v>
      </c>
      <c r="F69" s="138">
        <v>4532101500</v>
      </c>
      <c r="G69" s="123"/>
      <c r="H69" s="312">
        <f t="shared" si="2"/>
        <v>82.586941493425371</v>
      </c>
      <c r="I69" s="312">
        <f t="shared" si="3"/>
        <v>100</v>
      </c>
      <c r="J69" s="134"/>
      <c r="K69" s="83"/>
      <c r="L69" s="83"/>
      <c r="M69" s="363"/>
      <c r="N69" s="363"/>
    </row>
    <row r="70" spans="1:14" s="103" customFormat="1" ht="15" customHeight="1">
      <c r="A70" s="114" t="s">
        <v>170</v>
      </c>
      <c r="B70" s="115"/>
      <c r="C70" s="116">
        <f>SUM(C71:C78)</f>
        <v>51375904441.663689</v>
      </c>
      <c r="D70" s="116">
        <f>SUM(D71:D78)</f>
        <v>44690788422.561768</v>
      </c>
      <c r="E70" s="116">
        <f>SUM(E71:E78)</f>
        <v>35814600500.84742</v>
      </c>
      <c r="F70" s="116">
        <f>SUM(F71:F78)</f>
        <v>35678722226.231926</v>
      </c>
      <c r="G70" s="117"/>
      <c r="H70" s="118">
        <f t="shared" si="2"/>
        <v>79.834622492853185</v>
      </c>
      <c r="I70" s="118">
        <f t="shared" si="3"/>
        <v>99.620606476924749</v>
      </c>
      <c r="J70" s="134"/>
      <c r="K70" s="83"/>
      <c r="L70" s="83"/>
      <c r="M70" s="363"/>
      <c r="N70" s="363"/>
    </row>
    <row r="71" spans="1:14" s="103" customFormat="1" ht="15" customHeight="1">
      <c r="A71" s="137"/>
      <c r="B71" s="121" t="s">
        <v>271</v>
      </c>
      <c r="C71" s="138">
        <v>1050397051.6493216</v>
      </c>
      <c r="D71" s="138">
        <v>1182510885.5325212</v>
      </c>
      <c r="E71" s="138">
        <v>1104742217.8346708</v>
      </c>
      <c r="F71" s="138">
        <v>1104742217.8346708</v>
      </c>
      <c r="G71" s="123"/>
      <c r="H71" s="312">
        <f t="shared" si="2"/>
        <v>93.423429022995521</v>
      </c>
      <c r="I71" s="312">
        <f t="shared" si="3"/>
        <v>100</v>
      </c>
      <c r="J71" s="134"/>
      <c r="K71" s="83"/>
      <c r="L71" s="83"/>
      <c r="M71" s="363"/>
      <c r="N71" s="363"/>
    </row>
    <row r="72" spans="1:14" s="103" customFormat="1" ht="15" customHeight="1">
      <c r="A72" s="137"/>
      <c r="B72" s="121" t="s">
        <v>169</v>
      </c>
      <c r="C72" s="138">
        <v>8200000</v>
      </c>
      <c r="D72" s="138">
        <v>1179099.8</v>
      </c>
      <c r="E72" s="138">
        <v>1179099.8</v>
      </c>
      <c r="F72" s="138">
        <v>1179099.8</v>
      </c>
      <c r="G72" s="123"/>
      <c r="H72" s="312">
        <f t="shared" si="2"/>
        <v>100</v>
      </c>
      <c r="I72" s="312">
        <f t="shared" si="3"/>
        <v>100</v>
      </c>
      <c r="J72" s="134"/>
      <c r="K72" s="83"/>
      <c r="L72" s="83"/>
      <c r="M72" s="363"/>
      <c r="N72" s="363"/>
    </row>
    <row r="73" spans="1:14" s="103" customFormat="1" ht="15" customHeight="1">
      <c r="A73" s="137"/>
      <c r="B73" s="121" t="s">
        <v>270</v>
      </c>
      <c r="C73" s="138">
        <v>1249288129.2284</v>
      </c>
      <c r="D73" s="138">
        <v>1249288129.2283998</v>
      </c>
      <c r="E73" s="138">
        <v>1171564099.2213998</v>
      </c>
      <c r="F73" s="138">
        <v>1171564099.2213998</v>
      </c>
      <c r="G73" s="123"/>
      <c r="H73" s="312">
        <f t="shared" ref="H73:H88" si="4">IF(F73=0,"n.a.",IF(D73=0,"n.a.",(F73/D73)*100))</f>
        <v>93.778534495880876</v>
      </c>
      <c r="I73" s="312">
        <f t="shared" ref="I73:I88" si="5">IF(F73=0,"n.a.",IF(E73=0,"n.a.",(F73/E73)*100))</f>
        <v>100</v>
      </c>
      <c r="J73" s="134"/>
      <c r="K73" s="83"/>
      <c r="L73" s="83"/>
      <c r="M73" s="363"/>
      <c r="N73" s="363"/>
    </row>
    <row r="74" spans="1:14" s="103" customFormat="1" ht="24.75" customHeight="1">
      <c r="A74" s="137"/>
      <c r="B74" s="156" t="s">
        <v>167</v>
      </c>
      <c r="C74" s="386">
        <v>29201801.814920701</v>
      </c>
      <c r="D74" s="386">
        <v>653109.47531613079</v>
      </c>
      <c r="E74" s="386">
        <v>413614.24355374556</v>
      </c>
      <c r="F74" s="386">
        <v>413614.24355374556</v>
      </c>
      <c r="G74" s="159"/>
      <c r="H74" s="321">
        <f t="shared" si="4"/>
        <v>63.330001965373405</v>
      </c>
      <c r="I74" s="321">
        <f t="shared" si="5"/>
        <v>100</v>
      </c>
      <c r="J74" s="134"/>
      <c r="K74" s="83"/>
      <c r="L74" s="83"/>
      <c r="M74" s="363"/>
      <c r="N74" s="363"/>
    </row>
    <row r="75" spans="1:14" s="103" customFormat="1" ht="15" customHeight="1">
      <c r="A75" s="137"/>
      <c r="B75" s="121" t="s">
        <v>166</v>
      </c>
      <c r="C75" s="138">
        <v>87060320.640000015</v>
      </c>
      <c r="D75" s="138">
        <v>116374008.33590002</v>
      </c>
      <c r="E75" s="138">
        <v>79026370.339899987</v>
      </c>
      <c r="F75" s="138">
        <v>72436189.729599997</v>
      </c>
      <c r="G75" s="123"/>
      <c r="H75" s="312">
        <f t="shared" si="4"/>
        <v>62.244302456714706</v>
      </c>
      <c r="I75" s="312">
        <f t="shared" si="5"/>
        <v>91.660782872913188</v>
      </c>
      <c r="J75" s="134"/>
      <c r="K75" s="83"/>
      <c r="L75" s="83"/>
      <c r="M75" s="363"/>
      <c r="N75" s="363"/>
    </row>
    <row r="76" spans="1:14" s="103" customFormat="1" ht="15" customHeight="1">
      <c r="A76" s="137"/>
      <c r="B76" s="121" t="s">
        <v>165</v>
      </c>
      <c r="C76" s="138">
        <v>187332821.80000001</v>
      </c>
      <c r="D76" s="138">
        <v>263827296.79999989</v>
      </c>
      <c r="E76" s="138">
        <v>207028762.58750001</v>
      </c>
      <c r="F76" s="138">
        <v>190701734.24850002</v>
      </c>
      <c r="G76" s="123"/>
      <c r="H76" s="312">
        <f t="shared" si="4"/>
        <v>72.28279126593398</v>
      </c>
      <c r="I76" s="312">
        <f t="shared" si="5"/>
        <v>92.113642503128318</v>
      </c>
      <c r="J76" s="134"/>
      <c r="K76" s="83"/>
      <c r="L76" s="83"/>
      <c r="M76" s="363"/>
      <c r="N76" s="363"/>
    </row>
    <row r="77" spans="1:14" s="103" customFormat="1" ht="15" customHeight="1">
      <c r="A77" s="137"/>
      <c r="B77" s="121" t="s">
        <v>164</v>
      </c>
      <c r="C77" s="138">
        <v>3712739057.1599998</v>
      </c>
      <c r="D77" s="138">
        <v>3423368685.6656003</v>
      </c>
      <c r="E77" s="138">
        <v>2405406232.3704</v>
      </c>
      <c r="F77" s="138">
        <v>2321103942.0841999</v>
      </c>
      <c r="G77" s="123"/>
      <c r="H77" s="312">
        <f t="shared" si="4"/>
        <v>67.801751876833308</v>
      </c>
      <c r="I77" s="312">
        <f t="shared" si="5"/>
        <v>96.495299249178188</v>
      </c>
      <c r="J77" s="134"/>
      <c r="K77" s="83"/>
      <c r="L77" s="83"/>
      <c r="M77" s="363"/>
      <c r="N77" s="363"/>
    </row>
    <row r="78" spans="1:14" s="103" customFormat="1" ht="15" customHeight="1">
      <c r="A78" s="137"/>
      <c r="B78" s="121" t="s">
        <v>221</v>
      </c>
      <c r="C78" s="138">
        <v>45051685259.371048</v>
      </c>
      <c r="D78" s="138">
        <v>38453587207.72403</v>
      </c>
      <c r="E78" s="138">
        <v>30845240104.449993</v>
      </c>
      <c r="F78" s="138">
        <v>30816581329.07</v>
      </c>
      <c r="G78" s="123"/>
      <c r="H78" s="312">
        <f t="shared" si="4"/>
        <v>80.139678939706272</v>
      </c>
      <c r="I78" s="312">
        <f t="shared" si="5"/>
        <v>99.907088499609827</v>
      </c>
      <c r="J78" s="134"/>
      <c r="K78" s="83"/>
      <c r="L78" s="83"/>
      <c r="M78" s="363"/>
      <c r="N78" s="363"/>
    </row>
    <row r="79" spans="1:14" s="103" customFormat="1" ht="15" customHeight="1">
      <c r="A79" s="114" t="s">
        <v>624</v>
      </c>
      <c r="B79" s="115"/>
      <c r="C79" s="116">
        <f>SUM(C80:C80)</f>
        <v>6904520</v>
      </c>
      <c r="D79" s="116">
        <f>SUM(D80:D80)</f>
        <v>6935727.2800000003</v>
      </c>
      <c r="E79" s="116">
        <f>SUM(E80:E80)</f>
        <v>5385955.8100000005</v>
      </c>
      <c r="F79" s="116">
        <f>SUM(F80:F80)</f>
        <v>2403930.7999999998</v>
      </c>
      <c r="G79" s="117"/>
      <c r="H79" s="118">
        <f t="shared" si="4"/>
        <v>34.66011137623623</v>
      </c>
      <c r="I79" s="118">
        <f t="shared" si="5"/>
        <v>44.633318296757423</v>
      </c>
      <c r="J79" s="134"/>
      <c r="K79" s="83"/>
      <c r="L79" s="83"/>
      <c r="M79" s="363"/>
      <c r="N79" s="363"/>
    </row>
    <row r="80" spans="1:14" s="103" customFormat="1" ht="15" customHeight="1">
      <c r="A80" s="137"/>
      <c r="B80" s="121" t="s">
        <v>269</v>
      </c>
      <c r="C80" s="311">
        <v>6904520</v>
      </c>
      <c r="D80" s="138">
        <v>6935727.2800000003</v>
      </c>
      <c r="E80" s="138">
        <v>5385955.8100000005</v>
      </c>
      <c r="F80" s="138">
        <v>2403930.7999999998</v>
      </c>
      <c r="G80" s="123"/>
      <c r="H80" s="312">
        <f t="shared" si="4"/>
        <v>34.66011137623623</v>
      </c>
      <c r="I80" s="312">
        <f t="shared" si="5"/>
        <v>44.633318296757423</v>
      </c>
      <c r="J80" s="134"/>
      <c r="K80" s="83"/>
      <c r="L80" s="83"/>
      <c r="M80" s="363"/>
      <c r="N80" s="363"/>
    </row>
    <row r="81" spans="1:14" s="103" customFormat="1" ht="30" customHeight="1">
      <c r="A81" s="439" t="s">
        <v>220</v>
      </c>
      <c r="B81" s="440"/>
      <c r="C81" s="385">
        <f>SUM(C82:C90)</f>
        <v>39614383548.000015</v>
      </c>
      <c r="D81" s="385">
        <f>SUM(D82:D90)</f>
        <v>40641117295.249992</v>
      </c>
      <c r="E81" s="385">
        <f>SUM(E82:E90)</f>
        <v>26727702273.550003</v>
      </c>
      <c r="F81" s="385">
        <f>SUM(F82:F90)</f>
        <v>22882217793.979969</v>
      </c>
      <c r="G81" s="385">
        <f>SUM(G82:G90)</f>
        <v>0</v>
      </c>
      <c r="H81" s="320">
        <f t="shared" si="4"/>
        <v>56.303121855004648</v>
      </c>
      <c r="I81" s="320">
        <f t="shared" si="5"/>
        <v>85.612364129872986</v>
      </c>
      <c r="J81" s="134"/>
      <c r="K81" s="83"/>
      <c r="L81" s="83"/>
      <c r="M81" s="363"/>
      <c r="N81" s="363"/>
    </row>
    <row r="82" spans="1:14" s="103" customFormat="1" ht="15" customHeight="1">
      <c r="A82" s="137"/>
      <c r="B82" s="121" t="s">
        <v>268</v>
      </c>
      <c r="C82" s="138">
        <v>38374973704.000015</v>
      </c>
      <c r="D82" s="138">
        <v>39025057564.269989</v>
      </c>
      <c r="E82" s="138">
        <v>25417341168.460003</v>
      </c>
      <c r="F82" s="138">
        <v>21795750536.069973</v>
      </c>
      <c r="G82" s="123"/>
      <c r="H82" s="312">
        <f t="shared" si="4"/>
        <v>55.850655697752046</v>
      </c>
      <c r="I82" s="312">
        <f t="shared" si="5"/>
        <v>85.751496946958369</v>
      </c>
      <c r="J82" s="134"/>
      <c r="K82" s="83"/>
      <c r="L82" s="83"/>
      <c r="M82" s="363"/>
      <c r="N82" s="363"/>
    </row>
    <row r="83" spans="1:14" s="103" customFormat="1" ht="15" customHeight="1">
      <c r="A83" s="137"/>
      <c r="B83" s="121" t="s">
        <v>219</v>
      </c>
      <c r="C83" s="138">
        <v>1084893684</v>
      </c>
      <c r="D83" s="138">
        <v>1120792220.3199997</v>
      </c>
      <c r="E83" s="138">
        <v>896069768.24000001</v>
      </c>
      <c r="F83" s="138">
        <v>747755107.72000015</v>
      </c>
      <c r="G83" s="123"/>
      <c r="H83" s="312">
        <f t="shared" si="4"/>
        <v>66.716657571597608</v>
      </c>
      <c r="I83" s="312">
        <f t="shared" si="5"/>
        <v>83.448313314786915</v>
      </c>
      <c r="J83" s="134"/>
      <c r="K83" s="83"/>
      <c r="L83" s="83"/>
      <c r="M83" s="363"/>
      <c r="N83" s="363"/>
    </row>
    <row r="84" spans="1:14" s="103" customFormat="1" ht="15" customHeight="1">
      <c r="A84" s="137"/>
      <c r="B84" s="121" t="s">
        <v>267</v>
      </c>
      <c r="C84" s="138">
        <v>0</v>
      </c>
      <c r="D84" s="138">
        <v>266468446.63999999</v>
      </c>
      <c r="E84" s="138">
        <v>204142100.20999998</v>
      </c>
      <c r="F84" s="138">
        <v>131241977.45999998</v>
      </c>
      <c r="G84" s="123"/>
      <c r="H84" s="312">
        <f t="shared" si="4"/>
        <v>49.252352057018015</v>
      </c>
      <c r="I84" s="312">
        <f t="shared" si="5"/>
        <v>64.289520547203153</v>
      </c>
      <c r="J84" s="134"/>
      <c r="K84" s="83"/>
      <c r="L84" s="83"/>
      <c r="M84" s="363"/>
      <c r="N84" s="363"/>
    </row>
    <row r="85" spans="1:14" s="103" customFormat="1" ht="15" customHeight="1">
      <c r="A85" s="137"/>
      <c r="B85" s="121" t="s">
        <v>266</v>
      </c>
      <c r="C85" s="138">
        <v>0</v>
      </c>
      <c r="D85" s="138">
        <v>5426964.7599999998</v>
      </c>
      <c r="E85" s="138">
        <v>3680166.3299999996</v>
      </c>
      <c r="F85" s="138">
        <v>3170829.7800000007</v>
      </c>
      <c r="G85" s="123"/>
      <c r="H85" s="312">
        <f t="shared" si="4"/>
        <v>58.427314718734245</v>
      </c>
      <c r="I85" s="312">
        <f t="shared" si="5"/>
        <v>86.159958427748592</v>
      </c>
      <c r="J85" s="134"/>
      <c r="K85" s="83"/>
      <c r="L85" s="83"/>
      <c r="M85" s="363"/>
      <c r="N85" s="363"/>
    </row>
    <row r="86" spans="1:14" s="103" customFormat="1" ht="15" customHeight="1">
      <c r="A86" s="137"/>
      <c r="B86" s="121" t="s">
        <v>265</v>
      </c>
      <c r="C86" s="138">
        <v>0</v>
      </c>
      <c r="D86" s="138">
        <v>26598577.990000002</v>
      </c>
      <c r="E86" s="138">
        <v>9695549.040000001</v>
      </c>
      <c r="F86" s="138">
        <v>7627126.3599999994</v>
      </c>
      <c r="G86" s="123"/>
      <c r="H86" s="312">
        <f t="shared" si="4"/>
        <v>28.674940302701497</v>
      </c>
      <c r="I86" s="312">
        <f t="shared" si="5"/>
        <v>78.666265608409518</v>
      </c>
      <c r="J86" s="134"/>
      <c r="K86" s="83"/>
      <c r="L86" s="83"/>
      <c r="M86" s="363"/>
      <c r="N86" s="363"/>
    </row>
    <row r="87" spans="1:14" s="103" customFormat="1" ht="15" customHeight="1">
      <c r="A87" s="137"/>
      <c r="B87" s="121" t="s">
        <v>264</v>
      </c>
      <c r="C87" s="138">
        <v>0</v>
      </c>
      <c r="D87" s="138">
        <v>21721604.620000001</v>
      </c>
      <c r="E87" s="138">
        <v>21721604.620000001</v>
      </c>
      <c r="F87" s="138">
        <v>21721604.620000001</v>
      </c>
      <c r="G87" s="123"/>
      <c r="H87" s="312">
        <f t="shared" si="4"/>
        <v>100</v>
      </c>
      <c r="I87" s="312">
        <f t="shared" si="5"/>
        <v>100</v>
      </c>
      <c r="J87" s="134"/>
      <c r="K87" s="83"/>
      <c r="L87" s="83"/>
      <c r="M87" s="363"/>
      <c r="N87" s="363"/>
    </row>
    <row r="88" spans="1:14" s="103" customFormat="1" ht="15" customHeight="1">
      <c r="A88" s="137"/>
      <c r="B88" s="121" t="s">
        <v>263</v>
      </c>
      <c r="C88" s="138">
        <v>0</v>
      </c>
      <c r="D88" s="138">
        <v>8647634.1199999992</v>
      </c>
      <c r="E88" s="138">
        <v>8647634.1199999992</v>
      </c>
      <c r="F88" s="138">
        <v>8647634.1199999992</v>
      </c>
      <c r="G88" s="123"/>
      <c r="H88" s="312">
        <f t="shared" si="4"/>
        <v>100</v>
      </c>
      <c r="I88" s="312">
        <f t="shared" si="5"/>
        <v>100</v>
      </c>
      <c r="J88" s="134"/>
      <c r="K88" s="83"/>
      <c r="L88" s="83"/>
      <c r="M88" s="363"/>
      <c r="N88" s="363"/>
    </row>
    <row r="89" spans="1:14" s="103" customFormat="1" ht="15" customHeight="1">
      <c r="A89" s="137"/>
      <c r="B89" s="121" t="s">
        <v>262</v>
      </c>
      <c r="C89" s="138">
        <v>0</v>
      </c>
      <c r="D89" s="138">
        <v>11888122.529999999</v>
      </c>
      <c r="E89" s="138">
        <v>11888122.529999999</v>
      </c>
      <c r="F89" s="138">
        <v>11786817.85</v>
      </c>
      <c r="G89" s="123"/>
      <c r="H89" s="312">
        <f t="shared" ref="H89" si="6">IF(F89=0,"n.a.",IF(D89=0,"n.a.",(F89/D89)*100))</f>
        <v>99.147849631055237</v>
      </c>
      <c r="I89" s="312">
        <f t="shared" ref="I89" si="7">IF(F89=0,"n.a.",IF(E89=0,"n.a.",(F89/E89)*100))</f>
        <v>99.147849631055237</v>
      </c>
      <c r="J89" s="134"/>
      <c r="K89" s="83"/>
      <c r="L89" s="83"/>
      <c r="M89" s="363"/>
      <c r="N89" s="363"/>
    </row>
    <row r="90" spans="1:14" s="103" customFormat="1" ht="15" customHeight="1">
      <c r="A90" s="137"/>
      <c r="B90" s="121" t="s">
        <v>261</v>
      </c>
      <c r="C90" s="138">
        <v>154516160</v>
      </c>
      <c r="D90" s="138">
        <v>154516160</v>
      </c>
      <c r="E90" s="138">
        <v>154516160</v>
      </c>
      <c r="F90" s="138">
        <v>154516160</v>
      </c>
      <c r="G90" s="123"/>
      <c r="H90" s="312">
        <f t="shared" ref="H90:H111" si="8">IF(F90=0,"n.a.",IF(D90=0,"n.a.",(F90/D90)*100))</f>
        <v>100</v>
      </c>
      <c r="I90" s="312">
        <f t="shared" ref="I90:I111" si="9">IF(F90=0,"n.a.",IF(E90=0,"n.a.",(F90/E90)*100))</f>
        <v>100</v>
      </c>
      <c r="J90" s="134"/>
      <c r="K90" s="83"/>
      <c r="L90" s="83"/>
      <c r="M90" s="363"/>
      <c r="N90" s="363"/>
    </row>
    <row r="91" spans="1:14" s="103" customFormat="1" ht="15" customHeight="1">
      <c r="A91" s="114" t="s">
        <v>218</v>
      </c>
      <c r="B91" s="115"/>
      <c r="C91" s="116">
        <f>SUM(C92:C101)</f>
        <v>416039972428.72656</v>
      </c>
      <c r="D91" s="116">
        <f>SUM(D92:D101)</f>
        <v>426290618110.04205</v>
      </c>
      <c r="E91" s="116">
        <f>SUM(E92:E101)</f>
        <v>309508593649.98053</v>
      </c>
      <c r="F91" s="116">
        <f>SUM(F92:F101)</f>
        <v>288072122086.13129</v>
      </c>
      <c r="G91" s="116">
        <f>SUM(G92:G101)</f>
        <v>0</v>
      </c>
      <c r="H91" s="118">
        <f t="shared" si="8"/>
        <v>67.576463062522478</v>
      </c>
      <c r="I91" s="118">
        <f t="shared" si="9"/>
        <v>93.074030251938183</v>
      </c>
      <c r="J91" s="134"/>
      <c r="K91" s="83"/>
      <c r="L91" s="83"/>
      <c r="M91" s="363"/>
      <c r="N91" s="363"/>
    </row>
    <row r="92" spans="1:14" s="103" customFormat="1" ht="15" customHeight="1">
      <c r="A92" s="137"/>
      <c r="B92" s="121" t="s">
        <v>211</v>
      </c>
      <c r="C92" s="138">
        <v>345144368.37999994</v>
      </c>
      <c r="D92" s="138">
        <v>296774776.54440004</v>
      </c>
      <c r="E92" s="138">
        <v>216940043.66159996</v>
      </c>
      <c r="F92" s="138">
        <v>216940043.66159996</v>
      </c>
      <c r="G92" s="123"/>
      <c r="H92" s="312">
        <f t="shared" si="8"/>
        <v>73.099218938892491</v>
      </c>
      <c r="I92" s="312">
        <f t="shared" si="9"/>
        <v>100</v>
      </c>
      <c r="J92" s="134"/>
      <c r="K92" s="83"/>
      <c r="L92" s="83"/>
      <c r="M92" s="363"/>
      <c r="N92" s="363"/>
    </row>
    <row r="93" spans="1:14" s="103" customFormat="1" ht="15" customHeight="1">
      <c r="A93" s="137"/>
      <c r="B93" s="121" t="s">
        <v>209</v>
      </c>
      <c r="C93" s="138">
        <v>4429441041</v>
      </c>
      <c r="D93" s="138">
        <v>4526576290.4099998</v>
      </c>
      <c r="E93" s="138">
        <v>3118402337.8800001</v>
      </c>
      <c r="F93" s="138">
        <v>3118402337.8800001</v>
      </c>
      <c r="G93" s="123"/>
      <c r="H93" s="312">
        <f t="shared" si="8"/>
        <v>68.89097052195153</v>
      </c>
      <c r="I93" s="312">
        <f t="shared" si="9"/>
        <v>100</v>
      </c>
      <c r="J93" s="134"/>
      <c r="K93" s="83"/>
      <c r="L93" s="83"/>
      <c r="M93" s="363"/>
      <c r="N93" s="363"/>
    </row>
    <row r="94" spans="1:14" s="103" customFormat="1" ht="15" customHeight="1">
      <c r="A94" s="137"/>
      <c r="B94" s="121" t="s">
        <v>259</v>
      </c>
      <c r="C94" s="138">
        <v>8597340938.6619987</v>
      </c>
      <c r="D94" s="138">
        <v>8588743597.6300001</v>
      </c>
      <c r="E94" s="138">
        <v>6442632371.7840033</v>
      </c>
      <c r="F94" s="138">
        <v>6442632371.7840033</v>
      </c>
      <c r="G94" s="123"/>
      <c r="H94" s="312">
        <f t="shared" si="8"/>
        <v>75.012512581721495</v>
      </c>
      <c r="I94" s="312">
        <f t="shared" si="9"/>
        <v>100</v>
      </c>
      <c r="J94" s="134"/>
      <c r="K94" s="83"/>
      <c r="L94" s="83"/>
      <c r="M94" s="363"/>
      <c r="N94" s="363"/>
    </row>
    <row r="95" spans="1:14" s="103" customFormat="1" ht="15" customHeight="1">
      <c r="A95" s="137"/>
      <c r="B95" s="121" t="s">
        <v>212</v>
      </c>
      <c r="C95" s="138">
        <v>8165890806</v>
      </c>
      <c r="D95" s="138">
        <v>8157724915</v>
      </c>
      <c r="E95" s="138">
        <v>6119314421</v>
      </c>
      <c r="F95" s="138">
        <v>6119314421</v>
      </c>
      <c r="G95" s="123"/>
      <c r="H95" s="312">
        <f t="shared" si="8"/>
        <v>75.012512492890309</v>
      </c>
      <c r="I95" s="312">
        <f t="shared" si="9"/>
        <v>100</v>
      </c>
      <c r="J95" s="134"/>
      <c r="K95" s="83"/>
      <c r="L95" s="83"/>
      <c r="M95" s="363"/>
      <c r="N95" s="363"/>
    </row>
    <row r="96" spans="1:14" s="103" customFormat="1" ht="15" customHeight="1">
      <c r="A96" s="137"/>
      <c r="B96" s="121" t="s">
        <v>207</v>
      </c>
      <c r="C96" s="138">
        <v>602234447</v>
      </c>
      <c r="D96" s="138">
        <v>601632212</v>
      </c>
      <c r="E96" s="138">
        <v>451299442</v>
      </c>
      <c r="F96" s="138">
        <v>451299442</v>
      </c>
      <c r="G96" s="123"/>
      <c r="H96" s="312">
        <f t="shared" si="8"/>
        <v>75.012513126541165</v>
      </c>
      <c r="I96" s="312">
        <f t="shared" si="9"/>
        <v>100</v>
      </c>
      <c r="J96" s="134"/>
      <c r="K96" s="83"/>
      <c r="L96" s="83"/>
      <c r="M96" s="363"/>
      <c r="N96" s="363"/>
    </row>
    <row r="97" spans="1:14" s="103" customFormat="1" ht="15" customHeight="1">
      <c r="A97" s="137"/>
      <c r="B97" s="121" t="s">
        <v>258</v>
      </c>
      <c r="C97" s="138">
        <v>24902901634.684536</v>
      </c>
      <c r="D97" s="138">
        <v>25338961885.777611</v>
      </c>
      <c r="E97" s="138">
        <v>18063517919.284935</v>
      </c>
      <c r="F97" s="138">
        <v>18047897379.975796</v>
      </c>
      <c r="G97" s="123"/>
      <c r="H97" s="312">
        <f t="shared" si="8"/>
        <v>71.225875240397357</v>
      </c>
      <c r="I97" s="312">
        <f t="shared" si="9"/>
        <v>99.913524378922546</v>
      </c>
      <c r="J97" s="134"/>
      <c r="K97" s="83"/>
      <c r="L97" s="83"/>
      <c r="M97" s="363"/>
      <c r="N97" s="363"/>
    </row>
    <row r="98" spans="1:14" s="103" customFormat="1" ht="15" customHeight="1">
      <c r="A98" s="137"/>
      <c r="B98" s="121" t="s">
        <v>213</v>
      </c>
      <c r="C98" s="138">
        <v>9683667329</v>
      </c>
      <c r="D98" s="138">
        <v>9673983662</v>
      </c>
      <c r="E98" s="138">
        <v>6688782209</v>
      </c>
      <c r="F98" s="138">
        <v>6688782209</v>
      </c>
      <c r="G98" s="123"/>
      <c r="H98" s="312">
        <f t="shared" si="8"/>
        <v>69.141963049554704</v>
      </c>
      <c r="I98" s="312">
        <f t="shared" si="9"/>
        <v>100</v>
      </c>
      <c r="J98" s="134"/>
      <c r="K98" s="83"/>
      <c r="L98" s="83"/>
      <c r="M98" s="363"/>
      <c r="N98" s="363"/>
    </row>
    <row r="99" spans="1:14" s="103" customFormat="1" ht="15" customHeight="1">
      <c r="A99" s="137"/>
      <c r="B99" s="121" t="s">
        <v>214</v>
      </c>
      <c r="C99" s="138">
        <v>13458757536</v>
      </c>
      <c r="D99" s="138">
        <v>13445298779</v>
      </c>
      <c r="E99" s="138">
        <v>10253947529</v>
      </c>
      <c r="F99" s="138">
        <v>10253947529</v>
      </c>
      <c r="G99" s="123"/>
      <c r="H99" s="312">
        <f t="shared" si="8"/>
        <v>76.264184958206201</v>
      </c>
      <c r="I99" s="312">
        <f t="shared" si="9"/>
        <v>100</v>
      </c>
      <c r="J99" s="134"/>
      <c r="K99" s="83"/>
      <c r="L99" s="83"/>
      <c r="M99" s="363"/>
      <c r="N99" s="363"/>
    </row>
    <row r="100" spans="1:14" s="103" customFormat="1" ht="15" customHeight="1">
      <c r="A100" s="137"/>
      <c r="B100" s="121" t="s">
        <v>215</v>
      </c>
      <c r="C100" s="138">
        <v>10749607402</v>
      </c>
      <c r="D100" s="138">
        <v>10738857795</v>
      </c>
      <c r="E100" s="138">
        <v>7691005566</v>
      </c>
      <c r="F100" s="138">
        <v>7691005566</v>
      </c>
      <c r="G100" s="123"/>
      <c r="H100" s="312">
        <f t="shared" si="8"/>
        <v>71.618469234045762</v>
      </c>
      <c r="I100" s="312">
        <f t="shared" si="9"/>
        <v>100</v>
      </c>
      <c r="J100" s="134"/>
      <c r="K100" s="83"/>
      <c r="L100" s="83"/>
      <c r="M100" s="363"/>
      <c r="N100" s="363"/>
    </row>
    <row r="101" spans="1:14" s="103" customFormat="1" ht="15" customHeight="1">
      <c r="A101" s="137"/>
      <c r="B101" s="121" t="s">
        <v>216</v>
      </c>
      <c r="C101" s="138">
        <v>335104986926</v>
      </c>
      <c r="D101" s="138">
        <v>344922064196.68005</v>
      </c>
      <c r="E101" s="138">
        <v>250462751810.37</v>
      </c>
      <c r="F101" s="138">
        <v>229041900785.8299</v>
      </c>
      <c r="G101" s="123"/>
      <c r="H101" s="312">
        <f t="shared" si="8"/>
        <v>66.403957461888126</v>
      </c>
      <c r="I101" s="312">
        <f t="shared" si="9"/>
        <v>91.447490347483594</v>
      </c>
      <c r="J101" s="134"/>
      <c r="K101" s="83"/>
      <c r="L101" s="83"/>
      <c r="M101" s="363"/>
      <c r="N101" s="363"/>
    </row>
    <row r="102" spans="1:14" s="103" customFormat="1" ht="15" customHeight="1">
      <c r="A102" s="114" t="s">
        <v>337</v>
      </c>
      <c r="B102" s="115"/>
      <c r="C102" s="116">
        <f>SUM(C103)</f>
        <v>12609461</v>
      </c>
      <c r="D102" s="116">
        <f>SUM(D103)</f>
        <v>13858425.65</v>
      </c>
      <c r="E102" s="116">
        <f>SUM(E103)</f>
        <v>10687960.65</v>
      </c>
      <c r="F102" s="116">
        <f>SUM(F103)</f>
        <v>5746509.9800000014</v>
      </c>
      <c r="G102" s="117"/>
      <c r="H102" s="118">
        <f t="shared" si="8"/>
        <v>41.465821047284699</v>
      </c>
      <c r="I102" s="118">
        <f t="shared" si="9"/>
        <v>53.766197015330533</v>
      </c>
      <c r="J102" s="134"/>
      <c r="K102" s="83"/>
      <c r="L102" s="83"/>
      <c r="M102" s="363"/>
      <c r="N102" s="363"/>
    </row>
    <row r="103" spans="1:14" ht="15" customHeight="1">
      <c r="A103" s="137"/>
      <c r="B103" s="121" t="s">
        <v>257</v>
      </c>
      <c r="C103" s="138">
        <v>12609461</v>
      </c>
      <c r="D103" s="138">
        <v>13858425.65</v>
      </c>
      <c r="E103" s="138">
        <v>10687960.65</v>
      </c>
      <c r="F103" s="138">
        <v>5746509.9800000014</v>
      </c>
      <c r="G103" s="123"/>
      <c r="H103" s="312">
        <f t="shared" si="8"/>
        <v>41.465821047284699</v>
      </c>
      <c r="I103" s="312">
        <f t="shared" si="9"/>
        <v>53.766197015330533</v>
      </c>
      <c r="J103" s="63"/>
      <c r="K103" s="83"/>
      <c r="L103" s="83"/>
      <c r="M103" s="363"/>
      <c r="N103" s="363"/>
    </row>
    <row r="104" spans="1:14" ht="15" customHeight="1">
      <c r="A104" s="114" t="s">
        <v>524</v>
      </c>
      <c r="B104" s="115"/>
      <c r="C104" s="116">
        <f>SUM(C105)</f>
        <v>6500000</v>
      </c>
      <c r="D104" s="116">
        <f>SUM(D105)</f>
        <v>4891840</v>
      </c>
      <c r="E104" s="116">
        <f>SUM(E105)</f>
        <v>3391840</v>
      </c>
      <c r="F104" s="116">
        <f>SUM(F105)</f>
        <v>3391840</v>
      </c>
      <c r="G104" s="117"/>
      <c r="H104" s="118">
        <f t="shared" si="8"/>
        <v>69.336691306338722</v>
      </c>
      <c r="I104" s="118">
        <f t="shared" si="9"/>
        <v>100</v>
      </c>
      <c r="J104" s="63"/>
      <c r="K104" s="83"/>
      <c r="L104" s="83"/>
      <c r="M104" s="363"/>
      <c r="N104" s="363"/>
    </row>
    <row r="105" spans="1:14" ht="15" customHeight="1">
      <c r="A105" s="137"/>
      <c r="B105" s="121" t="s">
        <v>256</v>
      </c>
      <c r="C105" s="138">
        <v>6500000</v>
      </c>
      <c r="D105" s="138">
        <v>4891840</v>
      </c>
      <c r="E105" s="138">
        <v>3391840</v>
      </c>
      <c r="F105" s="138">
        <v>3391840</v>
      </c>
      <c r="G105" s="123"/>
      <c r="H105" s="312">
        <f t="shared" si="8"/>
        <v>69.336691306338722</v>
      </c>
      <c r="I105" s="312">
        <f t="shared" si="9"/>
        <v>100</v>
      </c>
      <c r="J105" s="63"/>
      <c r="K105" s="83"/>
      <c r="L105" s="83"/>
      <c r="M105" s="363"/>
      <c r="N105" s="363"/>
    </row>
    <row r="106" spans="1:14" ht="15" customHeight="1">
      <c r="A106" s="114" t="s">
        <v>158</v>
      </c>
      <c r="B106" s="115"/>
      <c r="C106" s="116">
        <f>SUM(C107)</f>
        <v>1122498830.309998</v>
      </c>
      <c r="D106" s="116">
        <f>SUM(D107)</f>
        <v>1039309948.91</v>
      </c>
      <c r="E106" s="116">
        <f>SUM(E107)</f>
        <v>946393682.08000052</v>
      </c>
      <c r="F106" s="116">
        <f>SUM(F107)</f>
        <v>918662873.51000011</v>
      </c>
      <c r="G106" s="116">
        <f>SUM(G107)</f>
        <v>0</v>
      </c>
      <c r="H106" s="118">
        <f t="shared" si="8"/>
        <v>88.391617387427956</v>
      </c>
      <c r="I106" s="118">
        <f t="shared" si="9"/>
        <v>97.069844284140487</v>
      </c>
      <c r="J106" s="63"/>
      <c r="K106" s="83"/>
      <c r="L106" s="83"/>
      <c r="M106" s="363"/>
      <c r="N106" s="363"/>
    </row>
    <row r="107" spans="1:14" ht="14.25" customHeight="1">
      <c r="A107" s="137"/>
      <c r="B107" s="121" t="s">
        <v>151</v>
      </c>
      <c r="C107" s="138">
        <v>1122498830.309998</v>
      </c>
      <c r="D107" s="138">
        <v>1039309948.91</v>
      </c>
      <c r="E107" s="138">
        <v>946393682.08000052</v>
      </c>
      <c r="F107" s="138">
        <v>918662873.51000011</v>
      </c>
      <c r="G107" s="123"/>
      <c r="H107" s="312">
        <f t="shared" si="8"/>
        <v>88.391617387427956</v>
      </c>
      <c r="I107" s="312">
        <f t="shared" si="9"/>
        <v>97.069844284140487</v>
      </c>
      <c r="J107" s="63"/>
      <c r="K107" s="83"/>
      <c r="L107" s="83"/>
      <c r="M107" s="363"/>
      <c r="N107" s="363"/>
    </row>
    <row r="108" spans="1:14" ht="14.25" customHeight="1">
      <c r="A108" s="114" t="s">
        <v>121</v>
      </c>
      <c r="B108" s="115"/>
      <c r="C108" s="116">
        <f>SUM(C109:C112)</f>
        <v>94238266.047988012</v>
      </c>
      <c r="D108" s="116">
        <f>SUM(D109:D112)</f>
        <v>84403776.856548011</v>
      </c>
      <c r="E108" s="116">
        <f>SUM(E109:E112)</f>
        <v>59850872.930847824</v>
      </c>
      <c r="F108" s="116">
        <f>SUM(F109:F112)</f>
        <v>50103990.773768254</v>
      </c>
      <c r="G108" s="117"/>
      <c r="H108" s="118">
        <f t="shared" si="8"/>
        <v>59.362261547755857</v>
      </c>
      <c r="I108" s="118">
        <f t="shared" si="9"/>
        <v>83.714720137263171</v>
      </c>
      <c r="J108" s="63"/>
      <c r="K108" s="83"/>
      <c r="L108" s="83"/>
      <c r="M108" s="363"/>
      <c r="N108" s="363"/>
    </row>
    <row r="109" spans="1:14" ht="14.25" customHeight="1">
      <c r="A109" s="137"/>
      <c r="B109" s="121" t="s">
        <v>254</v>
      </c>
      <c r="C109" s="138">
        <v>60733432.064515777</v>
      </c>
      <c r="D109" s="138">
        <v>57369576.222439677</v>
      </c>
      <c r="E109" s="138">
        <v>40880210.7885786</v>
      </c>
      <c r="F109" s="138">
        <v>33211057.684665568</v>
      </c>
      <c r="G109" s="123"/>
      <c r="H109" s="312">
        <f t="shared" si="8"/>
        <v>57.889668830559202</v>
      </c>
      <c r="I109" s="312">
        <f t="shared" si="9"/>
        <v>81.23993747592003</v>
      </c>
      <c r="J109" s="63"/>
      <c r="K109" s="83"/>
      <c r="L109" s="83"/>
      <c r="M109" s="363"/>
      <c r="N109" s="363"/>
    </row>
    <row r="110" spans="1:14" ht="14.25" customHeight="1">
      <c r="A110" s="137"/>
      <c r="B110" s="121" t="s">
        <v>253</v>
      </c>
      <c r="C110" s="138">
        <v>1646836.7999999998</v>
      </c>
      <c r="D110" s="138">
        <v>1918336.8</v>
      </c>
      <c r="E110" s="138">
        <v>1843569.9440000001</v>
      </c>
      <c r="F110" s="138">
        <v>1836069.9440000001</v>
      </c>
      <c r="G110" s="123"/>
      <c r="H110" s="312">
        <f t="shared" si="8"/>
        <v>95.711553049495805</v>
      </c>
      <c r="I110" s="312">
        <f t="shared" si="9"/>
        <v>99.593180610021932</v>
      </c>
      <c r="J110" s="63"/>
      <c r="K110" s="83"/>
      <c r="L110" s="83"/>
      <c r="M110" s="363"/>
      <c r="N110" s="363"/>
    </row>
    <row r="111" spans="1:14" ht="14.25" customHeight="1">
      <c r="A111" s="137"/>
      <c r="B111" s="121" t="s">
        <v>252</v>
      </c>
      <c r="C111" s="138">
        <v>940000.06347223185</v>
      </c>
      <c r="D111" s="138">
        <v>1047419.0837083326</v>
      </c>
      <c r="E111" s="138">
        <v>958589.24626922421</v>
      </c>
      <c r="F111" s="138">
        <v>927356.55630269134</v>
      </c>
      <c r="G111" s="123"/>
      <c r="H111" s="312">
        <f t="shared" si="8"/>
        <v>88.537298081244984</v>
      </c>
      <c r="I111" s="312">
        <f t="shared" si="9"/>
        <v>96.741806765714429</v>
      </c>
      <c r="J111" s="63"/>
      <c r="K111" s="83"/>
      <c r="L111" s="83"/>
      <c r="M111" s="363"/>
      <c r="N111" s="363"/>
    </row>
    <row r="112" spans="1:14" ht="14.25" customHeight="1">
      <c r="A112" s="137"/>
      <c r="B112" s="121" t="s">
        <v>251</v>
      </c>
      <c r="C112" s="138">
        <v>30917997.120000001</v>
      </c>
      <c r="D112" s="138">
        <v>24068444.750399999</v>
      </c>
      <c r="E112" s="138">
        <v>16168502.951999998</v>
      </c>
      <c r="F112" s="138">
        <v>14129506.588799998</v>
      </c>
      <c r="G112" s="123"/>
      <c r="H112" s="312">
        <f t="shared" ref="H112" si="10">IF(F112=0,"n.a.",IF(D112=0,"n.a.",(F112/D112)*100))</f>
        <v>58.705523914523702</v>
      </c>
      <c r="I112" s="312">
        <f t="shared" ref="I112" si="11">IF(F112=0,"n.a.",IF(E112=0,"n.a.",(F112/E112)*100))</f>
        <v>87.389083768279349</v>
      </c>
      <c r="J112" s="63"/>
      <c r="K112" s="83"/>
      <c r="L112" s="83"/>
      <c r="M112" s="363"/>
      <c r="N112" s="363"/>
    </row>
    <row r="113" spans="1:14" ht="14.25" customHeight="1">
      <c r="A113" s="114" t="s">
        <v>205</v>
      </c>
      <c r="B113" s="115"/>
      <c r="C113" s="116">
        <f>SUM(C114:C117)</f>
        <v>91078690941.999832</v>
      </c>
      <c r="D113" s="116">
        <f>SUM(D114:D117)</f>
        <v>92853428645.807373</v>
      </c>
      <c r="E113" s="116">
        <f>SUM(E114:E117)</f>
        <v>62260917601.689377</v>
      </c>
      <c r="F113" s="116">
        <f>SUM(F114:F117)</f>
        <v>61012079527.525421</v>
      </c>
      <c r="G113" s="117"/>
      <c r="H113" s="118">
        <f t="shared" ref="H113:H121" si="12">IF(F113=0,"n.a.",IF(D113=0,"n.a.",(F113/D113)*100))</f>
        <v>65.707944679413103</v>
      </c>
      <c r="I113" s="118">
        <f t="shared" ref="I113:I121" si="13">IF(F113=0,"n.a.",IF(E113=0,"n.a.",(F113/E113)*100))</f>
        <v>97.99418620497481</v>
      </c>
      <c r="J113" s="63"/>
      <c r="K113" s="83"/>
      <c r="L113" s="83"/>
      <c r="M113" s="363"/>
      <c r="N113" s="363"/>
    </row>
    <row r="114" spans="1:14" ht="14.25" customHeight="1">
      <c r="A114" s="137"/>
      <c r="B114" s="121" t="s">
        <v>203</v>
      </c>
      <c r="C114" s="311">
        <v>75538101467.999832</v>
      </c>
      <c r="D114" s="138">
        <v>78202062436.909088</v>
      </c>
      <c r="E114" s="138">
        <v>51777672520.480972</v>
      </c>
      <c r="F114" s="138">
        <v>51128553582.781593</v>
      </c>
      <c r="G114" s="123"/>
      <c r="H114" s="312">
        <f t="shared" si="12"/>
        <v>65.380057749794602</v>
      </c>
      <c r="I114" s="312">
        <f t="shared" si="13"/>
        <v>98.746334267067297</v>
      </c>
      <c r="J114" s="63"/>
      <c r="K114" s="83"/>
      <c r="L114" s="83"/>
      <c r="M114" s="363"/>
      <c r="N114" s="363"/>
    </row>
    <row r="115" spans="1:14" ht="14.25" customHeight="1">
      <c r="A115" s="137"/>
      <c r="B115" s="121" t="s">
        <v>249</v>
      </c>
      <c r="C115" s="311">
        <v>707004934.99999964</v>
      </c>
      <c r="D115" s="138">
        <v>659875613.18000007</v>
      </c>
      <c r="E115" s="138">
        <v>463395764.80000001</v>
      </c>
      <c r="F115" s="138">
        <v>425964773.11319995</v>
      </c>
      <c r="G115" s="123"/>
      <c r="H115" s="312">
        <f t="shared" si="12"/>
        <v>64.552282976550273</v>
      </c>
      <c r="I115" s="312">
        <f t="shared" si="13"/>
        <v>91.922457102525485</v>
      </c>
      <c r="J115" s="63"/>
      <c r="K115" s="83"/>
      <c r="L115" s="83"/>
      <c r="M115" s="363"/>
      <c r="N115" s="363"/>
    </row>
    <row r="116" spans="1:14" ht="14.25" customHeight="1">
      <c r="A116" s="137"/>
      <c r="B116" s="121" t="s">
        <v>204</v>
      </c>
      <c r="C116" s="311">
        <v>2925364566.9999948</v>
      </c>
      <c r="D116" s="138">
        <v>2852118759.7182999</v>
      </c>
      <c r="E116" s="138">
        <v>1954308371.4083998</v>
      </c>
      <c r="F116" s="138">
        <v>1570299013.5706263</v>
      </c>
      <c r="G116" s="123"/>
      <c r="H116" s="312">
        <f t="shared" si="12"/>
        <v>55.057280073629286</v>
      </c>
      <c r="I116" s="312">
        <f t="shared" si="13"/>
        <v>80.350626162388494</v>
      </c>
      <c r="J116" s="63"/>
      <c r="K116" s="83"/>
      <c r="L116" s="83"/>
      <c r="M116" s="363"/>
      <c r="N116" s="363"/>
    </row>
    <row r="117" spans="1:14" ht="14.25" customHeight="1">
      <c r="A117" s="137"/>
      <c r="B117" s="121" t="s">
        <v>250</v>
      </c>
      <c r="C117" s="311">
        <v>11908219972</v>
      </c>
      <c r="D117" s="138">
        <v>11139371836</v>
      </c>
      <c r="E117" s="138">
        <v>8065540945</v>
      </c>
      <c r="F117" s="138">
        <v>7887262158.0600033</v>
      </c>
      <c r="G117" s="123"/>
      <c r="H117" s="312">
        <f t="shared" si="12"/>
        <v>70.80526868283637</v>
      </c>
      <c r="I117" s="312">
        <f t="shared" si="13"/>
        <v>97.789623930301715</v>
      </c>
      <c r="J117" s="63"/>
      <c r="K117" s="83"/>
      <c r="L117" s="83"/>
      <c r="M117" s="363"/>
      <c r="N117" s="363"/>
    </row>
    <row r="118" spans="1:14" ht="14.25" customHeight="1">
      <c r="A118" s="114" t="s">
        <v>149</v>
      </c>
      <c r="B118" s="115"/>
      <c r="C118" s="116">
        <f>SUM(C119:C121)</f>
        <v>13126632728.770018</v>
      </c>
      <c r="D118" s="116">
        <f>SUM(D119:D121)</f>
        <v>14358887149.659979</v>
      </c>
      <c r="E118" s="116">
        <f>SUM(E119:E121)</f>
        <v>11299346088.989994</v>
      </c>
      <c r="F118" s="116">
        <f>SUM(F119:F121)</f>
        <v>10922043102.109993</v>
      </c>
      <c r="G118" s="117"/>
      <c r="H118" s="118">
        <f t="shared" si="12"/>
        <v>76.064690726179492</v>
      </c>
      <c r="I118" s="118">
        <f t="shared" si="13"/>
        <v>96.660842283186255</v>
      </c>
      <c r="J118" s="63"/>
      <c r="K118" s="83"/>
      <c r="L118" s="83"/>
      <c r="M118" s="363"/>
      <c r="N118" s="363"/>
    </row>
    <row r="119" spans="1:14" ht="14.25" customHeight="1">
      <c r="A119" s="38"/>
      <c r="B119" s="121" t="s">
        <v>201</v>
      </c>
      <c r="C119" s="138">
        <v>10073968750.540018</v>
      </c>
      <c r="D119" s="138">
        <v>11205528288.459978</v>
      </c>
      <c r="E119" s="138">
        <v>8886580933.7099934</v>
      </c>
      <c r="F119" s="138">
        <v>8609810486.2499943</v>
      </c>
      <c r="G119" s="123"/>
      <c r="H119" s="312">
        <f t="shared" si="12"/>
        <v>76.835382184674089</v>
      </c>
      <c r="I119" s="312">
        <f t="shared" si="13"/>
        <v>96.885523808036126</v>
      </c>
      <c r="J119" s="63"/>
      <c r="K119" s="83"/>
      <c r="L119" s="83"/>
      <c r="M119" s="363"/>
      <c r="N119" s="363"/>
    </row>
    <row r="120" spans="1:14" ht="14.25" customHeight="1">
      <c r="A120" s="38"/>
      <c r="B120" s="121" t="s">
        <v>249</v>
      </c>
      <c r="C120" s="138">
        <v>1652411354</v>
      </c>
      <c r="D120" s="138">
        <v>1799225069</v>
      </c>
      <c r="E120" s="138">
        <v>1269860350</v>
      </c>
      <c r="F120" s="138">
        <v>1269860350</v>
      </c>
      <c r="G120" s="123"/>
      <c r="H120" s="312">
        <f t="shared" si="12"/>
        <v>70.578182345234978</v>
      </c>
      <c r="I120" s="312">
        <f t="shared" si="13"/>
        <v>100</v>
      </c>
      <c r="J120" s="63"/>
      <c r="K120" s="83"/>
      <c r="L120" s="83"/>
      <c r="M120" s="363"/>
      <c r="N120" s="363"/>
    </row>
    <row r="121" spans="1:14" ht="14.25" customHeight="1">
      <c r="A121" s="37"/>
      <c r="B121" s="125" t="s">
        <v>204</v>
      </c>
      <c r="C121" s="329">
        <v>1400252624.2299998</v>
      </c>
      <c r="D121" s="329">
        <v>1354133792.2000005</v>
      </c>
      <c r="E121" s="329">
        <v>1142904805.28</v>
      </c>
      <c r="F121" s="329">
        <v>1042372265.8599992</v>
      </c>
      <c r="G121" s="127"/>
      <c r="H121" s="330">
        <f t="shared" si="12"/>
        <v>76.977051445300958</v>
      </c>
      <c r="I121" s="330">
        <f t="shared" si="13"/>
        <v>91.203769644194352</v>
      </c>
      <c r="J121" s="63"/>
      <c r="K121" s="83"/>
      <c r="L121" s="83"/>
      <c r="M121" s="363"/>
      <c r="N121" s="363"/>
    </row>
    <row r="122" spans="1:14" s="130" customFormat="1" ht="13.5" customHeight="1">
      <c r="A122" s="129" t="s">
        <v>200</v>
      </c>
      <c r="B122" s="203"/>
      <c r="C122" s="68"/>
      <c r="D122" s="68"/>
      <c r="E122" s="68"/>
      <c r="F122" s="68"/>
      <c r="G122" s="68"/>
      <c r="H122" s="68"/>
      <c r="I122" s="68"/>
    </row>
    <row r="123" spans="1:14" s="130" customFormat="1" ht="13.5" customHeight="1">
      <c r="A123" s="129" t="s">
        <v>642</v>
      </c>
      <c r="B123" s="203"/>
      <c r="C123" s="68"/>
      <c r="D123" s="68"/>
      <c r="E123" s="68"/>
      <c r="F123" s="68"/>
      <c r="G123" s="68"/>
      <c r="H123" s="68"/>
      <c r="I123" s="68"/>
    </row>
    <row r="124" spans="1:14" s="130" customFormat="1" ht="24.75" customHeight="1">
      <c r="A124" s="435" t="s">
        <v>627</v>
      </c>
      <c r="B124" s="435"/>
      <c r="C124" s="435"/>
      <c r="D124" s="435"/>
      <c r="E124" s="435"/>
      <c r="F124" s="435"/>
      <c r="G124" s="435"/>
      <c r="H124" s="435"/>
      <c r="I124" s="435"/>
    </row>
    <row r="125" spans="1:14" s="130" customFormat="1" ht="11.25">
      <c r="A125" s="104" t="s">
        <v>147</v>
      </c>
      <c r="B125" s="318"/>
      <c r="C125" s="67"/>
      <c r="D125" s="67"/>
      <c r="E125" s="67"/>
      <c r="F125" s="67"/>
      <c r="G125" s="67"/>
      <c r="H125" s="67"/>
      <c r="I125" s="67"/>
    </row>
    <row r="126" spans="1:14" s="35" customFormat="1" ht="9" customHeight="1">
      <c r="A126" s="36"/>
      <c r="B126" s="405"/>
      <c r="C126" s="405"/>
      <c r="D126" s="405"/>
      <c r="E126" s="405"/>
      <c r="F126" s="405"/>
      <c r="G126" s="405"/>
      <c r="H126" s="405"/>
      <c r="I126" s="405"/>
    </row>
    <row r="127" spans="1:14" s="35" customFormat="1" ht="12">
      <c r="A127" s="36"/>
      <c r="B127" s="405"/>
      <c r="C127" s="405"/>
      <c r="D127" s="405"/>
      <c r="E127" s="405"/>
      <c r="F127" s="405"/>
      <c r="G127" s="405"/>
      <c r="H127" s="405"/>
      <c r="I127" s="405"/>
    </row>
    <row r="128" spans="1:14" s="35" customFormat="1" ht="9" customHeight="1">
      <c r="A128" s="36"/>
      <c r="B128" s="62"/>
      <c r="C128" s="62"/>
      <c r="D128" s="62"/>
      <c r="E128" s="62"/>
      <c r="F128" s="62"/>
      <c r="G128" s="62"/>
      <c r="H128" s="62"/>
    </row>
  </sheetData>
  <mergeCells count="14">
    <mergeCell ref="A124:I124"/>
    <mergeCell ref="B126:I126"/>
    <mergeCell ref="B127:I127"/>
    <mergeCell ref="A3:I3"/>
    <mergeCell ref="A4:A7"/>
    <mergeCell ref="B4:B7"/>
    <mergeCell ref="E4:F4"/>
    <mergeCell ref="H4:I5"/>
    <mergeCell ref="C5:C6"/>
    <mergeCell ref="D5:D6"/>
    <mergeCell ref="E5:E6"/>
    <mergeCell ref="A8:B8"/>
    <mergeCell ref="A81:B81"/>
    <mergeCell ref="A1:C1"/>
  </mergeCells>
  <printOptions horizontalCentered="1"/>
  <pageMargins left="0.31496062992125984" right="0.31496062992125984" top="0.55118110236220474" bottom="0.55118110236220474" header="0.31496062992125984" footer="0.31496062992125984"/>
  <pageSetup scale="8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20</vt:i4>
      </vt:variant>
    </vt:vector>
  </HeadingPairs>
  <TitlesOfParts>
    <vt:vector size="30" baseType="lpstr">
      <vt:lpstr>Anexo 10</vt:lpstr>
      <vt:lpstr>Anexo 11</vt:lpstr>
      <vt:lpstr>Anexo 12</vt:lpstr>
      <vt:lpstr>Anexo 13</vt:lpstr>
      <vt:lpstr>Anexo 14</vt:lpstr>
      <vt:lpstr>Anexo 15</vt:lpstr>
      <vt:lpstr>Anexo 16 </vt:lpstr>
      <vt:lpstr>Anexo 17</vt:lpstr>
      <vt:lpstr>Anexo 18</vt:lpstr>
      <vt:lpstr>Anexo 19</vt:lpstr>
      <vt:lpstr>'Anexo 10'!Área_de_impresión</vt:lpstr>
      <vt:lpstr>'Anexo 11'!Área_de_impresión</vt:lpstr>
      <vt:lpstr>'Anexo 12'!Área_de_impresión</vt:lpstr>
      <vt:lpstr>'Anexo 13'!Área_de_impresión</vt:lpstr>
      <vt:lpstr>'Anexo 14'!Área_de_impresión</vt:lpstr>
      <vt:lpstr>'Anexo 15'!Área_de_impresión</vt:lpstr>
      <vt:lpstr>'Anexo 16 '!Área_de_impresión</vt:lpstr>
      <vt:lpstr>'Anexo 17'!Área_de_impresión</vt:lpstr>
      <vt:lpstr>'Anexo 18'!Área_de_impresión</vt:lpstr>
      <vt:lpstr>'Anexo 19'!Área_de_impresión</vt:lpstr>
      <vt:lpstr>'Anexo 10'!Títulos_a_imprimir</vt:lpstr>
      <vt:lpstr>'Anexo 11'!Títulos_a_imprimir</vt:lpstr>
      <vt:lpstr>'Anexo 12'!Títulos_a_imprimir</vt:lpstr>
      <vt:lpstr>'Anexo 13'!Títulos_a_imprimir</vt:lpstr>
      <vt:lpstr>'Anexo 14'!Títulos_a_imprimir</vt:lpstr>
      <vt:lpstr>'Anexo 15'!Títulos_a_imprimir</vt:lpstr>
      <vt:lpstr>'Anexo 16 '!Títulos_a_imprimir</vt:lpstr>
      <vt:lpstr>'Anexo 17'!Títulos_a_imprimir</vt:lpstr>
      <vt:lpstr>'Anexo 18'!Títulos_a_imprimir</vt:lpstr>
      <vt:lpstr>'Anexo 19'!Títulos_a_imprimir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francisco_reyes</dc:creator>
  <cp:lastModifiedBy>Usuario de Windows</cp:lastModifiedBy>
  <cp:lastPrinted>2018-10-29T02:08:00Z</cp:lastPrinted>
  <dcterms:created xsi:type="dcterms:W3CDTF">2016-01-19T03:27:21Z</dcterms:created>
  <dcterms:modified xsi:type="dcterms:W3CDTF">2018-10-29T02:08:07Z</dcterms:modified>
</cp:coreProperties>
</file>