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defaultThemeVersion="124226"/>
  <mc:AlternateContent xmlns:mc="http://schemas.openxmlformats.org/markup-compatibility/2006">
    <mc:Choice Requires="x15">
      <x15ac:absPath xmlns:x15ac="http://schemas.microsoft.com/office/spreadsheetml/2010/11/ac" url="G:\Actual\Mis documentos\Laboral\2018\Trimestrales\3. Tercer Trimestre\Anexos\02. Anexos subidos Share Point\Por subir\"/>
    </mc:Choice>
  </mc:AlternateContent>
  <bookViews>
    <workbookView xWindow="120" yWindow="120" windowWidth="7620" windowHeight="8250"/>
  </bookViews>
  <sheets>
    <sheet name="Avance Fin- Fis" sheetId="3" r:id="rId1"/>
    <sheet name="Flujo Neto Inv Dir" sheetId="4" r:id="rId2"/>
    <sheet name="Flujo Neto Inv Cond Oper" sheetId="5" r:id="rId3"/>
    <sheet name="Comp Inv Dir Oper" sheetId="6" r:id="rId4"/>
    <sheet name="Comp Inv Fin Dir Con Oper" sheetId="7" r:id="rId5"/>
    <sheet name="Valor Pres Neto Fin Dir" sheetId="8" r:id="rId6"/>
    <sheet name="Valor Pres Neto Fin Cond" sheetId="9"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_TDC2001">'[1]Tipos de Cambio'!$C$4</definedName>
    <definedName name="___tdc20012">'[1]Tipos de Cambio'!$C$4</definedName>
    <definedName name="_Ene2001" localSheetId="0">#REF!</definedName>
    <definedName name="_Ene2001" localSheetId="2">#REF!</definedName>
    <definedName name="_Ene2001" localSheetId="6">#REF!</definedName>
    <definedName name="_Ene2001" localSheetId="5">#REF!</definedName>
    <definedName name="_Ene2001">#REF!</definedName>
    <definedName name="_xlnm._FilterDatabase" localSheetId="0" hidden="1">'Avance Fin- Fis'!$C$15:$P$99</definedName>
    <definedName name="_xlnm._FilterDatabase" localSheetId="4" hidden="1">'Comp Inv Fin Dir Con Oper'!$A$13:$L$244</definedName>
    <definedName name="_Order2" hidden="1">0</definedName>
    <definedName name="_TC2001" localSheetId="0">#REF!</definedName>
    <definedName name="_TC2001" localSheetId="2">#REF!</definedName>
    <definedName name="_TC2001" localSheetId="6">#REF!</definedName>
    <definedName name="_TC2001" localSheetId="5">#REF!</definedName>
    <definedName name="_TC2001">#REF!</definedName>
    <definedName name="_TDC2001" localSheetId="2">'[1]Tipos de Cambio'!$C$4</definedName>
    <definedName name="_TDC2001" localSheetId="1">'[1]Tipos de Cambio'!$C$4</definedName>
    <definedName name="_TDC2001" localSheetId="6">'[2]Tipos de Cambio'!$C$4</definedName>
    <definedName name="_TDC2001" localSheetId="5">'[2]Tipos de Cambio'!$C$4</definedName>
    <definedName name="_TDC2001">'[3]Tipos de Cambio'!$C$4</definedName>
    <definedName name="_tdc20012" localSheetId="2">'[1]Tipos de Cambio'!$C$4</definedName>
    <definedName name="_tdc20012" localSheetId="1">'[1]Tipos de Cambio'!$C$4</definedName>
    <definedName name="_tdc20012">'[3]Tipos de Cambio'!$C$4</definedName>
    <definedName name="Acum_2014_Condicionada" localSheetId="0">'Avance Fin- Fis'!$G$82</definedName>
    <definedName name="Acum_2014_Condicionada">#REF!</definedName>
    <definedName name="Acum_2014_Directa" localSheetId="0">'Avance Fin- Fis'!#REF!</definedName>
    <definedName name="Acum_2014_Directa">#REF!</definedName>
    <definedName name="Acum_2016_Total" localSheetId="0">'Avance Fin- Fis'!#REF!</definedName>
    <definedName name="Acum_2016_Total">#REF!</definedName>
    <definedName name="Anyo_de_referencia">[4]Oculta!$B$8</definedName>
    <definedName name="Anyo_fin_PEM">'[5]EVA 00'!$A$54</definedName>
    <definedName name="Anyo_inicio_PEM">'[5]EVA 00'!$A$22</definedName>
    <definedName name="_xlnm.Print_Area" localSheetId="0">'Avance Fin- Fis'!$C$1:$P$98</definedName>
    <definedName name="_xlnm.Print_Area" localSheetId="3">'Comp Inv Dir Oper'!$A$1:$M$265</definedName>
    <definedName name="_xlnm.Print_Area" localSheetId="4">'Comp Inv Fin Dir Con Oper'!$A$1:$L$310</definedName>
    <definedName name="_xlnm.Print_Area" localSheetId="2">'Flujo Neto Inv Cond Oper'!$B$1:$L$49</definedName>
    <definedName name="_xlnm.Print_Area" localSheetId="1">'Flujo Neto Inv Dir'!$A$1:$O$282</definedName>
    <definedName name="_xlnm.Print_Area" localSheetId="6">'Valor Pres Neto Fin Cond'!$A$1:$K$67</definedName>
    <definedName name="_xlnm.Print_Area" localSheetId="5">'Valor Pres Neto Fin Dir'!$A$1:$K$318</definedName>
    <definedName name="Clase_obra">[5]PEM!$L$1</definedName>
    <definedName name="CMAA_EVA">'[5]EVA 00'!$S$13</definedName>
    <definedName name="CMAB_EVA">'[5]EVA 00'!$S$14</definedName>
    <definedName name="CMGN_EVA">'[5]EVA 00'!$S$16</definedName>
    <definedName name="CMPE_EVA">'[5]EVA 00'!$S$15</definedName>
    <definedName name="CMPM_EVA">'[5]EVA 00'!$S$17</definedName>
    <definedName name="Col_duracion">[5]PEM!$F$1</definedName>
    <definedName name="Costo_Total_Obra">[5]PEM!$D$1</definedName>
    <definedName name="dec.fp4">'[6]datos base'!$H$33</definedName>
    <definedName name="EssOptions">"1100000000110000_01000"</definedName>
    <definedName name="EssOptions_1">"1100000000110000_01000"</definedName>
    <definedName name="FEOF">[4]Oculta!$B$7</definedName>
    <definedName name="fp.2">'[7]Datos Base'!$F$22</definedName>
    <definedName name="fp.4">'[7]Datos Base'!$H$22</definedName>
    <definedName name="fpr.2">'[8]datos base'!$F$23</definedName>
    <definedName name="fpr.4">'[7]Datos Base'!$H$23</definedName>
    <definedName name="Hasta_2015_Condicionada" localSheetId="0">'Avance Fin- Fis'!$J$82</definedName>
    <definedName name="Hasta_2015_Condicionada">#REF!</definedName>
    <definedName name="Hasta_2015_Directa" localSheetId="0">'Avance Fin- Fis'!#REF!</definedName>
    <definedName name="Hasta_2015_Directa">#REF!</definedName>
    <definedName name="Hasta_2015_Total" localSheetId="0">'Avance Fin- Fis'!#REF!</definedName>
    <definedName name="Hasta_2015_Total">#REF!</definedName>
    <definedName name="iiiiiiiiii" localSheetId="0">#REF!</definedName>
    <definedName name="iiiiiiiiii">#REF!</definedName>
    <definedName name="moneda.de">'[7]Datos Base'!$E$10</definedName>
    <definedName name="nombre">'[9]datos base'!$I$2</definedName>
    <definedName name="Nombre_OP">[5]PEM!$A$1</definedName>
    <definedName name="Num_circuitos">[5]PEM!$J$1</definedName>
    <definedName name="pesos" localSheetId="0">#REF!</definedName>
    <definedName name="pesos">#REF!</definedName>
    <definedName name="Realizada_2015_Total" localSheetId="0">'Avance Fin- Fis'!#REF!</definedName>
    <definedName name="Realizada_2015_Total">#REF!</definedName>
    <definedName name="Realizada_Condicionada_2015" localSheetId="0">'Avance Fin- Fis'!$I$82</definedName>
    <definedName name="Realizada_Condicionada_2015">#REF!</definedName>
    <definedName name="Realizada_Directa_2015" localSheetId="0">'Avance Fin- Fis'!#REF!</definedName>
    <definedName name="Realizada_Directa_2015">#REF!</definedName>
    <definedName name="Realizada_Total_2015" localSheetId="0">'Avance Fin- Fis'!#REF!</definedName>
    <definedName name="Realizada_Total_2015">#REF!</definedName>
    <definedName name="Relacion_transf">[5]PEM!$I$1</definedName>
    <definedName name="Tension_Obra">[5]PEM!$E$1</definedName>
    <definedName name="Tipo_const_obra">[5]PEM!$G$1</definedName>
    <definedName name="Tipo_obra">[5]PEM!$M$1</definedName>
    <definedName name="TIR">'[5]EVA 00'!$M$11</definedName>
    <definedName name="_xlnm.Print_Titles" localSheetId="0">'Avance Fin- Fis'!$1:$11</definedName>
    <definedName name="_xlnm.Print_Titles" localSheetId="3">'Comp Inv Dir Oper'!$1:$10</definedName>
    <definedName name="_xlnm.Print_Titles" localSheetId="4">'Comp Inv Fin Dir Con Oper'!$1:$10</definedName>
    <definedName name="_xlnm.Print_Titles" localSheetId="2">'Flujo Neto Inv Cond Oper'!$1:$12</definedName>
    <definedName name="_xlnm.Print_Titles" localSheetId="1">'Flujo Neto Inv Dir'!$1:$14</definedName>
    <definedName name="_xlnm.Print_Titles" localSheetId="6">'Valor Pres Neto Fin Cond'!$1:$10</definedName>
    <definedName name="_xlnm.Print_Titles" localSheetId="5">'Valor Pres Neto Fin Dir'!$1:$10</definedName>
    <definedName name="VPN">'[5]EVA 00'!$K$11</definedName>
    <definedName name="Z_ACA8C922_D540_408C_ACB4_DEDC5EBD2D0D_.wvu.Cols" localSheetId="2" hidden="1">'Flujo Neto Inv Cond Oper'!$A:$A</definedName>
    <definedName name="Z_ACA8C922_D540_408C_ACB4_DEDC5EBD2D0D_.wvu.PrintArea" localSheetId="2" hidden="1">'Flujo Neto Inv Cond Oper'!$B$3:$L$49</definedName>
    <definedName name="Z_ACA8C922_D540_408C_ACB4_DEDC5EBD2D0D_.wvu.PrintTitles" localSheetId="2" hidden="1">'Flujo Neto Inv Cond Oper'!$4:$13</definedName>
  </definedNames>
  <calcPr calcId="152511"/>
</workbook>
</file>

<file path=xl/calcChain.xml><?xml version="1.0" encoding="utf-8"?>
<calcChain xmlns="http://schemas.openxmlformats.org/spreadsheetml/2006/main">
  <c r="F60" i="9" l="1"/>
  <c r="E60" i="9"/>
  <c r="D60" i="9"/>
  <c r="F57" i="9"/>
  <c r="E57" i="9"/>
  <c r="D57" i="9"/>
  <c r="F54" i="9"/>
  <c r="E54" i="9"/>
  <c r="D54" i="9"/>
  <c r="F51" i="9"/>
  <c r="E51" i="9"/>
  <c r="D51" i="9"/>
  <c r="F48" i="9"/>
  <c r="E48" i="9"/>
  <c r="D48" i="9"/>
  <c r="F46" i="9"/>
  <c r="E46" i="9"/>
  <c r="D46" i="9"/>
  <c r="F44" i="9"/>
  <c r="E44" i="9"/>
  <c r="D44" i="9"/>
  <c r="F41" i="9"/>
  <c r="E41" i="9"/>
  <c r="D41" i="9"/>
  <c r="F39" i="9"/>
  <c r="E39" i="9"/>
  <c r="D39" i="9"/>
  <c r="F36" i="9"/>
  <c r="E36" i="9"/>
  <c r="D36" i="9"/>
  <c r="F33" i="9"/>
  <c r="E33" i="9"/>
  <c r="D33" i="9"/>
  <c r="F27" i="9"/>
  <c r="E27" i="9"/>
  <c r="D27" i="9"/>
  <c r="F14" i="9"/>
  <c r="E14" i="9"/>
  <c r="D14" i="9"/>
  <c r="F12" i="9"/>
  <c r="E12" i="9"/>
  <c r="D12" i="9"/>
  <c r="F301" i="8"/>
  <c r="E301" i="8"/>
  <c r="D301" i="8"/>
  <c r="F285" i="8"/>
  <c r="E285" i="8"/>
  <c r="D285" i="8"/>
  <c r="F275" i="8"/>
  <c r="E275" i="8"/>
  <c r="D275" i="8"/>
  <c r="F261" i="8"/>
  <c r="E261" i="8"/>
  <c r="D261" i="8"/>
  <c r="F246" i="8"/>
  <c r="E246" i="8"/>
  <c r="D246" i="8"/>
  <c r="F236" i="8"/>
  <c r="E236" i="8"/>
  <c r="D236" i="8"/>
  <c r="F232" i="8"/>
  <c r="E232" i="8"/>
  <c r="D232" i="8"/>
  <c r="F222" i="8"/>
  <c r="E222" i="8"/>
  <c r="D222" i="8"/>
  <c r="F211" i="8"/>
  <c r="E211" i="8"/>
  <c r="D211" i="8"/>
  <c r="F189" i="8"/>
  <c r="E189" i="8"/>
  <c r="D189" i="8"/>
  <c r="F164" i="8"/>
  <c r="E164" i="8"/>
  <c r="D164" i="8"/>
  <c r="F142" i="8"/>
  <c r="E142" i="8"/>
  <c r="D142" i="8"/>
  <c r="F132" i="8"/>
  <c r="E132" i="8"/>
  <c r="D132" i="8"/>
  <c r="F114" i="8"/>
  <c r="E114" i="8"/>
  <c r="D114" i="8"/>
  <c r="F75" i="8"/>
  <c r="E75" i="8"/>
  <c r="D75" i="8"/>
  <c r="F62" i="8"/>
  <c r="E62" i="8"/>
  <c r="D62" i="8"/>
  <c r="F51" i="8"/>
  <c r="E51" i="8"/>
  <c r="D51" i="8"/>
  <c r="F37" i="8"/>
  <c r="E37" i="8"/>
  <c r="D37" i="8"/>
  <c r="F28" i="8"/>
  <c r="E28" i="8"/>
  <c r="D28" i="8"/>
  <c r="F12" i="8"/>
  <c r="E12" i="8"/>
  <c r="D12" i="8"/>
  <c r="E11" i="9" l="1"/>
  <c r="F11" i="9"/>
  <c r="D11" i="9"/>
  <c r="F11" i="8"/>
  <c r="D11" i="8"/>
  <c r="E11" i="8"/>
  <c r="F306" i="7"/>
  <c r="F305" i="7"/>
  <c r="F304" i="7"/>
  <c r="F303" i="7"/>
  <c r="F302" i="7"/>
  <c r="F301" i="7"/>
  <c r="F300" i="7"/>
  <c r="F299" i="7"/>
  <c r="F298" i="7"/>
  <c r="F297" i="7"/>
  <c r="F296" i="7"/>
  <c r="F295" i="7"/>
  <c r="F294" i="7"/>
  <c r="F293" i="7"/>
  <c r="F292" i="7"/>
  <c r="F291" i="7"/>
  <c r="F290" i="7"/>
  <c r="F289" i="7"/>
  <c r="F288" i="7"/>
  <c r="F287" i="7"/>
  <c r="F286" i="7"/>
  <c r="F285" i="7"/>
  <c r="F284" i="7"/>
  <c r="F283" i="7"/>
  <c r="F282" i="7"/>
  <c r="F281" i="7"/>
  <c r="F280" i="7"/>
  <c r="F279" i="7"/>
  <c r="F278" i="7"/>
  <c r="F277" i="7"/>
  <c r="F276" i="7"/>
  <c r="F275" i="7"/>
  <c r="F274" i="7"/>
  <c r="F273" i="7"/>
  <c r="L272" i="7"/>
  <c r="K272" i="7"/>
  <c r="G272" i="7"/>
  <c r="E272" i="7"/>
  <c r="D272" i="7"/>
  <c r="H271" i="7"/>
  <c r="I271" i="7" s="1"/>
  <c r="F271" i="7"/>
  <c r="H270" i="7"/>
  <c r="I270" i="7" s="1"/>
  <c r="F270" i="7"/>
  <c r="H269" i="7"/>
  <c r="I269" i="7" s="1"/>
  <c r="F269" i="7"/>
  <c r="H268" i="7"/>
  <c r="I268" i="7" s="1"/>
  <c r="F268" i="7"/>
  <c r="H267" i="7"/>
  <c r="I267" i="7" s="1"/>
  <c r="F267" i="7"/>
  <c r="H266" i="7"/>
  <c r="I266" i="7" s="1"/>
  <c r="F266" i="7"/>
  <c r="H265" i="7"/>
  <c r="I265" i="7" s="1"/>
  <c r="F265" i="7"/>
  <c r="H264" i="7"/>
  <c r="I264" i="7" s="1"/>
  <c r="F264" i="7"/>
  <c r="H263" i="7"/>
  <c r="I263" i="7" s="1"/>
  <c r="F263" i="7"/>
  <c r="H262" i="7"/>
  <c r="I262" i="7" s="1"/>
  <c r="F262" i="7"/>
  <c r="H261" i="7"/>
  <c r="I261" i="7" s="1"/>
  <c r="F261" i="7"/>
  <c r="H260" i="7"/>
  <c r="I260" i="7" s="1"/>
  <c r="F260" i="7"/>
  <c r="H259" i="7"/>
  <c r="I259" i="7" s="1"/>
  <c r="F259" i="7"/>
  <c r="H258" i="7"/>
  <c r="I258" i="7" s="1"/>
  <c r="F258" i="7"/>
  <c r="H257" i="7"/>
  <c r="I257" i="7" s="1"/>
  <c r="F257" i="7"/>
  <c r="H256" i="7"/>
  <c r="I256" i="7" s="1"/>
  <c r="F256" i="7"/>
  <c r="H255" i="7"/>
  <c r="I255" i="7" s="1"/>
  <c r="F255" i="7"/>
  <c r="H254" i="7"/>
  <c r="I254" i="7" s="1"/>
  <c r="F254" i="7"/>
  <c r="H253" i="7"/>
  <c r="I253" i="7" s="1"/>
  <c r="F253" i="7"/>
  <c r="H252" i="7"/>
  <c r="I252" i="7" s="1"/>
  <c r="F252" i="7"/>
  <c r="H251" i="7"/>
  <c r="I251" i="7" s="1"/>
  <c r="F251" i="7"/>
  <c r="H250" i="7"/>
  <c r="I250" i="7" s="1"/>
  <c r="F250" i="7"/>
  <c r="H249" i="7"/>
  <c r="I249" i="7" s="1"/>
  <c r="F249" i="7"/>
  <c r="H248" i="7"/>
  <c r="I248" i="7" s="1"/>
  <c r="F248" i="7"/>
  <c r="H247" i="7"/>
  <c r="I247" i="7" s="1"/>
  <c r="F247" i="7"/>
  <c r="H246" i="7"/>
  <c r="I246" i="7" s="1"/>
  <c r="F246" i="7"/>
  <c r="H245" i="7"/>
  <c r="I245" i="7" s="1"/>
  <c r="F245" i="7"/>
  <c r="H244" i="7"/>
  <c r="I244" i="7" s="1"/>
  <c r="F244" i="7"/>
  <c r="H243" i="7"/>
  <c r="I243" i="7" s="1"/>
  <c r="F243" i="7"/>
  <c r="H242" i="7"/>
  <c r="I242" i="7" s="1"/>
  <c r="F242" i="7"/>
  <c r="H241" i="7"/>
  <c r="I241" i="7" s="1"/>
  <c r="F241" i="7"/>
  <c r="H240" i="7"/>
  <c r="I240" i="7" s="1"/>
  <c r="F240" i="7"/>
  <c r="H239" i="7"/>
  <c r="I239" i="7" s="1"/>
  <c r="F239" i="7"/>
  <c r="H238" i="7"/>
  <c r="I238" i="7" s="1"/>
  <c r="F238" i="7"/>
  <c r="H237" i="7"/>
  <c r="I237" i="7" s="1"/>
  <c r="F237" i="7"/>
  <c r="H236" i="7"/>
  <c r="I236" i="7" s="1"/>
  <c r="F236" i="7"/>
  <c r="H235" i="7"/>
  <c r="I235" i="7" s="1"/>
  <c r="F235" i="7"/>
  <c r="H234" i="7"/>
  <c r="I234" i="7" s="1"/>
  <c r="F234" i="7"/>
  <c r="H233" i="7"/>
  <c r="I233" i="7" s="1"/>
  <c r="F233" i="7"/>
  <c r="H232" i="7"/>
  <c r="I232" i="7" s="1"/>
  <c r="F232" i="7"/>
  <c r="H231" i="7"/>
  <c r="I231" i="7" s="1"/>
  <c r="F231" i="7"/>
  <c r="H230" i="7"/>
  <c r="I230" i="7" s="1"/>
  <c r="F230" i="7"/>
  <c r="H229" i="7"/>
  <c r="I229" i="7" s="1"/>
  <c r="F229" i="7"/>
  <c r="H228" i="7"/>
  <c r="I228" i="7" s="1"/>
  <c r="F228" i="7"/>
  <c r="H227" i="7"/>
  <c r="I227" i="7" s="1"/>
  <c r="F227" i="7"/>
  <c r="H226" i="7"/>
  <c r="I226" i="7" s="1"/>
  <c r="F226" i="7"/>
  <c r="H225" i="7"/>
  <c r="I225" i="7" s="1"/>
  <c r="F225" i="7"/>
  <c r="H224" i="7"/>
  <c r="I224" i="7" s="1"/>
  <c r="F224" i="7"/>
  <c r="H223" i="7"/>
  <c r="I223" i="7" s="1"/>
  <c r="F223" i="7"/>
  <c r="H222" i="7"/>
  <c r="I222" i="7" s="1"/>
  <c r="F222" i="7"/>
  <c r="H221" i="7"/>
  <c r="I221" i="7" s="1"/>
  <c r="F221" i="7"/>
  <c r="H220" i="7"/>
  <c r="I220" i="7" s="1"/>
  <c r="F220" i="7"/>
  <c r="H219" i="7"/>
  <c r="I219" i="7" s="1"/>
  <c r="F219" i="7"/>
  <c r="H218" i="7"/>
  <c r="I218" i="7" s="1"/>
  <c r="F218" i="7"/>
  <c r="H217" i="7"/>
  <c r="I217" i="7" s="1"/>
  <c r="F217" i="7"/>
  <c r="H216" i="7"/>
  <c r="I216" i="7" s="1"/>
  <c r="F216" i="7"/>
  <c r="H215" i="7"/>
  <c r="I215" i="7" s="1"/>
  <c r="F215" i="7"/>
  <c r="H214" i="7"/>
  <c r="I214" i="7" s="1"/>
  <c r="F214" i="7"/>
  <c r="H213" i="7"/>
  <c r="I213" i="7" s="1"/>
  <c r="F213" i="7"/>
  <c r="H212" i="7"/>
  <c r="I212" i="7" s="1"/>
  <c r="F212" i="7"/>
  <c r="H211" i="7"/>
  <c r="I211" i="7" s="1"/>
  <c r="F211" i="7"/>
  <c r="H210" i="7"/>
  <c r="I210" i="7" s="1"/>
  <c r="F210" i="7"/>
  <c r="H209" i="7"/>
  <c r="I209" i="7" s="1"/>
  <c r="F209" i="7"/>
  <c r="H208" i="7"/>
  <c r="I208" i="7" s="1"/>
  <c r="F208" i="7"/>
  <c r="H207" i="7"/>
  <c r="I207" i="7" s="1"/>
  <c r="F207" i="7"/>
  <c r="H206" i="7"/>
  <c r="I206" i="7" s="1"/>
  <c r="F206" i="7"/>
  <c r="H205" i="7"/>
  <c r="I205" i="7" s="1"/>
  <c r="F205" i="7"/>
  <c r="H204" i="7"/>
  <c r="I204" i="7" s="1"/>
  <c r="F204" i="7"/>
  <c r="H203" i="7"/>
  <c r="I203" i="7" s="1"/>
  <c r="F203" i="7"/>
  <c r="H202" i="7"/>
  <c r="I202" i="7" s="1"/>
  <c r="F202" i="7"/>
  <c r="H201" i="7"/>
  <c r="I201" i="7" s="1"/>
  <c r="F201" i="7"/>
  <c r="H200" i="7"/>
  <c r="I200" i="7" s="1"/>
  <c r="F200" i="7"/>
  <c r="H199" i="7"/>
  <c r="I199" i="7" s="1"/>
  <c r="F199" i="7"/>
  <c r="H198" i="7"/>
  <c r="I198" i="7" s="1"/>
  <c r="F198" i="7"/>
  <c r="H197" i="7"/>
  <c r="I197" i="7" s="1"/>
  <c r="F197" i="7"/>
  <c r="H196" i="7"/>
  <c r="I196" i="7" s="1"/>
  <c r="F196" i="7"/>
  <c r="H195" i="7"/>
  <c r="I195" i="7" s="1"/>
  <c r="F195" i="7"/>
  <c r="H194" i="7"/>
  <c r="I194" i="7" s="1"/>
  <c r="F194" i="7"/>
  <c r="H193" i="7"/>
  <c r="I193" i="7" s="1"/>
  <c r="F193" i="7"/>
  <c r="H192" i="7"/>
  <c r="I192" i="7" s="1"/>
  <c r="F192" i="7"/>
  <c r="H191" i="7"/>
  <c r="I191" i="7" s="1"/>
  <c r="F191" i="7"/>
  <c r="H190" i="7"/>
  <c r="I190" i="7" s="1"/>
  <c r="F190" i="7"/>
  <c r="H189" i="7"/>
  <c r="I189" i="7" s="1"/>
  <c r="F189" i="7"/>
  <c r="H188" i="7"/>
  <c r="I188" i="7" s="1"/>
  <c r="F188" i="7"/>
  <c r="H187" i="7"/>
  <c r="I187" i="7" s="1"/>
  <c r="F187" i="7"/>
  <c r="H186" i="7"/>
  <c r="I186" i="7" s="1"/>
  <c r="F186" i="7"/>
  <c r="H185" i="7"/>
  <c r="I185" i="7" s="1"/>
  <c r="F185" i="7"/>
  <c r="H184" i="7"/>
  <c r="I184" i="7" s="1"/>
  <c r="F184" i="7"/>
  <c r="H183" i="7"/>
  <c r="I183" i="7" s="1"/>
  <c r="F183" i="7"/>
  <c r="H182" i="7"/>
  <c r="I182" i="7" s="1"/>
  <c r="F182" i="7"/>
  <c r="H181" i="7"/>
  <c r="I181" i="7" s="1"/>
  <c r="F181" i="7"/>
  <c r="H180" i="7"/>
  <c r="I180" i="7" s="1"/>
  <c r="F180" i="7"/>
  <c r="H179" i="7"/>
  <c r="I179" i="7" s="1"/>
  <c r="F179" i="7"/>
  <c r="H178" i="7"/>
  <c r="I178" i="7" s="1"/>
  <c r="F178" i="7"/>
  <c r="H177" i="7"/>
  <c r="I177" i="7" s="1"/>
  <c r="F177" i="7"/>
  <c r="H176" i="7"/>
  <c r="I176" i="7" s="1"/>
  <c r="F176" i="7"/>
  <c r="H175" i="7"/>
  <c r="I175" i="7" s="1"/>
  <c r="F175" i="7"/>
  <c r="H174" i="7"/>
  <c r="I174" i="7" s="1"/>
  <c r="F174" i="7"/>
  <c r="H173" i="7"/>
  <c r="I173" i="7" s="1"/>
  <c r="F173" i="7"/>
  <c r="H172" i="7"/>
  <c r="I172" i="7" s="1"/>
  <c r="F172" i="7"/>
  <c r="H171" i="7"/>
  <c r="I171" i="7" s="1"/>
  <c r="F171" i="7"/>
  <c r="H170" i="7"/>
  <c r="I170" i="7" s="1"/>
  <c r="F170" i="7"/>
  <c r="H169" i="7"/>
  <c r="I169" i="7" s="1"/>
  <c r="F169" i="7"/>
  <c r="I168" i="7"/>
  <c r="H168" i="7"/>
  <c r="F168" i="7"/>
  <c r="H167" i="7"/>
  <c r="I167" i="7" s="1"/>
  <c r="F167" i="7"/>
  <c r="H166" i="7"/>
  <c r="I166" i="7" s="1"/>
  <c r="F166" i="7"/>
  <c r="H165" i="7"/>
  <c r="I165" i="7" s="1"/>
  <c r="F165" i="7"/>
  <c r="H164" i="7"/>
  <c r="I164" i="7" s="1"/>
  <c r="F164" i="7"/>
  <c r="H163" i="7"/>
  <c r="I163" i="7" s="1"/>
  <c r="F163" i="7"/>
  <c r="H162" i="7"/>
  <c r="I162" i="7" s="1"/>
  <c r="F162" i="7"/>
  <c r="H161" i="7"/>
  <c r="I161" i="7" s="1"/>
  <c r="F161" i="7"/>
  <c r="H160" i="7"/>
  <c r="I160" i="7" s="1"/>
  <c r="F160" i="7"/>
  <c r="H159" i="7"/>
  <c r="I159" i="7" s="1"/>
  <c r="F159" i="7"/>
  <c r="H158" i="7"/>
  <c r="I158" i="7" s="1"/>
  <c r="F158" i="7"/>
  <c r="H157" i="7"/>
  <c r="I157" i="7" s="1"/>
  <c r="F157" i="7"/>
  <c r="H156" i="7"/>
  <c r="I156" i="7" s="1"/>
  <c r="F156" i="7"/>
  <c r="H155" i="7"/>
  <c r="I155" i="7" s="1"/>
  <c r="F155" i="7"/>
  <c r="H154" i="7"/>
  <c r="I154" i="7" s="1"/>
  <c r="F154" i="7"/>
  <c r="H153" i="7"/>
  <c r="I153" i="7" s="1"/>
  <c r="F153" i="7"/>
  <c r="H152" i="7"/>
  <c r="I152" i="7" s="1"/>
  <c r="F152" i="7"/>
  <c r="H151" i="7"/>
  <c r="I151" i="7" s="1"/>
  <c r="F151" i="7"/>
  <c r="H150" i="7"/>
  <c r="I150" i="7" s="1"/>
  <c r="F150" i="7"/>
  <c r="H149" i="7"/>
  <c r="I149" i="7" s="1"/>
  <c r="F149" i="7"/>
  <c r="H148" i="7"/>
  <c r="I148" i="7" s="1"/>
  <c r="F148" i="7"/>
  <c r="H147" i="7"/>
  <c r="I147" i="7" s="1"/>
  <c r="F147" i="7"/>
  <c r="H146" i="7"/>
  <c r="I146" i="7" s="1"/>
  <c r="F146" i="7"/>
  <c r="H145" i="7"/>
  <c r="I145" i="7" s="1"/>
  <c r="F145" i="7"/>
  <c r="H144" i="7"/>
  <c r="I144" i="7" s="1"/>
  <c r="F144" i="7"/>
  <c r="H143" i="7"/>
  <c r="I143" i="7" s="1"/>
  <c r="F143" i="7"/>
  <c r="H142" i="7"/>
  <c r="I142" i="7" s="1"/>
  <c r="F142" i="7"/>
  <c r="H141" i="7"/>
  <c r="I141" i="7" s="1"/>
  <c r="F141" i="7"/>
  <c r="H140" i="7"/>
  <c r="I140" i="7" s="1"/>
  <c r="F140" i="7"/>
  <c r="H139" i="7"/>
  <c r="I139" i="7" s="1"/>
  <c r="F139" i="7"/>
  <c r="H138" i="7"/>
  <c r="I138" i="7" s="1"/>
  <c r="F138" i="7"/>
  <c r="H137" i="7"/>
  <c r="I137" i="7" s="1"/>
  <c r="F137" i="7"/>
  <c r="H136" i="7"/>
  <c r="I136" i="7" s="1"/>
  <c r="F136" i="7"/>
  <c r="H135" i="7"/>
  <c r="I135" i="7" s="1"/>
  <c r="F135" i="7"/>
  <c r="H134" i="7"/>
  <c r="I134" i="7" s="1"/>
  <c r="F134" i="7"/>
  <c r="H133" i="7"/>
  <c r="I133" i="7" s="1"/>
  <c r="F133" i="7"/>
  <c r="H132" i="7"/>
  <c r="I132" i="7" s="1"/>
  <c r="F132" i="7"/>
  <c r="H131" i="7"/>
  <c r="I131" i="7" s="1"/>
  <c r="F131" i="7"/>
  <c r="H130" i="7"/>
  <c r="I130" i="7" s="1"/>
  <c r="F130" i="7"/>
  <c r="H129" i="7"/>
  <c r="I129" i="7" s="1"/>
  <c r="F129" i="7"/>
  <c r="H128" i="7"/>
  <c r="I128" i="7" s="1"/>
  <c r="F128" i="7"/>
  <c r="H127" i="7"/>
  <c r="I127" i="7" s="1"/>
  <c r="F127" i="7"/>
  <c r="H126" i="7"/>
  <c r="I126" i="7" s="1"/>
  <c r="F126" i="7"/>
  <c r="H125" i="7"/>
  <c r="I125" i="7" s="1"/>
  <c r="F125" i="7"/>
  <c r="H124" i="7"/>
  <c r="I124" i="7" s="1"/>
  <c r="F124" i="7"/>
  <c r="H123" i="7"/>
  <c r="I123" i="7" s="1"/>
  <c r="F123" i="7"/>
  <c r="H122" i="7"/>
  <c r="I122" i="7" s="1"/>
  <c r="F122" i="7"/>
  <c r="H121" i="7"/>
  <c r="I121" i="7" s="1"/>
  <c r="F121" i="7"/>
  <c r="H120" i="7"/>
  <c r="I120" i="7" s="1"/>
  <c r="F120" i="7"/>
  <c r="H119" i="7"/>
  <c r="I119" i="7" s="1"/>
  <c r="F119" i="7"/>
  <c r="H118" i="7"/>
  <c r="I118" i="7" s="1"/>
  <c r="F118" i="7"/>
  <c r="H117" i="7"/>
  <c r="I117" i="7" s="1"/>
  <c r="F117" i="7"/>
  <c r="H116" i="7"/>
  <c r="I116" i="7" s="1"/>
  <c r="F116" i="7"/>
  <c r="H115" i="7"/>
  <c r="I115" i="7" s="1"/>
  <c r="F115" i="7"/>
  <c r="H114" i="7"/>
  <c r="I114" i="7" s="1"/>
  <c r="F114" i="7"/>
  <c r="H113" i="7"/>
  <c r="I113" i="7" s="1"/>
  <c r="F113" i="7"/>
  <c r="H112" i="7"/>
  <c r="I112" i="7" s="1"/>
  <c r="F112" i="7"/>
  <c r="H111" i="7"/>
  <c r="I111" i="7" s="1"/>
  <c r="F111" i="7"/>
  <c r="H110" i="7"/>
  <c r="I110" i="7" s="1"/>
  <c r="F110" i="7"/>
  <c r="H109" i="7"/>
  <c r="I109" i="7" s="1"/>
  <c r="F109" i="7"/>
  <c r="H108" i="7"/>
  <c r="I108" i="7" s="1"/>
  <c r="F108" i="7"/>
  <c r="H107" i="7"/>
  <c r="I107" i="7" s="1"/>
  <c r="F107" i="7"/>
  <c r="H106" i="7"/>
  <c r="I106" i="7" s="1"/>
  <c r="F106" i="7"/>
  <c r="H105" i="7"/>
  <c r="I105" i="7" s="1"/>
  <c r="F105" i="7"/>
  <c r="H104" i="7"/>
  <c r="I104" i="7" s="1"/>
  <c r="F104" i="7"/>
  <c r="H103" i="7"/>
  <c r="I103" i="7" s="1"/>
  <c r="F103" i="7"/>
  <c r="H102" i="7"/>
  <c r="I102" i="7" s="1"/>
  <c r="F102" i="7"/>
  <c r="H101" i="7"/>
  <c r="I101" i="7" s="1"/>
  <c r="F101" i="7"/>
  <c r="H100" i="7"/>
  <c r="I100" i="7" s="1"/>
  <c r="F100" i="7"/>
  <c r="H99" i="7"/>
  <c r="I99" i="7" s="1"/>
  <c r="F99" i="7"/>
  <c r="H98" i="7"/>
  <c r="I98" i="7" s="1"/>
  <c r="F98" i="7"/>
  <c r="H97" i="7"/>
  <c r="I97" i="7" s="1"/>
  <c r="F97" i="7"/>
  <c r="H96" i="7"/>
  <c r="I96" i="7" s="1"/>
  <c r="F96" i="7"/>
  <c r="H95" i="7"/>
  <c r="I95" i="7" s="1"/>
  <c r="F95" i="7"/>
  <c r="H94" i="7"/>
  <c r="I94" i="7" s="1"/>
  <c r="F94" i="7"/>
  <c r="H93" i="7"/>
  <c r="I93" i="7" s="1"/>
  <c r="F93" i="7"/>
  <c r="H92" i="7"/>
  <c r="I92" i="7" s="1"/>
  <c r="F92" i="7"/>
  <c r="H91" i="7"/>
  <c r="I91" i="7" s="1"/>
  <c r="F91" i="7"/>
  <c r="H90" i="7"/>
  <c r="I90" i="7" s="1"/>
  <c r="F90" i="7"/>
  <c r="H89" i="7"/>
  <c r="I89" i="7" s="1"/>
  <c r="F89" i="7"/>
  <c r="H88" i="7"/>
  <c r="I88" i="7" s="1"/>
  <c r="F88" i="7"/>
  <c r="H87" i="7"/>
  <c r="I87" i="7" s="1"/>
  <c r="F87" i="7"/>
  <c r="H86" i="7"/>
  <c r="I86" i="7" s="1"/>
  <c r="F86" i="7"/>
  <c r="H85" i="7"/>
  <c r="I85" i="7" s="1"/>
  <c r="F85" i="7"/>
  <c r="H84" i="7"/>
  <c r="I84" i="7" s="1"/>
  <c r="F84" i="7"/>
  <c r="H83" i="7"/>
  <c r="I83" i="7" s="1"/>
  <c r="F83" i="7"/>
  <c r="H82" i="7"/>
  <c r="I82" i="7" s="1"/>
  <c r="F82" i="7"/>
  <c r="H81" i="7"/>
  <c r="I81" i="7" s="1"/>
  <c r="F81" i="7"/>
  <c r="H80" i="7"/>
  <c r="I80" i="7" s="1"/>
  <c r="F80" i="7"/>
  <c r="H79" i="7"/>
  <c r="I79" i="7" s="1"/>
  <c r="F79" i="7"/>
  <c r="H78" i="7"/>
  <c r="I78" i="7" s="1"/>
  <c r="F78" i="7"/>
  <c r="H77" i="7"/>
  <c r="I77" i="7" s="1"/>
  <c r="F77" i="7"/>
  <c r="H76" i="7"/>
  <c r="I76" i="7" s="1"/>
  <c r="F76" i="7"/>
  <c r="H75" i="7"/>
  <c r="I75" i="7" s="1"/>
  <c r="F75" i="7"/>
  <c r="H74" i="7"/>
  <c r="I74" i="7" s="1"/>
  <c r="F74" i="7"/>
  <c r="H73" i="7"/>
  <c r="I73" i="7" s="1"/>
  <c r="F73" i="7"/>
  <c r="H72" i="7"/>
  <c r="I72" i="7" s="1"/>
  <c r="F72" i="7"/>
  <c r="H71" i="7"/>
  <c r="I71" i="7" s="1"/>
  <c r="F71" i="7"/>
  <c r="H70" i="7"/>
  <c r="I70" i="7" s="1"/>
  <c r="F70" i="7"/>
  <c r="H69" i="7"/>
  <c r="I69" i="7" s="1"/>
  <c r="F69" i="7"/>
  <c r="H68" i="7"/>
  <c r="I68" i="7" s="1"/>
  <c r="F68" i="7"/>
  <c r="H67" i="7"/>
  <c r="I67" i="7" s="1"/>
  <c r="F67" i="7"/>
  <c r="H66" i="7"/>
  <c r="I66" i="7" s="1"/>
  <c r="F66" i="7"/>
  <c r="H65" i="7"/>
  <c r="I65" i="7" s="1"/>
  <c r="F65" i="7"/>
  <c r="H64" i="7"/>
  <c r="I64" i="7" s="1"/>
  <c r="F64" i="7"/>
  <c r="H63" i="7"/>
  <c r="I63" i="7" s="1"/>
  <c r="F63" i="7"/>
  <c r="H62" i="7"/>
  <c r="I62" i="7" s="1"/>
  <c r="F62" i="7"/>
  <c r="H61" i="7"/>
  <c r="I61" i="7" s="1"/>
  <c r="F61" i="7"/>
  <c r="H60" i="7"/>
  <c r="I60" i="7" s="1"/>
  <c r="F60" i="7"/>
  <c r="H59" i="7"/>
  <c r="I59" i="7" s="1"/>
  <c r="F59" i="7"/>
  <c r="H58" i="7"/>
  <c r="I58" i="7" s="1"/>
  <c r="F58" i="7"/>
  <c r="H57" i="7"/>
  <c r="I57" i="7" s="1"/>
  <c r="F57" i="7"/>
  <c r="H56" i="7"/>
  <c r="I56" i="7" s="1"/>
  <c r="F56" i="7"/>
  <c r="H55" i="7"/>
  <c r="I55" i="7" s="1"/>
  <c r="F55" i="7"/>
  <c r="H54" i="7"/>
  <c r="I54" i="7" s="1"/>
  <c r="F54" i="7"/>
  <c r="H53" i="7"/>
  <c r="I53" i="7" s="1"/>
  <c r="F53" i="7"/>
  <c r="H52" i="7"/>
  <c r="I52" i="7" s="1"/>
  <c r="F52" i="7"/>
  <c r="H51" i="7"/>
  <c r="I51" i="7" s="1"/>
  <c r="F51" i="7"/>
  <c r="H50" i="7"/>
  <c r="I50" i="7" s="1"/>
  <c r="F50" i="7"/>
  <c r="H49" i="7"/>
  <c r="I49" i="7" s="1"/>
  <c r="F49" i="7"/>
  <c r="H48" i="7"/>
  <c r="I48" i="7" s="1"/>
  <c r="F48" i="7"/>
  <c r="H47" i="7"/>
  <c r="I47" i="7" s="1"/>
  <c r="F47" i="7"/>
  <c r="H46" i="7"/>
  <c r="I46" i="7" s="1"/>
  <c r="F46" i="7"/>
  <c r="H45" i="7"/>
  <c r="I45" i="7" s="1"/>
  <c r="F45" i="7"/>
  <c r="H44" i="7"/>
  <c r="I44" i="7" s="1"/>
  <c r="F44" i="7"/>
  <c r="H43" i="7"/>
  <c r="I43" i="7" s="1"/>
  <c r="F43" i="7"/>
  <c r="H42" i="7"/>
  <c r="I42" i="7" s="1"/>
  <c r="F42" i="7"/>
  <c r="H41" i="7"/>
  <c r="I41" i="7" s="1"/>
  <c r="F41" i="7"/>
  <c r="H40" i="7"/>
  <c r="I40" i="7" s="1"/>
  <c r="F40" i="7"/>
  <c r="H39" i="7"/>
  <c r="I39" i="7" s="1"/>
  <c r="F39" i="7"/>
  <c r="H38" i="7"/>
  <c r="I38" i="7" s="1"/>
  <c r="F38" i="7"/>
  <c r="H37" i="7"/>
  <c r="I37" i="7" s="1"/>
  <c r="F37" i="7"/>
  <c r="H36" i="7"/>
  <c r="I36" i="7" s="1"/>
  <c r="F36" i="7"/>
  <c r="H35" i="7"/>
  <c r="I35" i="7" s="1"/>
  <c r="F35" i="7"/>
  <c r="H34" i="7"/>
  <c r="I34" i="7" s="1"/>
  <c r="F34" i="7"/>
  <c r="H33" i="7"/>
  <c r="I33" i="7" s="1"/>
  <c r="F33" i="7"/>
  <c r="H32" i="7"/>
  <c r="I32" i="7" s="1"/>
  <c r="F32" i="7"/>
  <c r="H31" i="7"/>
  <c r="I31" i="7" s="1"/>
  <c r="F31" i="7"/>
  <c r="H30" i="7"/>
  <c r="I30" i="7" s="1"/>
  <c r="F30" i="7"/>
  <c r="H29" i="7"/>
  <c r="I29" i="7" s="1"/>
  <c r="F29" i="7"/>
  <c r="H28" i="7"/>
  <c r="I28" i="7" s="1"/>
  <c r="F28" i="7"/>
  <c r="H27" i="7"/>
  <c r="I27" i="7" s="1"/>
  <c r="F27" i="7"/>
  <c r="H26" i="7"/>
  <c r="I26" i="7" s="1"/>
  <c r="F26" i="7"/>
  <c r="H25" i="7"/>
  <c r="I25" i="7" s="1"/>
  <c r="F25" i="7"/>
  <c r="H24" i="7"/>
  <c r="I24" i="7" s="1"/>
  <c r="F24" i="7"/>
  <c r="H23" i="7"/>
  <c r="I23" i="7" s="1"/>
  <c r="F23" i="7"/>
  <c r="H22" i="7"/>
  <c r="I22" i="7" s="1"/>
  <c r="F22" i="7"/>
  <c r="H21" i="7"/>
  <c r="I21" i="7" s="1"/>
  <c r="F21" i="7"/>
  <c r="H20" i="7"/>
  <c r="I20" i="7" s="1"/>
  <c r="F20" i="7"/>
  <c r="H19" i="7"/>
  <c r="I19" i="7" s="1"/>
  <c r="F19" i="7"/>
  <c r="H18" i="7"/>
  <c r="I18" i="7" s="1"/>
  <c r="F18" i="7"/>
  <c r="H17" i="7"/>
  <c r="I17" i="7" s="1"/>
  <c r="F17" i="7"/>
  <c r="H16" i="7"/>
  <c r="I16" i="7" s="1"/>
  <c r="F16" i="7"/>
  <c r="H15" i="7"/>
  <c r="I15" i="7" s="1"/>
  <c r="F15" i="7"/>
  <c r="H14" i="7"/>
  <c r="I14" i="7" s="1"/>
  <c r="F14" i="7"/>
  <c r="H13" i="7"/>
  <c r="I13" i="7" s="1"/>
  <c r="F13" i="7"/>
  <c r="L12" i="7"/>
  <c r="K12" i="7"/>
  <c r="G12" i="7"/>
  <c r="E12" i="7"/>
  <c r="D12" i="7"/>
  <c r="J260" i="6"/>
  <c r="F260" i="6"/>
  <c r="J259" i="6"/>
  <c r="F259" i="6"/>
  <c r="L259" i="6" s="1"/>
  <c r="J258" i="6"/>
  <c r="F258" i="6"/>
  <c r="J257" i="6"/>
  <c r="F257" i="6"/>
  <c r="J256" i="6"/>
  <c r="F256" i="6"/>
  <c r="J255" i="6"/>
  <c r="F255" i="6"/>
  <c r="J254" i="6"/>
  <c r="F254" i="6"/>
  <c r="J253" i="6"/>
  <c r="F253" i="6"/>
  <c r="J252" i="6"/>
  <c r="F252" i="6"/>
  <c r="J251" i="6"/>
  <c r="F251" i="6"/>
  <c r="J250" i="6"/>
  <c r="F250" i="6"/>
  <c r="J249" i="6"/>
  <c r="F249" i="6"/>
  <c r="J248" i="6"/>
  <c r="F248" i="6"/>
  <c r="J247" i="6"/>
  <c r="F247" i="6"/>
  <c r="J246" i="6"/>
  <c r="F246" i="6"/>
  <c r="J245" i="6"/>
  <c r="F245" i="6"/>
  <c r="J244" i="6"/>
  <c r="F244" i="6"/>
  <c r="J243" i="6"/>
  <c r="F243" i="6"/>
  <c r="J242" i="6"/>
  <c r="F242" i="6"/>
  <c r="J241" i="6"/>
  <c r="F241" i="6"/>
  <c r="J240" i="6"/>
  <c r="F240" i="6"/>
  <c r="J239" i="6"/>
  <c r="F239" i="6"/>
  <c r="J238" i="6"/>
  <c r="F238" i="6"/>
  <c r="J237" i="6"/>
  <c r="F237" i="6"/>
  <c r="J236" i="6"/>
  <c r="F236" i="6"/>
  <c r="J235" i="6"/>
  <c r="F235" i="6"/>
  <c r="J234" i="6"/>
  <c r="F234" i="6"/>
  <c r="J233" i="6"/>
  <c r="F233" i="6"/>
  <c r="J232" i="6"/>
  <c r="F232" i="6"/>
  <c r="J231" i="6"/>
  <c r="F231" i="6"/>
  <c r="J230" i="6"/>
  <c r="F230" i="6"/>
  <c r="I229" i="6"/>
  <c r="H229" i="6"/>
  <c r="E229" i="6"/>
  <c r="D229" i="6"/>
  <c r="J228" i="6"/>
  <c r="F228" i="6"/>
  <c r="L228" i="6" s="1"/>
  <c r="J227" i="6"/>
  <c r="F227" i="6"/>
  <c r="L227" i="6" s="1"/>
  <c r="M227" i="6" s="1"/>
  <c r="J226" i="6"/>
  <c r="F226" i="6"/>
  <c r="L226" i="6" s="1"/>
  <c r="J225" i="6"/>
  <c r="F225" i="6"/>
  <c r="J224" i="6"/>
  <c r="L224" i="6" s="1"/>
  <c r="M224" i="6" s="1"/>
  <c r="F224" i="6"/>
  <c r="J223" i="6"/>
  <c r="F223" i="6"/>
  <c r="L223" i="6" s="1"/>
  <c r="M223" i="6" s="1"/>
  <c r="J222" i="6"/>
  <c r="F222" i="6"/>
  <c r="J221" i="6"/>
  <c r="F221" i="6"/>
  <c r="L220" i="6"/>
  <c r="M220" i="6" s="1"/>
  <c r="J220" i="6"/>
  <c r="F220" i="6"/>
  <c r="J219" i="6"/>
  <c r="F219" i="6"/>
  <c r="L219" i="6" s="1"/>
  <c r="M219" i="6" s="1"/>
  <c r="J218" i="6"/>
  <c r="F218" i="6"/>
  <c r="L218" i="6" s="1"/>
  <c r="J217" i="6"/>
  <c r="F217" i="6"/>
  <c r="J216" i="6"/>
  <c r="F216" i="6"/>
  <c r="L216" i="6" s="1"/>
  <c r="M216" i="6" s="1"/>
  <c r="J215" i="6"/>
  <c r="F215" i="6"/>
  <c r="J214" i="6"/>
  <c r="F214" i="6"/>
  <c r="L214" i="6" s="1"/>
  <c r="J213" i="6"/>
  <c r="F213" i="6"/>
  <c r="J212" i="6"/>
  <c r="F212" i="6"/>
  <c r="J211" i="6"/>
  <c r="F211" i="6"/>
  <c r="L211" i="6" s="1"/>
  <c r="M211" i="6" s="1"/>
  <c r="J210" i="6"/>
  <c r="F210" i="6"/>
  <c r="J209" i="6"/>
  <c r="F209" i="6"/>
  <c r="J208" i="6"/>
  <c r="F208" i="6"/>
  <c r="J207" i="6"/>
  <c r="F207" i="6"/>
  <c r="L206" i="6"/>
  <c r="M206" i="6" s="1"/>
  <c r="J206" i="6"/>
  <c r="F206" i="6"/>
  <c r="J205" i="6"/>
  <c r="F205" i="6"/>
  <c r="L205" i="6" s="1"/>
  <c r="M205" i="6" s="1"/>
  <c r="J204" i="6"/>
  <c r="F204" i="6"/>
  <c r="J203" i="6"/>
  <c r="F203" i="6"/>
  <c r="L202" i="6"/>
  <c r="M202" i="6" s="1"/>
  <c r="J202" i="6"/>
  <c r="F202" i="6"/>
  <c r="J201" i="6"/>
  <c r="F201" i="6"/>
  <c r="J200" i="6"/>
  <c r="F200" i="6"/>
  <c r="L200" i="6" s="1"/>
  <c r="J199" i="6"/>
  <c r="F199" i="6"/>
  <c r="J198" i="6"/>
  <c r="F198" i="6"/>
  <c r="L198" i="6" s="1"/>
  <c r="M198" i="6" s="1"/>
  <c r="J197" i="6"/>
  <c r="F197" i="6"/>
  <c r="J196" i="6"/>
  <c r="F196" i="6"/>
  <c r="L196" i="6" s="1"/>
  <c r="J195" i="6"/>
  <c r="F195" i="6"/>
  <c r="J194" i="6"/>
  <c r="F194" i="6"/>
  <c r="L194" i="6" s="1"/>
  <c r="M194" i="6" s="1"/>
  <c r="J193" i="6"/>
  <c r="F193" i="6"/>
  <c r="L193" i="6" s="1"/>
  <c r="M193" i="6" s="1"/>
  <c r="J192" i="6"/>
  <c r="F192" i="6"/>
  <c r="L192" i="6" s="1"/>
  <c r="J191" i="6"/>
  <c r="F191" i="6"/>
  <c r="J190" i="6"/>
  <c r="L190" i="6" s="1"/>
  <c r="M190" i="6" s="1"/>
  <c r="F190" i="6"/>
  <c r="J189" i="6"/>
  <c r="F189" i="6"/>
  <c r="L189" i="6" s="1"/>
  <c r="M189" i="6" s="1"/>
  <c r="J188" i="6"/>
  <c r="F188" i="6"/>
  <c r="J187" i="6"/>
  <c r="F187" i="6"/>
  <c r="L186" i="6"/>
  <c r="J186" i="6"/>
  <c r="F186" i="6"/>
  <c r="J185" i="6"/>
  <c r="F185" i="6"/>
  <c r="L185" i="6" s="1"/>
  <c r="M185" i="6" s="1"/>
  <c r="J184" i="6"/>
  <c r="F184" i="6"/>
  <c r="L184" i="6" s="1"/>
  <c r="J183" i="6"/>
  <c r="F183" i="6"/>
  <c r="J182" i="6"/>
  <c r="F182" i="6"/>
  <c r="L182" i="6" s="1"/>
  <c r="J181" i="6"/>
  <c r="F181" i="6"/>
  <c r="J180" i="6"/>
  <c r="F180" i="6"/>
  <c r="L180" i="6" s="1"/>
  <c r="M180" i="6" s="1"/>
  <c r="J179" i="6"/>
  <c r="F179" i="6"/>
  <c r="J178" i="6"/>
  <c r="F178" i="6"/>
  <c r="J177" i="6"/>
  <c r="F177" i="6"/>
  <c r="L177" i="6" s="1"/>
  <c r="M177" i="6" s="1"/>
  <c r="J176" i="6"/>
  <c r="F176" i="6"/>
  <c r="J175" i="6"/>
  <c r="F175" i="6"/>
  <c r="L174" i="6"/>
  <c r="J174" i="6"/>
  <c r="F174" i="6"/>
  <c r="J173" i="6"/>
  <c r="F173" i="6"/>
  <c r="L173" i="6" s="1"/>
  <c r="M173" i="6" s="1"/>
  <c r="J172" i="6"/>
  <c r="F172" i="6"/>
  <c r="J171" i="6"/>
  <c r="F171" i="6"/>
  <c r="L171" i="6" s="1"/>
  <c r="L170" i="6"/>
  <c r="J170" i="6"/>
  <c r="F170" i="6"/>
  <c r="J169" i="6"/>
  <c r="F169" i="6"/>
  <c r="J168" i="6"/>
  <c r="F168" i="6"/>
  <c r="L168" i="6" s="1"/>
  <c r="M168" i="6" s="1"/>
  <c r="J167" i="6"/>
  <c r="F167" i="6"/>
  <c r="J166" i="6"/>
  <c r="F166" i="6"/>
  <c r="L166" i="6" s="1"/>
  <c r="J165" i="6"/>
  <c r="F165" i="6"/>
  <c r="J164" i="6"/>
  <c r="F164" i="6"/>
  <c r="L164" i="6" s="1"/>
  <c r="M164" i="6" s="1"/>
  <c r="J163" i="6"/>
  <c r="F163" i="6"/>
  <c r="J162" i="6"/>
  <c r="F162" i="6"/>
  <c r="L162" i="6" s="1"/>
  <c r="J161" i="6"/>
  <c r="F161" i="6"/>
  <c r="L161" i="6" s="1"/>
  <c r="M161" i="6" s="1"/>
  <c r="J160" i="6"/>
  <c r="F160" i="6"/>
  <c r="L160" i="6" s="1"/>
  <c r="M160" i="6" s="1"/>
  <c r="J159" i="6"/>
  <c r="F159" i="6"/>
  <c r="L159" i="6" s="1"/>
  <c r="J158" i="6"/>
  <c r="F158" i="6"/>
  <c r="J157" i="6"/>
  <c r="F157" i="6"/>
  <c r="L157" i="6" s="1"/>
  <c r="M157" i="6" s="1"/>
  <c r="J156" i="6"/>
  <c r="F156" i="6"/>
  <c r="J155" i="6"/>
  <c r="F155" i="6"/>
  <c r="L155" i="6" s="1"/>
  <c r="L154" i="6"/>
  <c r="J154" i="6"/>
  <c r="F154" i="6"/>
  <c r="J153" i="6"/>
  <c r="F153" i="6"/>
  <c r="L153" i="6" s="1"/>
  <c r="M153" i="6" s="1"/>
  <c r="J152" i="6"/>
  <c r="F152" i="6"/>
  <c r="L152" i="6" s="1"/>
  <c r="J151" i="6"/>
  <c r="F151" i="6"/>
  <c r="J150" i="6"/>
  <c r="F150" i="6"/>
  <c r="L150" i="6" s="1"/>
  <c r="J149" i="6"/>
  <c r="F149" i="6"/>
  <c r="J148" i="6"/>
  <c r="F148" i="6"/>
  <c r="L148" i="6" s="1"/>
  <c r="M148" i="6" s="1"/>
  <c r="J147" i="6"/>
  <c r="F147" i="6"/>
  <c r="J146" i="6"/>
  <c r="F146" i="6"/>
  <c r="J145" i="6"/>
  <c r="F145" i="6"/>
  <c r="L145" i="6" s="1"/>
  <c r="M145" i="6" s="1"/>
  <c r="J144" i="6"/>
  <c r="F144" i="6"/>
  <c r="J143" i="6"/>
  <c r="F143" i="6"/>
  <c r="L143" i="6" s="1"/>
  <c r="L142" i="6"/>
  <c r="J142" i="6"/>
  <c r="F142" i="6"/>
  <c r="J141" i="6"/>
  <c r="F141" i="6"/>
  <c r="L141" i="6" s="1"/>
  <c r="M141" i="6" s="1"/>
  <c r="J140" i="6"/>
  <c r="F140" i="6"/>
  <c r="J139" i="6"/>
  <c r="F139" i="6"/>
  <c r="L139" i="6" s="1"/>
  <c r="L138" i="6"/>
  <c r="J138" i="6"/>
  <c r="F138" i="6"/>
  <c r="J137" i="6"/>
  <c r="F137" i="6"/>
  <c r="J136" i="6"/>
  <c r="F136" i="6"/>
  <c r="L136" i="6" s="1"/>
  <c r="M136" i="6" s="1"/>
  <c r="J135" i="6"/>
  <c r="F135" i="6"/>
  <c r="J134" i="6"/>
  <c r="F134" i="6"/>
  <c r="L134" i="6" s="1"/>
  <c r="J133" i="6"/>
  <c r="F133" i="6"/>
  <c r="J132" i="6"/>
  <c r="F132" i="6"/>
  <c r="L132" i="6" s="1"/>
  <c r="M132" i="6" s="1"/>
  <c r="J131" i="6"/>
  <c r="F131" i="6"/>
  <c r="J130" i="6"/>
  <c r="F130" i="6"/>
  <c r="L130" i="6" s="1"/>
  <c r="J129" i="6"/>
  <c r="F129" i="6"/>
  <c r="L129" i="6" s="1"/>
  <c r="M129" i="6" s="1"/>
  <c r="J128" i="6"/>
  <c r="F128" i="6"/>
  <c r="L128" i="6" s="1"/>
  <c r="M128" i="6" s="1"/>
  <c r="J127" i="6"/>
  <c r="F127" i="6"/>
  <c r="L127" i="6" s="1"/>
  <c r="J126" i="6"/>
  <c r="F126" i="6"/>
  <c r="J125" i="6"/>
  <c r="F125" i="6"/>
  <c r="L125" i="6" s="1"/>
  <c r="M125" i="6" s="1"/>
  <c r="J124" i="6"/>
  <c r="F124" i="6"/>
  <c r="J123" i="6"/>
  <c r="F123" i="6"/>
  <c r="L123" i="6" s="1"/>
  <c r="J122" i="6"/>
  <c r="F122" i="6"/>
  <c r="J121" i="6"/>
  <c r="F121" i="6"/>
  <c r="J120" i="6"/>
  <c r="F120" i="6"/>
  <c r="L120" i="6" s="1"/>
  <c r="L119" i="6"/>
  <c r="M119" i="6" s="1"/>
  <c r="J119" i="6"/>
  <c r="F119" i="6"/>
  <c r="J118" i="6"/>
  <c r="F118" i="6"/>
  <c r="J117" i="6"/>
  <c r="F117" i="6"/>
  <c r="L117" i="6" s="1"/>
  <c r="J116" i="6"/>
  <c r="M116" i="6" s="1"/>
  <c r="F116" i="6"/>
  <c r="L116" i="6" s="1"/>
  <c r="L115" i="6"/>
  <c r="M115" i="6" s="1"/>
  <c r="J115" i="6"/>
  <c r="F115" i="6"/>
  <c r="J114" i="6"/>
  <c r="F114" i="6"/>
  <c r="J113" i="6"/>
  <c r="F113" i="6"/>
  <c r="J112" i="6"/>
  <c r="F112" i="6"/>
  <c r="L112" i="6" s="1"/>
  <c r="L111" i="6"/>
  <c r="M111" i="6" s="1"/>
  <c r="J111" i="6"/>
  <c r="F111" i="6"/>
  <c r="J110" i="6"/>
  <c r="F110" i="6"/>
  <c r="J109" i="6"/>
  <c r="F109" i="6"/>
  <c r="L109" i="6" s="1"/>
  <c r="J108" i="6"/>
  <c r="M108" i="6" s="1"/>
  <c r="F108" i="6"/>
  <c r="L108" i="6" s="1"/>
  <c r="L107" i="6"/>
  <c r="M107" i="6" s="1"/>
  <c r="J107" i="6"/>
  <c r="F107" i="6"/>
  <c r="J106" i="6"/>
  <c r="F106" i="6"/>
  <c r="J105" i="6"/>
  <c r="F105" i="6"/>
  <c r="J104" i="6"/>
  <c r="F104" i="6"/>
  <c r="L104" i="6" s="1"/>
  <c r="L103" i="6"/>
  <c r="M103" i="6" s="1"/>
  <c r="J103" i="6"/>
  <c r="F103" i="6"/>
  <c r="J102" i="6"/>
  <c r="F102" i="6"/>
  <c r="J101" i="6"/>
  <c r="F101" i="6"/>
  <c r="L101" i="6" s="1"/>
  <c r="J100" i="6"/>
  <c r="M100" i="6" s="1"/>
  <c r="F100" i="6"/>
  <c r="L100" i="6" s="1"/>
  <c r="L99" i="6"/>
  <c r="M99" i="6" s="1"/>
  <c r="J99" i="6"/>
  <c r="F99" i="6"/>
  <c r="J98" i="6"/>
  <c r="F98" i="6"/>
  <c r="J97" i="6"/>
  <c r="F97" i="6"/>
  <c r="J96" i="6"/>
  <c r="F96" i="6"/>
  <c r="L96" i="6" s="1"/>
  <c r="L95" i="6"/>
  <c r="M95" i="6" s="1"/>
  <c r="J95" i="6"/>
  <c r="F95" i="6"/>
  <c r="J94" i="6"/>
  <c r="F94" i="6"/>
  <c r="J93" i="6"/>
  <c r="F93" i="6"/>
  <c r="L93" i="6" s="1"/>
  <c r="J92" i="6"/>
  <c r="M92" i="6" s="1"/>
  <c r="F92" i="6"/>
  <c r="L92" i="6" s="1"/>
  <c r="L91" i="6"/>
  <c r="M91" i="6" s="1"/>
  <c r="J91" i="6"/>
  <c r="F91" i="6"/>
  <c r="J90" i="6"/>
  <c r="F90" i="6"/>
  <c r="J89" i="6"/>
  <c r="F89" i="6"/>
  <c r="J88" i="6"/>
  <c r="F88" i="6"/>
  <c r="L88" i="6" s="1"/>
  <c r="L87" i="6"/>
  <c r="M87" i="6" s="1"/>
  <c r="J87" i="6"/>
  <c r="F87" i="6"/>
  <c r="J86" i="6"/>
  <c r="F86" i="6"/>
  <c r="J85" i="6"/>
  <c r="F85" i="6"/>
  <c r="L85" i="6" s="1"/>
  <c r="J84" i="6"/>
  <c r="M84" i="6" s="1"/>
  <c r="F84" i="6"/>
  <c r="L84" i="6" s="1"/>
  <c r="L83" i="6"/>
  <c r="M83" i="6" s="1"/>
  <c r="J83" i="6"/>
  <c r="F83" i="6"/>
  <c r="J82" i="6"/>
  <c r="F82" i="6"/>
  <c r="J81" i="6"/>
  <c r="F81" i="6"/>
  <c r="J80" i="6"/>
  <c r="F80" i="6"/>
  <c r="L80" i="6" s="1"/>
  <c r="L79" i="6"/>
  <c r="M79" i="6" s="1"/>
  <c r="J79" i="6"/>
  <c r="F79" i="6"/>
  <c r="J78" i="6"/>
  <c r="F78" i="6"/>
  <c r="J77" i="6"/>
  <c r="F77" i="6"/>
  <c r="L77" i="6" s="1"/>
  <c r="J76" i="6"/>
  <c r="F76" i="6"/>
  <c r="L75" i="6"/>
  <c r="M75" i="6" s="1"/>
  <c r="J75" i="6"/>
  <c r="F75" i="6"/>
  <c r="J74" i="6"/>
  <c r="F74" i="6"/>
  <c r="J73" i="6"/>
  <c r="F73" i="6"/>
  <c r="L73" i="6" s="1"/>
  <c r="J72" i="6"/>
  <c r="F72" i="6"/>
  <c r="J71" i="6"/>
  <c r="F71" i="6"/>
  <c r="L71" i="6" s="1"/>
  <c r="M71" i="6" s="1"/>
  <c r="J70" i="6"/>
  <c r="F70" i="6"/>
  <c r="L69" i="6"/>
  <c r="J69" i="6"/>
  <c r="F69" i="6"/>
  <c r="J68" i="6"/>
  <c r="F68" i="6"/>
  <c r="L68" i="6" s="1"/>
  <c r="M68" i="6" s="1"/>
  <c r="L67" i="6"/>
  <c r="M67" i="6" s="1"/>
  <c r="J67" i="6"/>
  <c r="F67" i="6"/>
  <c r="J66" i="6"/>
  <c r="F66" i="6"/>
  <c r="J65" i="6"/>
  <c r="L65" i="6" s="1"/>
  <c r="F65" i="6"/>
  <c r="J64" i="6"/>
  <c r="L64" i="6" s="1"/>
  <c r="F64" i="6"/>
  <c r="J63" i="6"/>
  <c r="F63" i="6"/>
  <c r="L63" i="6" s="1"/>
  <c r="M63" i="6" s="1"/>
  <c r="J62" i="6"/>
  <c r="F62" i="6"/>
  <c r="L61" i="6"/>
  <c r="J61" i="6"/>
  <c r="F61" i="6"/>
  <c r="J60" i="6"/>
  <c r="F60" i="6"/>
  <c r="L60" i="6" s="1"/>
  <c r="M60" i="6" s="1"/>
  <c r="L59" i="6"/>
  <c r="M59" i="6" s="1"/>
  <c r="J59" i="6"/>
  <c r="F59" i="6"/>
  <c r="J58" i="6"/>
  <c r="F58" i="6"/>
  <c r="J57" i="6"/>
  <c r="L57" i="6" s="1"/>
  <c r="F57" i="6"/>
  <c r="J56" i="6"/>
  <c r="L56" i="6" s="1"/>
  <c r="F56" i="6"/>
  <c r="J55" i="6"/>
  <c r="F55" i="6"/>
  <c r="L55" i="6" s="1"/>
  <c r="M55" i="6" s="1"/>
  <c r="J54" i="6"/>
  <c r="F54" i="6"/>
  <c r="L53" i="6"/>
  <c r="J53" i="6"/>
  <c r="F53" i="6"/>
  <c r="J52" i="6"/>
  <c r="F52" i="6"/>
  <c r="L52" i="6" s="1"/>
  <c r="M52" i="6" s="1"/>
  <c r="L51" i="6"/>
  <c r="M51" i="6" s="1"/>
  <c r="J51" i="6"/>
  <c r="F51" i="6"/>
  <c r="J50" i="6"/>
  <c r="F50" i="6"/>
  <c r="J49" i="6"/>
  <c r="L49" i="6" s="1"/>
  <c r="F49" i="6"/>
  <c r="J48" i="6"/>
  <c r="L48" i="6" s="1"/>
  <c r="F48" i="6"/>
  <c r="J47" i="6"/>
  <c r="F47" i="6"/>
  <c r="L47" i="6" s="1"/>
  <c r="M47" i="6" s="1"/>
  <c r="J46" i="6"/>
  <c r="F46" i="6"/>
  <c r="L45" i="6"/>
  <c r="J45" i="6"/>
  <c r="F45" i="6"/>
  <c r="J44" i="6"/>
  <c r="F44" i="6"/>
  <c r="L44" i="6" s="1"/>
  <c r="M44" i="6" s="1"/>
  <c r="L43" i="6"/>
  <c r="M43" i="6" s="1"/>
  <c r="J43" i="6"/>
  <c r="F43" i="6"/>
  <c r="J42" i="6"/>
  <c r="F42" i="6"/>
  <c r="J41" i="6"/>
  <c r="L41" i="6" s="1"/>
  <c r="F41" i="6"/>
  <c r="J40" i="6"/>
  <c r="L40" i="6" s="1"/>
  <c r="F40" i="6"/>
  <c r="J39" i="6"/>
  <c r="F39" i="6"/>
  <c r="L39" i="6" s="1"/>
  <c r="M39" i="6" s="1"/>
  <c r="J38" i="6"/>
  <c r="F38" i="6"/>
  <c r="L37" i="6"/>
  <c r="J37" i="6"/>
  <c r="F37" i="6"/>
  <c r="J36" i="6"/>
  <c r="F36" i="6"/>
  <c r="L36" i="6" s="1"/>
  <c r="M36" i="6" s="1"/>
  <c r="L35" i="6"/>
  <c r="M35" i="6" s="1"/>
  <c r="J35" i="6"/>
  <c r="F35" i="6"/>
  <c r="J34" i="6"/>
  <c r="F34" i="6"/>
  <c r="J33" i="6"/>
  <c r="L33" i="6" s="1"/>
  <c r="F33" i="6"/>
  <c r="J32" i="6"/>
  <c r="L32" i="6" s="1"/>
  <c r="F32" i="6"/>
  <c r="J31" i="6"/>
  <c r="F31" i="6"/>
  <c r="L31" i="6" s="1"/>
  <c r="M31" i="6" s="1"/>
  <c r="J30" i="6"/>
  <c r="F30" i="6"/>
  <c r="L29" i="6"/>
  <c r="J29" i="6"/>
  <c r="F29" i="6"/>
  <c r="J28" i="6"/>
  <c r="F28" i="6"/>
  <c r="L28" i="6" s="1"/>
  <c r="M28" i="6" s="1"/>
  <c r="L27" i="6"/>
  <c r="M27" i="6" s="1"/>
  <c r="J27" i="6"/>
  <c r="F27" i="6"/>
  <c r="J26" i="6"/>
  <c r="F26" i="6"/>
  <c r="J25" i="6"/>
  <c r="L25" i="6" s="1"/>
  <c r="F25" i="6"/>
  <c r="J24" i="6"/>
  <c r="L24" i="6" s="1"/>
  <c r="F24" i="6"/>
  <c r="J23" i="6"/>
  <c r="F23" i="6"/>
  <c r="L23" i="6" s="1"/>
  <c r="M23" i="6" s="1"/>
  <c r="J22" i="6"/>
  <c r="F22" i="6"/>
  <c r="L21" i="6"/>
  <c r="J21" i="6"/>
  <c r="F21" i="6"/>
  <c r="J20" i="6"/>
  <c r="F20" i="6"/>
  <c r="L20" i="6" s="1"/>
  <c r="M20" i="6" s="1"/>
  <c r="L19" i="6"/>
  <c r="M19" i="6" s="1"/>
  <c r="J19" i="6"/>
  <c r="F19" i="6"/>
  <c r="J18" i="6"/>
  <c r="F18" i="6"/>
  <c r="J17" i="6"/>
  <c r="F17" i="6"/>
  <c r="J16" i="6"/>
  <c r="L16" i="6" s="1"/>
  <c r="F16" i="6"/>
  <c r="J15" i="6"/>
  <c r="F15" i="6"/>
  <c r="L15" i="6" s="1"/>
  <c r="M15" i="6" s="1"/>
  <c r="J14" i="6"/>
  <c r="F14" i="6"/>
  <c r="J13" i="6"/>
  <c r="F13" i="6"/>
  <c r="L13" i="6" s="1"/>
  <c r="I12" i="6"/>
  <c r="I11" i="6" s="1"/>
  <c r="H12" i="6"/>
  <c r="E12" i="6"/>
  <c r="D12" i="6"/>
  <c r="D11" i="6" s="1"/>
  <c r="C12" i="6"/>
  <c r="C11" i="6" s="1"/>
  <c r="E11" i="7" l="1"/>
  <c r="G11" i="7"/>
  <c r="D11" i="7"/>
  <c r="F11" i="7" s="1"/>
  <c r="F12" i="7"/>
  <c r="F272" i="7"/>
  <c r="L11" i="7"/>
  <c r="K11" i="7"/>
  <c r="H11" i="7" s="1"/>
  <c r="H272" i="7"/>
  <c r="I272" i="7" s="1"/>
  <c r="M82" i="6"/>
  <c r="M144" i="6"/>
  <c r="M210" i="6"/>
  <c r="E11" i="6"/>
  <c r="M80" i="6"/>
  <c r="M88" i="6"/>
  <c r="M96" i="6"/>
  <c r="M104" i="6"/>
  <c r="M112" i="6"/>
  <c r="M120" i="6"/>
  <c r="M158" i="6"/>
  <c r="L76" i="6"/>
  <c r="L81" i="6"/>
  <c r="L89" i="6"/>
  <c r="M89" i="6" s="1"/>
  <c r="L97" i="6"/>
  <c r="L105" i="6"/>
  <c r="L113" i="6"/>
  <c r="L121" i="6"/>
  <c r="M121" i="6" s="1"/>
  <c r="L126" i="6"/>
  <c r="M126" i="6" s="1"/>
  <c r="M130" i="6"/>
  <c r="L158" i="6"/>
  <c r="M162" i="6"/>
  <c r="M192" i="6"/>
  <c r="M226" i="6"/>
  <c r="M228" i="6"/>
  <c r="L72" i="6"/>
  <c r="M72" i="6" s="1"/>
  <c r="M76" i="6"/>
  <c r="L137" i="6"/>
  <c r="M137" i="6" s="1"/>
  <c r="M142" i="6"/>
  <c r="L144" i="6"/>
  <c r="L146" i="6"/>
  <c r="M146" i="6" s="1"/>
  <c r="L169" i="6"/>
  <c r="M169" i="6" s="1"/>
  <c r="M174" i="6"/>
  <c r="L176" i="6"/>
  <c r="M176" i="6" s="1"/>
  <c r="L178" i="6"/>
  <c r="M178" i="6" s="1"/>
  <c r="L201" i="6"/>
  <c r="M201" i="6" s="1"/>
  <c r="L210" i="6"/>
  <c r="L212" i="6"/>
  <c r="M212" i="6" s="1"/>
  <c r="M134" i="6"/>
  <c r="M150" i="6"/>
  <c r="M166" i="6"/>
  <c r="M182" i="6"/>
  <c r="H11" i="6"/>
  <c r="L22" i="6"/>
  <c r="M22" i="6" s="1"/>
  <c r="L30" i="6"/>
  <c r="M30" i="6" s="1"/>
  <c r="L38" i="6"/>
  <c r="M38" i="6" s="1"/>
  <c r="L46" i="6"/>
  <c r="M46" i="6" s="1"/>
  <c r="L54" i="6"/>
  <c r="M54" i="6" s="1"/>
  <c r="L62" i="6"/>
  <c r="M62" i="6" s="1"/>
  <c r="L70" i="6"/>
  <c r="M70" i="6" s="1"/>
  <c r="L74" i="6"/>
  <c r="M74" i="6" s="1"/>
  <c r="L78" i="6"/>
  <c r="M78" i="6" s="1"/>
  <c r="L82" i="6"/>
  <c r="L86" i="6"/>
  <c r="M86" i="6" s="1"/>
  <c r="L90" i="6"/>
  <c r="M90" i="6" s="1"/>
  <c r="L94" i="6"/>
  <c r="M94" i="6" s="1"/>
  <c r="L98" i="6"/>
  <c r="M98" i="6" s="1"/>
  <c r="L102" i="6"/>
  <c r="M102" i="6" s="1"/>
  <c r="L106" i="6"/>
  <c r="M106" i="6" s="1"/>
  <c r="L110" i="6"/>
  <c r="M110" i="6" s="1"/>
  <c r="L114" i="6"/>
  <c r="M114" i="6" s="1"/>
  <c r="L118" i="6"/>
  <c r="M118" i="6" s="1"/>
  <c r="L124" i="6"/>
  <c r="M124" i="6" s="1"/>
  <c r="L133" i="6"/>
  <c r="M133" i="6" s="1"/>
  <c r="M138" i="6"/>
  <c r="L140" i="6"/>
  <c r="M140" i="6" s="1"/>
  <c r="L149" i="6"/>
  <c r="M149" i="6" s="1"/>
  <c r="M152" i="6"/>
  <c r="M154" i="6"/>
  <c r="L156" i="6"/>
  <c r="M156" i="6" s="1"/>
  <c r="L165" i="6"/>
  <c r="M165" i="6" s="1"/>
  <c r="M170" i="6"/>
  <c r="L172" i="6"/>
  <c r="M172" i="6" s="1"/>
  <c r="L181" i="6"/>
  <c r="M181" i="6" s="1"/>
  <c r="M184" i="6"/>
  <c r="M186" i="6"/>
  <c r="L188" i="6"/>
  <c r="L197" i="6"/>
  <c r="M197" i="6" s="1"/>
  <c r="M200" i="6"/>
  <c r="L204" i="6"/>
  <c r="L215" i="6"/>
  <c r="M215" i="6" s="1"/>
  <c r="M218" i="6"/>
  <c r="L222" i="6"/>
  <c r="M222" i="6" s="1"/>
  <c r="L260" i="6"/>
  <c r="H12" i="7"/>
  <c r="L14" i="6"/>
  <c r="M14" i="6" s="1"/>
  <c r="F12" i="6"/>
  <c r="M16" i="6"/>
  <c r="L17" i="6"/>
  <c r="M24" i="6"/>
  <c r="M32" i="6"/>
  <c r="M40" i="6"/>
  <c r="M48" i="6"/>
  <c r="M56" i="6"/>
  <c r="M64" i="6"/>
  <c r="M123" i="6"/>
  <c r="L131" i="6"/>
  <c r="M131" i="6" s="1"/>
  <c r="M139" i="6"/>
  <c r="L147" i="6"/>
  <c r="M155" i="6"/>
  <c r="L163" i="6"/>
  <c r="M163" i="6" s="1"/>
  <c r="M171" i="6"/>
  <c r="L187" i="6"/>
  <c r="M187" i="6" s="1"/>
  <c r="L203" i="6"/>
  <c r="M203" i="6" s="1"/>
  <c r="L221" i="6"/>
  <c r="M221" i="6" s="1"/>
  <c r="M231" i="6"/>
  <c r="L231" i="6"/>
  <c r="L233" i="6"/>
  <c r="M233" i="6" s="1"/>
  <c r="M235" i="6"/>
  <c r="L235" i="6"/>
  <c r="L237" i="6"/>
  <c r="M237" i="6" s="1"/>
  <c r="L239" i="6"/>
  <c r="M239" i="6" s="1"/>
  <c r="L241" i="6"/>
  <c r="M241" i="6" s="1"/>
  <c r="M13" i="6"/>
  <c r="J12" i="6"/>
  <c r="L18" i="6"/>
  <c r="M18" i="6" s="1"/>
  <c r="M21" i="6"/>
  <c r="L26" i="6"/>
  <c r="M26" i="6" s="1"/>
  <c r="M29" i="6"/>
  <c r="L34" i="6"/>
  <c r="M34" i="6" s="1"/>
  <c r="M37" i="6"/>
  <c r="L42" i="6"/>
  <c r="M42" i="6" s="1"/>
  <c r="M45" i="6"/>
  <c r="L50" i="6"/>
  <c r="M50" i="6" s="1"/>
  <c r="M53" i="6"/>
  <c r="L58" i="6"/>
  <c r="M58" i="6" s="1"/>
  <c r="M61" i="6"/>
  <c r="L66" i="6"/>
  <c r="M66" i="6" s="1"/>
  <c r="M69" i="6"/>
  <c r="M73" i="6"/>
  <c r="M77" i="6"/>
  <c r="M81" i="6"/>
  <c r="M85" i="6"/>
  <c r="M93" i="6"/>
  <c r="M97" i="6"/>
  <c r="M101" i="6"/>
  <c r="M105" i="6"/>
  <c r="M109" i="6"/>
  <c r="M113" i="6"/>
  <c r="M117" i="6"/>
  <c r="L122" i="6"/>
  <c r="M122" i="6" s="1"/>
  <c r="M127" i="6"/>
  <c r="L135" i="6"/>
  <c r="M135" i="6" s="1"/>
  <c r="M143" i="6"/>
  <c r="L151" i="6"/>
  <c r="M151" i="6" s="1"/>
  <c r="M159" i="6"/>
  <c r="L167" i="6"/>
  <c r="M167" i="6" s="1"/>
  <c r="L175" i="6"/>
  <c r="M175" i="6" s="1"/>
  <c r="L191" i="6"/>
  <c r="M191" i="6" s="1"/>
  <c r="L207" i="6"/>
  <c r="M207" i="6" s="1"/>
  <c r="L209" i="6"/>
  <c r="M209" i="6" s="1"/>
  <c r="M225" i="6"/>
  <c r="L225" i="6"/>
  <c r="M147" i="6"/>
  <c r="L179" i="6"/>
  <c r="M179" i="6" s="1"/>
  <c r="M195" i="6"/>
  <c r="L195" i="6"/>
  <c r="L213" i="6"/>
  <c r="M213" i="6" s="1"/>
  <c r="J229" i="6"/>
  <c r="M230" i="6"/>
  <c r="L230" i="6"/>
  <c r="L232" i="6"/>
  <c r="M232" i="6" s="1"/>
  <c r="M234" i="6"/>
  <c r="L234" i="6"/>
  <c r="L236" i="6"/>
  <c r="M236" i="6" s="1"/>
  <c r="L238" i="6"/>
  <c r="M238" i="6" s="1"/>
  <c r="L240" i="6"/>
  <c r="M240" i="6" s="1"/>
  <c r="L242" i="6"/>
  <c r="M242" i="6" s="1"/>
  <c r="L244" i="6"/>
  <c r="M244" i="6" s="1"/>
  <c r="M246" i="6"/>
  <c r="L246" i="6"/>
  <c r="L248" i="6"/>
  <c r="M248" i="6" s="1"/>
  <c r="M250" i="6"/>
  <c r="L250" i="6"/>
  <c r="L252" i="6"/>
  <c r="M252" i="6" s="1"/>
  <c r="L254" i="6"/>
  <c r="M254" i="6" s="1"/>
  <c r="L256" i="6"/>
  <c r="M256" i="6" s="1"/>
  <c r="F229" i="6"/>
  <c r="L258" i="6"/>
  <c r="M25" i="6"/>
  <c r="M33" i="6"/>
  <c r="M41" i="6"/>
  <c r="M49" i="6"/>
  <c r="M57" i="6"/>
  <c r="M65" i="6"/>
  <c r="L183" i="6"/>
  <c r="M183" i="6" s="1"/>
  <c r="L199" i="6"/>
  <c r="M199" i="6" s="1"/>
  <c r="L208" i="6"/>
  <c r="M208" i="6" s="1"/>
  <c r="L217" i="6"/>
  <c r="M217" i="6" s="1"/>
  <c r="M243" i="6"/>
  <c r="L243" i="6"/>
  <c r="L245" i="6"/>
  <c r="M245" i="6" s="1"/>
  <c r="M247" i="6"/>
  <c r="L247" i="6"/>
  <c r="L249" i="6"/>
  <c r="M249" i="6" s="1"/>
  <c r="L251" i="6"/>
  <c r="M251" i="6" s="1"/>
  <c r="L253" i="6"/>
  <c r="M253" i="6" s="1"/>
  <c r="L255" i="6"/>
  <c r="M255" i="6" s="1"/>
  <c r="L257" i="6"/>
  <c r="M257" i="6" s="1"/>
  <c r="M188" i="6"/>
  <c r="M196" i="6"/>
  <c r="M204" i="6"/>
  <c r="M214" i="6"/>
  <c r="M259" i="6"/>
  <c r="M258" i="6"/>
  <c r="M260" i="6"/>
  <c r="L12" i="6" l="1"/>
  <c r="I12" i="7"/>
  <c r="I11" i="7"/>
  <c r="L11" i="6"/>
  <c r="L229" i="6"/>
  <c r="M17" i="6"/>
  <c r="M12" i="6" s="1"/>
  <c r="M11" i="6" s="1"/>
  <c r="M229" i="6"/>
  <c r="J11" i="6"/>
  <c r="F11" i="6"/>
  <c r="K46" i="5" l="1"/>
  <c r="G46" i="5"/>
  <c r="K45" i="5"/>
  <c r="G45" i="5"/>
  <c r="K44" i="5"/>
  <c r="L44" i="5" s="1"/>
  <c r="G44" i="5"/>
  <c r="K43" i="5"/>
  <c r="G43" i="5"/>
  <c r="K42" i="5"/>
  <c r="G42" i="5"/>
  <c r="K41" i="5"/>
  <c r="G41" i="5"/>
  <c r="K40" i="5"/>
  <c r="G40" i="5"/>
  <c r="K39" i="5"/>
  <c r="G39" i="5"/>
  <c r="K38" i="5"/>
  <c r="G38" i="5"/>
  <c r="K37" i="5"/>
  <c r="G37" i="5"/>
  <c r="K36" i="5"/>
  <c r="G36" i="5"/>
  <c r="K35" i="5"/>
  <c r="L35" i="5" s="1"/>
  <c r="G35" i="5"/>
  <c r="K34" i="5"/>
  <c r="G34" i="5"/>
  <c r="K33" i="5"/>
  <c r="G33" i="5"/>
  <c r="K32" i="5"/>
  <c r="G32" i="5"/>
  <c r="K31" i="5"/>
  <c r="L31" i="5" s="1"/>
  <c r="G31" i="5"/>
  <c r="K30" i="5"/>
  <c r="G30" i="5"/>
  <c r="K29" i="5"/>
  <c r="G29" i="5"/>
  <c r="K28" i="5"/>
  <c r="G28" i="5"/>
  <c r="K27" i="5"/>
  <c r="L27" i="5" s="1"/>
  <c r="G27" i="5"/>
  <c r="K26" i="5"/>
  <c r="G26" i="5"/>
  <c r="K25" i="5"/>
  <c r="L25" i="5" s="1"/>
  <c r="G25" i="5"/>
  <c r="K24" i="5"/>
  <c r="G24" i="5"/>
  <c r="L23" i="5"/>
  <c r="K23" i="5"/>
  <c r="G23" i="5"/>
  <c r="K22" i="5"/>
  <c r="G22" i="5"/>
  <c r="K21" i="5"/>
  <c r="G21" i="5"/>
  <c r="K20" i="5"/>
  <c r="G20" i="5"/>
  <c r="K19" i="5"/>
  <c r="G19" i="5"/>
  <c r="K18" i="5"/>
  <c r="G18" i="5"/>
  <c r="K17" i="5"/>
  <c r="L17" i="5" s="1"/>
  <c r="G17" i="5"/>
  <c r="K16" i="5"/>
  <c r="G16" i="5"/>
  <c r="K15" i="5"/>
  <c r="G15" i="5"/>
  <c r="K14" i="5"/>
  <c r="G14" i="5"/>
  <c r="J13" i="5"/>
  <c r="I13" i="5"/>
  <c r="H13" i="5"/>
  <c r="F13" i="5"/>
  <c r="E13" i="5"/>
  <c r="D13" i="5"/>
  <c r="L16" i="5" l="1"/>
  <c r="L37" i="5"/>
  <c r="L39" i="5"/>
  <c r="L18" i="5"/>
  <c r="L15" i="5"/>
  <c r="L24" i="5"/>
  <c r="L26" i="5"/>
  <c r="L28" i="5"/>
  <c r="L30" i="5"/>
  <c r="L32" i="5"/>
  <c r="L34" i="5"/>
  <c r="L41" i="5"/>
  <c r="L43" i="5"/>
  <c r="L19" i="5"/>
  <c r="L20" i="5"/>
  <c r="L22" i="5"/>
  <c r="L29" i="5"/>
  <c r="L36" i="5"/>
  <c r="L38" i="5"/>
  <c r="L45" i="5"/>
  <c r="G13" i="5"/>
  <c r="L33" i="5"/>
  <c r="L40" i="5"/>
  <c r="L42" i="5"/>
  <c r="L14" i="5"/>
  <c r="L21" i="5"/>
  <c r="K13" i="5"/>
  <c r="L13" i="5" s="1"/>
  <c r="N275" i="4" l="1"/>
  <c r="H275" i="4"/>
  <c r="N274" i="4"/>
  <c r="H274" i="4"/>
  <c r="O274" i="4" s="1"/>
  <c r="N273" i="4"/>
  <c r="H273" i="4"/>
  <c r="O273" i="4" s="1"/>
  <c r="N272" i="4"/>
  <c r="H272" i="4"/>
  <c r="O272" i="4" s="1"/>
  <c r="N271" i="4"/>
  <c r="H271" i="4"/>
  <c r="N270" i="4"/>
  <c r="H270" i="4"/>
  <c r="O270" i="4" s="1"/>
  <c r="N269" i="4"/>
  <c r="H269" i="4"/>
  <c r="O269" i="4" s="1"/>
  <c r="N268" i="4"/>
  <c r="H268" i="4"/>
  <c r="O268" i="4" s="1"/>
  <c r="N267" i="4"/>
  <c r="H267" i="4"/>
  <c r="N266" i="4"/>
  <c r="H266" i="4"/>
  <c r="O266" i="4" s="1"/>
  <c r="N265" i="4"/>
  <c r="H265" i="4"/>
  <c r="O265" i="4" s="1"/>
  <c r="N264" i="4"/>
  <c r="H264" i="4"/>
  <c r="O264" i="4" s="1"/>
  <c r="N263" i="4"/>
  <c r="H263" i="4"/>
  <c r="N262" i="4"/>
  <c r="H262" i="4"/>
  <c r="O262" i="4" s="1"/>
  <c r="N261" i="4"/>
  <c r="H261" i="4"/>
  <c r="O261" i="4" s="1"/>
  <c r="N260" i="4"/>
  <c r="H260" i="4"/>
  <c r="O260" i="4" s="1"/>
  <c r="N259" i="4"/>
  <c r="H259" i="4"/>
  <c r="N258" i="4"/>
  <c r="H258" i="4"/>
  <c r="O258" i="4" s="1"/>
  <c r="N257" i="4"/>
  <c r="H257" i="4"/>
  <c r="O257" i="4" s="1"/>
  <c r="N256" i="4"/>
  <c r="H256" i="4"/>
  <c r="O256" i="4" s="1"/>
  <c r="N255" i="4"/>
  <c r="H255" i="4"/>
  <c r="N254" i="4"/>
  <c r="H254" i="4"/>
  <c r="O254" i="4" s="1"/>
  <c r="N253" i="4"/>
  <c r="H253" i="4"/>
  <c r="O253" i="4" s="1"/>
  <c r="N252" i="4"/>
  <c r="H252" i="4"/>
  <c r="O252" i="4" s="1"/>
  <c r="N251" i="4"/>
  <c r="H251" i="4"/>
  <c r="N250" i="4"/>
  <c r="H250" i="4"/>
  <c r="O250" i="4" s="1"/>
  <c r="N249" i="4"/>
  <c r="H249" i="4"/>
  <c r="O249" i="4" s="1"/>
  <c r="N248" i="4"/>
  <c r="H248" i="4"/>
  <c r="O248" i="4" s="1"/>
  <c r="N247" i="4"/>
  <c r="H247" i="4"/>
  <c r="N246" i="4"/>
  <c r="H246" i="4"/>
  <c r="O246" i="4" s="1"/>
  <c r="N245" i="4"/>
  <c r="H245" i="4"/>
  <c r="O245" i="4" s="1"/>
  <c r="N244" i="4"/>
  <c r="H244" i="4"/>
  <c r="O244" i="4" s="1"/>
  <c r="N243" i="4"/>
  <c r="H243" i="4"/>
  <c r="N242" i="4"/>
  <c r="H242" i="4"/>
  <c r="O242" i="4" s="1"/>
  <c r="N241" i="4"/>
  <c r="H241" i="4"/>
  <c r="O241" i="4" s="1"/>
  <c r="N240" i="4"/>
  <c r="H240" i="4"/>
  <c r="O240" i="4" s="1"/>
  <c r="N239" i="4"/>
  <c r="H239" i="4"/>
  <c r="N238" i="4"/>
  <c r="H238" i="4"/>
  <c r="O238" i="4" s="1"/>
  <c r="N237" i="4"/>
  <c r="H237" i="4"/>
  <c r="O237" i="4" s="1"/>
  <c r="N236" i="4"/>
  <c r="H236" i="4"/>
  <c r="O236" i="4" s="1"/>
  <c r="N235" i="4"/>
  <c r="H235" i="4"/>
  <c r="N234" i="4"/>
  <c r="H234" i="4"/>
  <c r="N233" i="4"/>
  <c r="H233" i="4"/>
  <c r="O233" i="4" s="1"/>
  <c r="N232" i="4"/>
  <c r="H232" i="4"/>
  <c r="O232" i="4" s="1"/>
  <c r="N231" i="4"/>
  <c r="H231" i="4"/>
  <c r="N230" i="4"/>
  <c r="H230" i="4"/>
  <c r="O230" i="4" s="1"/>
  <c r="N229" i="4"/>
  <c r="H229" i="4"/>
  <c r="O229" i="4" s="1"/>
  <c r="N228" i="4"/>
  <c r="H228" i="4"/>
  <c r="O228" i="4" s="1"/>
  <c r="N227" i="4"/>
  <c r="H227" i="4"/>
  <c r="N226" i="4"/>
  <c r="H226" i="4"/>
  <c r="N225" i="4"/>
  <c r="H225" i="4"/>
  <c r="O225" i="4" s="1"/>
  <c r="N224" i="4"/>
  <c r="H224" i="4"/>
  <c r="O224" i="4" s="1"/>
  <c r="N223" i="4"/>
  <c r="H223" i="4"/>
  <c r="N222" i="4"/>
  <c r="H222" i="4"/>
  <c r="O222" i="4" s="1"/>
  <c r="N221" i="4"/>
  <c r="H221" i="4"/>
  <c r="O221" i="4" s="1"/>
  <c r="N220" i="4"/>
  <c r="H220" i="4"/>
  <c r="O220" i="4" s="1"/>
  <c r="N219" i="4"/>
  <c r="H219" i="4"/>
  <c r="N218" i="4"/>
  <c r="H218" i="4"/>
  <c r="N217" i="4"/>
  <c r="H217" i="4"/>
  <c r="O217" i="4" s="1"/>
  <c r="N216" i="4"/>
  <c r="H216" i="4"/>
  <c r="O216" i="4" s="1"/>
  <c r="N215" i="4"/>
  <c r="H215" i="4"/>
  <c r="N214" i="4"/>
  <c r="H214" i="4"/>
  <c r="O214" i="4" s="1"/>
  <c r="N213" i="4"/>
  <c r="H213" i="4"/>
  <c r="O213" i="4" s="1"/>
  <c r="N212" i="4"/>
  <c r="H212" i="4"/>
  <c r="O212" i="4" s="1"/>
  <c r="N211" i="4"/>
  <c r="H211" i="4"/>
  <c r="N210" i="4"/>
  <c r="H210" i="4"/>
  <c r="N209" i="4"/>
  <c r="H209" i="4"/>
  <c r="O209" i="4" s="1"/>
  <c r="N208" i="4"/>
  <c r="H208" i="4"/>
  <c r="O208" i="4" s="1"/>
  <c r="N207" i="4"/>
  <c r="H207" i="4"/>
  <c r="N206" i="4"/>
  <c r="H206" i="4"/>
  <c r="O206" i="4" s="1"/>
  <c r="N205" i="4"/>
  <c r="H205" i="4"/>
  <c r="O205" i="4" s="1"/>
  <c r="N204" i="4"/>
  <c r="H204" i="4"/>
  <c r="O204" i="4" s="1"/>
  <c r="N203" i="4"/>
  <c r="H203" i="4"/>
  <c r="N202" i="4"/>
  <c r="H202" i="4"/>
  <c r="N201" i="4"/>
  <c r="H201" i="4"/>
  <c r="O201" i="4" s="1"/>
  <c r="N200" i="4"/>
  <c r="H200" i="4"/>
  <c r="O200" i="4" s="1"/>
  <c r="N199" i="4"/>
  <c r="H199" i="4"/>
  <c r="N198" i="4"/>
  <c r="H198" i="4"/>
  <c r="O198" i="4" s="1"/>
  <c r="N197" i="4"/>
  <c r="H197" i="4"/>
  <c r="O197" i="4" s="1"/>
  <c r="N196" i="4"/>
  <c r="H196" i="4"/>
  <c r="O196" i="4" s="1"/>
  <c r="N195" i="4"/>
  <c r="H195" i="4"/>
  <c r="N194" i="4"/>
  <c r="H194" i="4"/>
  <c r="N193" i="4"/>
  <c r="H193" i="4"/>
  <c r="O193" i="4" s="1"/>
  <c r="N192" i="4"/>
  <c r="H192" i="4"/>
  <c r="O192" i="4" s="1"/>
  <c r="N191" i="4"/>
  <c r="H191" i="4"/>
  <c r="N190" i="4"/>
  <c r="H190" i="4"/>
  <c r="O190" i="4" s="1"/>
  <c r="N189" i="4"/>
  <c r="H189" i="4"/>
  <c r="O189" i="4" s="1"/>
  <c r="N188" i="4"/>
  <c r="H188" i="4"/>
  <c r="N187" i="4"/>
  <c r="H187" i="4"/>
  <c r="O187" i="4" s="1"/>
  <c r="N186" i="4"/>
  <c r="H186" i="4"/>
  <c r="N185" i="4"/>
  <c r="H185" i="4"/>
  <c r="O185" i="4" s="1"/>
  <c r="N184" i="4"/>
  <c r="H184" i="4"/>
  <c r="N183" i="4"/>
  <c r="H183" i="4"/>
  <c r="O183" i="4" s="1"/>
  <c r="N182" i="4"/>
  <c r="H182" i="4"/>
  <c r="N181" i="4"/>
  <c r="H181" i="4"/>
  <c r="O181" i="4" s="1"/>
  <c r="N180" i="4"/>
  <c r="H180" i="4"/>
  <c r="N179" i="4"/>
  <c r="H179" i="4"/>
  <c r="O179" i="4" s="1"/>
  <c r="N178" i="4"/>
  <c r="H178" i="4"/>
  <c r="N177" i="4"/>
  <c r="H177" i="4"/>
  <c r="O177" i="4" s="1"/>
  <c r="N176" i="4"/>
  <c r="H176" i="4"/>
  <c r="N175" i="4"/>
  <c r="H175" i="4"/>
  <c r="O175" i="4" s="1"/>
  <c r="N174" i="4"/>
  <c r="H174" i="4"/>
  <c r="N173" i="4"/>
  <c r="H173" i="4"/>
  <c r="O173" i="4" s="1"/>
  <c r="N172" i="4"/>
  <c r="H172" i="4"/>
  <c r="O172" i="4" s="1"/>
  <c r="N171" i="4"/>
  <c r="H171" i="4"/>
  <c r="N170" i="4"/>
  <c r="H170" i="4"/>
  <c r="O170" i="4" s="1"/>
  <c r="N169" i="4"/>
  <c r="H169" i="4"/>
  <c r="N168" i="4"/>
  <c r="H168" i="4"/>
  <c r="O168" i="4" s="1"/>
  <c r="N167" i="4"/>
  <c r="H167" i="4"/>
  <c r="N166" i="4"/>
  <c r="H166" i="4"/>
  <c r="O166" i="4" s="1"/>
  <c r="N165" i="4"/>
  <c r="H165" i="4"/>
  <c r="N164" i="4"/>
  <c r="H164" i="4"/>
  <c r="O164" i="4" s="1"/>
  <c r="N163" i="4"/>
  <c r="H163" i="4"/>
  <c r="N162" i="4"/>
  <c r="H162" i="4"/>
  <c r="O162" i="4" s="1"/>
  <c r="N161" i="4"/>
  <c r="H161" i="4"/>
  <c r="O161" i="4" s="1"/>
  <c r="N160" i="4"/>
  <c r="H160" i="4"/>
  <c r="N159" i="4"/>
  <c r="H159" i="4"/>
  <c r="N158" i="4"/>
  <c r="H158" i="4"/>
  <c r="N157" i="4"/>
  <c r="H157" i="4"/>
  <c r="N156" i="4"/>
  <c r="H156" i="4"/>
  <c r="N155" i="4"/>
  <c r="H155" i="4"/>
  <c r="N154" i="4"/>
  <c r="H154" i="4"/>
  <c r="N153" i="4"/>
  <c r="H153" i="4"/>
  <c r="N152" i="4"/>
  <c r="H152" i="4"/>
  <c r="N151" i="4"/>
  <c r="H151" i="4"/>
  <c r="O151" i="4" s="1"/>
  <c r="N150" i="4"/>
  <c r="H150" i="4"/>
  <c r="O150" i="4" s="1"/>
  <c r="N149" i="4"/>
  <c r="H149" i="4"/>
  <c r="O149" i="4" s="1"/>
  <c r="N148" i="4"/>
  <c r="H148" i="4"/>
  <c r="O148" i="4" s="1"/>
  <c r="N147" i="4"/>
  <c r="H147" i="4"/>
  <c r="O147" i="4" s="1"/>
  <c r="N146" i="4"/>
  <c r="H146" i="4"/>
  <c r="O146" i="4" s="1"/>
  <c r="N145" i="4"/>
  <c r="H145" i="4"/>
  <c r="O145" i="4" s="1"/>
  <c r="N144" i="4"/>
  <c r="H144" i="4"/>
  <c r="O144" i="4" s="1"/>
  <c r="N143" i="4"/>
  <c r="H143" i="4"/>
  <c r="O143" i="4" s="1"/>
  <c r="N142" i="4"/>
  <c r="H142" i="4"/>
  <c r="O142" i="4" s="1"/>
  <c r="N141" i="4"/>
  <c r="H141" i="4"/>
  <c r="O141" i="4" s="1"/>
  <c r="N140" i="4"/>
  <c r="H140" i="4"/>
  <c r="O140" i="4" s="1"/>
  <c r="N139" i="4"/>
  <c r="H139" i="4"/>
  <c r="O139" i="4" s="1"/>
  <c r="N138" i="4"/>
  <c r="H138" i="4"/>
  <c r="O138" i="4" s="1"/>
  <c r="N137" i="4"/>
  <c r="H137" i="4"/>
  <c r="O137" i="4" s="1"/>
  <c r="N136" i="4"/>
  <c r="H136" i="4"/>
  <c r="O136" i="4" s="1"/>
  <c r="N135" i="4"/>
  <c r="H135" i="4"/>
  <c r="N134" i="4"/>
  <c r="H134" i="4"/>
  <c r="N133" i="4"/>
  <c r="H133" i="4"/>
  <c r="N132" i="4"/>
  <c r="H132" i="4"/>
  <c r="N131" i="4"/>
  <c r="H131" i="4"/>
  <c r="N130" i="4"/>
  <c r="H130" i="4"/>
  <c r="N129" i="4"/>
  <c r="H129" i="4"/>
  <c r="N128" i="4"/>
  <c r="H128" i="4"/>
  <c r="N127" i="4"/>
  <c r="H127" i="4"/>
  <c r="N126" i="4"/>
  <c r="H126" i="4"/>
  <c r="N125" i="4"/>
  <c r="H125" i="4"/>
  <c r="O125" i="4" s="1"/>
  <c r="N124" i="4"/>
  <c r="H124" i="4"/>
  <c r="O124" i="4" s="1"/>
  <c r="N123" i="4"/>
  <c r="H123" i="4"/>
  <c r="O123" i="4" s="1"/>
  <c r="N122" i="4"/>
  <c r="H122" i="4"/>
  <c r="O122" i="4" s="1"/>
  <c r="N121" i="4"/>
  <c r="H121" i="4"/>
  <c r="O121" i="4" s="1"/>
  <c r="N120" i="4"/>
  <c r="H120" i="4"/>
  <c r="O120" i="4" s="1"/>
  <c r="N119" i="4"/>
  <c r="H119" i="4"/>
  <c r="N118" i="4"/>
  <c r="H118" i="4"/>
  <c r="N117" i="4"/>
  <c r="H117" i="4"/>
  <c r="N116" i="4"/>
  <c r="H116" i="4"/>
  <c r="N115" i="4"/>
  <c r="H115" i="4"/>
  <c r="O115" i="4" s="1"/>
  <c r="N114" i="4"/>
  <c r="H114" i="4"/>
  <c r="O114" i="4" s="1"/>
  <c r="N113" i="4"/>
  <c r="H113" i="4"/>
  <c r="O113" i="4" s="1"/>
  <c r="N112" i="4"/>
  <c r="H112" i="4"/>
  <c r="O112" i="4" s="1"/>
  <c r="N111" i="4"/>
  <c r="H111" i="4"/>
  <c r="O111" i="4" s="1"/>
  <c r="N110" i="4"/>
  <c r="H110" i="4"/>
  <c r="O110" i="4" s="1"/>
  <c r="N109" i="4"/>
  <c r="H109" i="4"/>
  <c r="O109" i="4" s="1"/>
  <c r="N108" i="4"/>
  <c r="H108" i="4"/>
  <c r="N107" i="4"/>
  <c r="H107" i="4"/>
  <c r="N106" i="4"/>
  <c r="H106" i="4"/>
  <c r="N105" i="4"/>
  <c r="H105" i="4"/>
  <c r="N104" i="4"/>
  <c r="H104" i="4"/>
  <c r="N103" i="4"/>
  <c r="H103" i="4"/>
  <c r="O103" i="4" s="1"/>
  <c r="N102" i="4"/>
  <c r="H102" i="4"/>
  <c r="N101" i="4"/>
  <c r="H101" i="4"/>
  <c r="O101" i="4" s="1"/>
  <c r="N100" i="4"/>
  <c r="H100" i="4"/>
  <c r="N99" i="4"/>
  <c r="H99" i="4"/>
  <c r="O99" i="4" s="1"/>
  <c r="N98" i="4"/>
  <c r="H98" i="4"/>
  <c r="N97" i="4"/>
  <c r="H97" i="4"/>
  <c r="N96" i="4"/>
  <c r="H96" i="4"/>
  <c r="N95" i="4"/>
  <c r="H95" i="4"/>
  <c r="N94" i="4"/>
  <c r="H94" i="4"/>
  <c r="N93" i="4"/>
  <c r="H93" i="4"/>
  <c r="O93" i="4" s="1"/>
  <c r="N92" i="4"/>
  <c r="H92" i="4"/>
  <c r="O92" i="4" s="1"/>
  <c r="N91" i="4"/>
  <c r="H91" i="4"/>
  <c r="N90" i="4"/>
  <c r="H90" i="4"/>
  <c r="N89" i="4"/>
  <c r="H89" i="4"/>
  <c r="N88" i="4"/>
  <c r="H88" i="4"/>
  <c r="O88" i="4" s="1"/>
  <c r="N87" i="4"/>
  <c r="H87" i="4"/>
  <c r="O87" i="4" s="1"/>
  <c r="N86" i="4"/>
  <c r="H86" i="4"/>
  <c r="O86" i="4" s="1"/>
  <c r="N85" i="4"/>
  <c r="H85" i="4"/>
  <c r="O85" i="4" s="1"/>
  <c r="N84" i="4"/>
  <c r="H84" i="4"/>
  <c r="O84" i="4" s="1"/>
  <c r="N83" i="4"/>
  <c r="H83" i="4"/>
  <c r="O83" i="4" s="1"/>
  <c r="N82" i="4"/>
  <c r="H82" i="4"/>
  <c r="N81" i="4"/>
  <c r="H81" i="4"/>
  <c r="N80" i="4"/>
  <c r="H80" i="4"/>
  <c r="O80" i="4" s="1"/>
  <c r="N79" i="4"/>
  <c r="H79" i="4"/>
  <c r="N78" i="4"/>
  <c r="H78" i="4"/>
  <c r="O78" i="4" s="1"/>
  <c r="N77" i="4"/>
  <c r="H77" i="4"/>
  <c r="N76" i="4"/>
  <c r="H76" i="4"/>
  <c r="N75" i="4"/>
  <c r="H75" i="4"/>
  <c r="N74" i="4"/>
  <c r="H74" i="4"/>
  <c r="N73" i="4"/>
  <c r="H73" i="4"/>
  <c r="N72" i="4"/>
  <c r="H72" i="4"/>
  <c r="N71" i="4"/>
  <c r="H71" i="4"/>
  <c r="N70" i="4"/>
  <c r="H70" i="4"/>
  <c r="O70" i="4" s="1"/>
  <c r="N69" i="4"/>
  <c r="H69" i="4"/>
  <c r="N68" i="4"/>
  <c r="H68" i="4"/>
  <c r="O68" i="4" s="1"/>
  <c r="N67" i="4"/>
  <c r="H67" i="4"/>
  <c r="N66" i="4"/>
  <c r="H66" i="4"/>
  <c r="N65" i="4"/>
  <c r="H65" i="4"/>
  <c r="N64" i="4"/>
  <c r="H64" i="4"/>
  <c r="N63" i="4"/>
  <c r="H63" i="4"/>
  <c r="N62" i="4"/>
  <c r="H62" i="4"/>
  <c r="N61" i="4"/>
  <c r="H61" i="4"/>
  <c r="N60" i="4"/>
  <c r="H60" i="4"/>
  <c r="N59" i="4"/>
  <c r="H59" i="4"/>
  <c r="N58" i="4"/>
  <c r="H58" i="4"/>
  <c r="N57" i="4"/>
  <c r="H57" i="4"/>
  <c r="N56" i="4"/>
  <c r="H56" i="4"/>
  <c r="N55" i="4"/>
  <c r="H55" i="4"/>
  <c r="N54" i="4"/>
  <c r="H54" i="4"/>
  <c r="N53" i="4"/>
  <c r="H53" i="4"/>
  <c r="N52" i="4"/>
  <c r="H52" i="4"/>
  <c r="N51" i="4"/>
  <c r="H51" i="4"/>
  <c r="N50" i="4"/>
  <c r="H50" i="4"/>
  <c r="O50" i="4" s="1"/>
  <c r="N49" i="4"/>
  <c r="H49" i="4"/>
  <c r="N48" i="4"/>
  <c r="H48" i="4"/>
  <c r="O48" i="4" s="1"/>
  <c r="N47" i="4"/>
  <c r="H47" i="4"/>
  <c r="N46" i="4"/>
  <c r="H46" i="4"/>
  <c r="O46" i="4" s="1"/>
  <c r="N45" i="4"/>
  <c r="H45" i="4"/>
  <c r="N44" i="4"/>
  <c r="H44" i="4"/>
  <c r="O44" i="4" s="1"/>
  <c r="N43" i="4"/>
  <c r="H43" i="4"/>
  <c r="O43" i="4" s="1"/>
  <c r="N42" i="4"/>
  <c r="H42" i="4"/>
  <c r="N41" i="4"/>
  <c r="H41" i="4"/>
  <c r="N40" i="4"/>
  <c r="H40" i="4"/>
  <c r="O40" i="4" s="1"/>
  <c r="N39" i="4"/>
  <c r="H39" i="4"/>
  <c r="N38" i="4"/>
  <c r="H38" i="4"/>
  <c r="O38" i="4" s="1"/>
  <c r="N37" i="4"/>
  <c r="H37" i="4"/>
  <c r="N36" i="4"/>
  <c r="H36" i="4"/>
  <c r="O36" i="4" s="1"/>
  <c r="N35" i="4"/>
  <c r="H35" i="4"/>
  <c r="O35" i="4" s="1"/>
  <c r="N34" i="4"/>
  <c r="H34" i="4"/>
  <c r="N33" i="4"/>
  <c r="H33" i="4"/>
  <c r="N32" i="4"/>
  <c r="H32" i="4"/>
  <c r="N31" i="4"/>
  <c r="H31" i="4"/>
  <c r="N30" i="4"/>
  <c r="H30" i="4"/>
  <c r="N29" i="4"/>
  <c r="H29" i="4"/>
  <c r="N28" i="4"/>
  <c r="H28" i="4"/>
  <c r="N27" i="4"/>
  <c r="H27" i="4"/>
  <c r="O27" i="4" s="1"/>
  <c r="N26" i="4"/>
  <c r="H26" i="4"/>
  <c r="O26" i="4" s="1"/>
  <c r="N25" i="4"/>
  <c r="H25" i="4"/>
  <c r="O25" i="4" s="1"/>
  <c r="N24" i="4"/>
  <c r="H24" i="4"/>
  <c r="O24" i="4" s="1"/>
  <c r="N23" i="4"/>
  <c r="H23" i="4"/>
  <c r="O23" i="4" s="1"/>
  <c r="N22" i="4"/>
  <c r="H22" i="4"/>
  <c r="O22" i="4" s="1"/>
  <c r="N21" i="4"/>
  <c r="H21" i="4"/>
  <c r="O21" i="4" s="1"/>
  <c r="N20" i="4"/>
  <c r="H20" i="4"/>
  <c r="O20" i="4" s="1"/>
  <c r="N19" i="4"/>
  <c r="H19" i="4"/>
  <c r="O19" i="4" s="1"/>
  <c r="N18" i="4"/>
  <c r="H18" i="4"/>
  <c r="N17" i="4"/>
  <c r="H17" i="4"/>
  <c r="N16" i="4"/>
  <c r="M15" i="4"/>
  <c r="L15" i="4"/>
  <c r="K15" i="4"/>
  <c r="J15" i="4"/>
  <c r="F15" i="4"/>
  <c r="E15" i="4"/>
  <c r="D15" i="4"/>
  <c r="O188" i="4" l="1"/>
  <c r="O45" i="4"/>
  <c r="O47" i="4"/>
  <c r="O49" i="4"/>
  <c r="O51" i="4"/>
  <c r="O57" i="4"/>
  <c r="O59" i="4"/>
  <c r="O67" i="4"/>
  <c r="O69" i="4"/>
  <c r="O71" i="4"/>
  <c r="O77" i="4"/>
  <c r="O174" i="4"/>
  <c r="O176" i="4"/>
  <c r="O178" i="4"/>
  <c r="O180" i="4"/>
  <c r="O182" i="4"/>
  <c r="O184" i="4"/>
  <c r="O186" i="4"/>
  <c r="O37" i="4"/>
  <c r="O39" i="4"/>
  <c r="O41" i="4"/>
  <c r="O58" i="4"/>
  <c r="O79" i="4"/>
  <c r="O81" i="4"/>
  <c r="O100" i="4"/>
  <c r="O102" i="4"/>
  <c r="O163" i="4"/>
  <c r="O165" i="4"/>
  <c r="O167" i="4"/>
  <c r="O169" i="4"/>
  <c r="O171" i="4"/>
  <c r="O17" i="4"/>
  <c r="O28" i="4"/>
  <c r="O30" i="4"/>
  <c r="O32" i="4"/>
  <c r="O34" i="4"/>
  <c r="O52" i="4"/>
  <c r="O54" i="4"/>
  <c r="O56" i="4"/>
  <c r="O61" i="4"/>
  <c r="O63" i="4"/>
  <c r="O65" i="4"/>
  <c r="O72" i="4"/>
  <c r="O74" i="4"/>
  <c r="O76" i="4"/>
  <c r="O90" i="4"/>
  <c r="O95" i="4"/>
  <c r="O97" i="4"/>
  <c r="O104" i="4"/>
  <c r="O106" i="4"/>
  <c r="O108" i="4"/>
  <c r="O117" i="4"/>
  <c r="O119" i="4"/>
  <c r="O126" i="4"/>
  <c r="O128" i="4"/>
  <c r="O130" i="4"/>
  <c r="O132" i="4"/>
  <c r="O134" i="4"/>
  <c r="O153" i="4"/>
  <c r="O155" i="4"/>
  <c r="O157" i="4"/>
  <c r="O159" i="4"/>
  <c r="N15" i="4"/>
  <c r="O18" i="4"/>
  <c r="O29" i="4"/>
  <c r="O31" i="4"/>
  <c r="O33" i="4"/>
  <c r="O42" i="4"/>
  <c r="O53" i="4"/>
  <c r="O55" i="4"/>
  <c r="O60" i="4"/>
  <c r="O62" i="4"/>
  <c r="O64" i="4"/>
  <c r="O66" i="4"/>
  <c r="O73" i="4"/>
  <c r="O75" i="4"/>
  <c r="O82" i="4"/>
  <c r="O89" i="4"/>
  <c r="O91" i="4"/>
  <c r="O94" i="4"/>
  <c r="O96" i="4"/>
  <c r="O98" i="4"/>
  <c r="O105" i="4"/>
  <c r="O107" i="4"/>
  <c r="O116" i="4"/>
  <c r="O118" i="4"/>
  <c r="O127" i="4"/>
  <c r="O129" i="4"/>
  <c r="O131" i="4"/>
  <c r="O133" i="4"/>
  <c r="O135" i="4"/>
  <c r="O152" i="4"/>
  <c r="O154" i="4"/>
  <c r="O156" i="4"/>
  <c r="O158" i="4"/>
  <c r="O160" i="4"/>
  <c r="O191" i="4"/>
  <c r="O195" i="4"/>
  <c r="O199" i="4"/>
  <c r="O203" i="4"/>
  <c r="O207" i="4"/>
  <c r="O211" i="4"/>
  <c r="O215" i="4"/>
  <c r="O219" i="4"/>
  <c r="O223" i="4"/>
  <c r="O227" i="4"/>
  <c r="O231" i="4"/>
  <c r="O235" i="4"/>
  <c r="O239" i="4"/>
  <c r="O243" i="4"/>
  <c r="O247" i="4"/>
  <c r="O251" i="4"/>
  <c r="O255" i="4"/>
  <c r="O259" i="4"/>
  <c r="O263" i="4"/>
  <c r="O267" i="4"/>
  <c r="O271" i="4"/>
  <c r="O275" i="4"/>
  <c r="G15" i="4"/>
  <c r="H16" i="4"/>
  <c r="O194" i="4"/>
  <c r="O202" i="4"/>
  <c r="O210" i="4"/>
  <c r="O218" i="4"/>
  <c r="O226" i="4"/>
  <c r="O234" i="4"/>
  <c r="I91" i="3"/>
  <c r="I85" i="3"/>
  <c r="I83" i="3"/>
  <c r="I34" i="3"/>
  <c r="I28" i="3"/>
  <c r="I18" i="3"/>
  <c r="O16" i="4" l="1"/>
  <c r="H15" i="4"/>
  <c r="O15" i="4" s="1"/>
  <c r="H15" i="3"/>
  <c r="H25" i="3"/>
  <c r="H34" i="3"/>
  <c r="H28" i="3"/>
  <c r="H18" i="3"/>
  <c r="I88" i="3"/>
  <c r="I82" i="3" s="1"/>
  <c r="I15" i="3"/>
  <c r="H21" i="3"/>
  <c r="I57" i="3"/>
  <c r="I21" i="3"/>
  <c r="I70" i="3"/>
  <c r="I52" i="3"/>
  <c r="I42" i="3"/>
  <c r="I25" i="3"/>
  <c r="F15" i="3"/>
  <c r="F18" i="3"/>
  <c r="F52" i="3"/>
  <c r="F34" i="3"/>
  <c r="G21" i="3"/>
  <c r="G15" i="3"/>
  <c r="G25" i="3"/>
  <c r="F57" i="3"/>
  <c r="G52" i="3"/>
  <c r="G34" i="3"/>
  <c r="G28" i="3"/>
  <c r="G18" i="3"/>
  <c r="G57" i="3"/>
  <c r="F28" i="3"/>
  <c r="F25" i="3"/>
  <c r="H52" i="3"/>
  <c r="G42" i="3"/>
  <c r="H57" i="3"/>
  <c r="H42" i="3"/>
  <c r="F42" i="3"/>
  <c r="F21" i="3"/>
  <c r="J18" i="3"/>
  <c r="I13" i="3" l="1"/>
  <c r="I14" i="3"/>
  <c r="J15" i="3"/>
  <c r="J21" i="3"/>
  <c r="K21" i="3" s="1"/>
  <c r="J52" i="3"/>
  <c r="K52" i="3" s="1"/>
  <c r="J42" i="3"/>
  <c r="K42" i="3" s="1"/>
  <c r="J57" i="3"/>
  <c r="K57" i="3" s="1"/>
  <c r="J25" i="3"/>
  <c r="K25" i="3" s="1"/>
  <c r="K18" i="3"/>
  <c r="J28" i="3"/>
  <c r="K28" i="3" s="1"/>
  <c r="J34" i="3"/>
  <c r="K34" i="3" s="1"/>
  <c r="K15" i="3" l="1"/>
  <c r="I12" i="3"/>
  <c r="F85" i="3" l="1"/>
  <c r="H85" i="3"/>
  <c r="F91" i="3"/>
  <c r="H91" i="3"/>
  <c r="F83" i="3" l="1"/>
  <c r="H83" i="3"/>
  <c r="G85" i="3"/>
  <c r="G88" i="3"/>
  <c r="F88" i="3"/>
  <c r="H88" i="3"/>
  <c r="G91" i="3"/>
  <c r="J85" i="3" l="1"/>
  <c r="K85" i="3" s="1"/>
  <c r="G83" i="3"/>
  <c r="G82" i="3" s="1"/>
  <c r="F82" i="3"/>
  <c r="H82" i="3"/>
  <c r="J88" i="3"/>
  <c r="J91" i="3"/>
  <c r="K91" i="3" s="1"/>
  <c r="J83" i="3" l="1"/>
  <c r="K83" i="3" s="1"/>
  <c r="K88" i="3"/>
  <c r="F70" i="3" l="1"/>
  <c r="H70" i="3"/>
  <c r="J82" i="3"/>
  <c r="K82" i="3" s="1"/>
  <c r="H14" i="3" l="1"/>
  <c r="H12" i="3" s="1"/>
  <c r="H13" i="3"/>
  <c r="F14" i="3"/>
  <c r="F12" i="3" s="1"/>
  <c r="F13" i="3"/>
  <c r="G70" i="3"/>
  <c r="J70" i="3" l="1"/>
  <c r="G14" i="3"/>
  <c r="G12" i="3" s="1"/>
  <c r="G13" i="3"/>
  <c r="K70" i="3" l="1"/>
  <c r="J14" i="3"/>
  <c r="J13" i="3"/>
  <c r="K13" i="3" s="1"/>
  <c r="K14" i="3" l="1"/>
  <c r="J12" i="3"/>
  <c r="K12" i="3" s="1"/>
</calcChain>
</file>

<file path=xl/sharedStrings.xml><?xml version="1.0" encoding="utf-8"?>
<sst xmlns="http://schemas.openxmlformats.org/spreadsheetml/2006/main" count="2487" uniqueCount="1122">
  <si>
    <t>Comisión Federal de Electricidad</t>
  </si>
  <si>
    <t>Estado del proyecto</t>
  </si>
  <si>
    <t>Avance Financiero</t>
  </si>
  <si>
    <t>Avance Físico</t>
  </si>
  <si>
    <t>Realizada</t>
  </si>
  <si>
    <t>Acumulada</t>
  </si>
  <si>
    <t>%</t>
  </si>
  <si>
    <t xml:space="preserve">Estimada Anual </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</si>
  <si>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</si>
  <si>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</si>
  <si>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</si>
  <si>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</si>
  <si>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</si>
  <si>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</si>
  <si>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</si>
  <si>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</si>
  <si>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</si>
  <si>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</si>
  <si>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</si>
  <si>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</si>
  <si>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</si>
  <si>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</si>
  <si>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</si>
  <si>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Aprobados en 2008</t>
  </si>
  <si>
    <t>Aprobados en 2009</t>
  </si>
  <si>
    <t>Aprobados en 2010</t>
  </si>
  <si>
    <t>Aprobados en 2011</t>
  </si>
  <si>
    <t>Aprobados en 2012</t>
  </si>
  <si>
    <t>Aprobados en 2013</t>
  </si>
  <si>
    <t>Aprobados en 2014</t>
  </si>
  <si>
    <t>Aprobados en 2015</t>
  </si>
  <si>
    <t>Aprobados en 2016</t>
  </si>
  <si>
    <t>Inversión Condicionada</t>
  </si>
  <si>
    <t>Acumulado 2017</t>
  </si>
  <si>
    <t>Nombre del proyecto</t>
  </si>
  <si>
    <t>Varias(Cierre  y otras)</t>
  </si>
  <si>
    <t>Por Licitar sin cambio de alcance</t>
  </si>
  <si>
    <t>Construcción</t>
  </si>
  <si>
    <t>Varias (Licitación y construcción)</t>
  </si>
  <si>
    <t>Fallo y adjudicación</t>
  </si>
  <si>
    <t>1_/ Se consideran los proyectos que tienen previstos recursos en el PEF 2018, así como aquéllos proyectos que no tienen Monto Estimado en el PEF 2018, pero continúan en etapa de Varias Cierre y Otras por lo que se incluye su seguimiento.</t>
  </si>
  <si>
    <t>Terminado Totalmente</t>
  </si>
  <si>
    <t>CC    Agua Prieta II (con campo solar)</t>
  </si>
  <si>
    <t>SE    1116 Transformación del Noreste</t>
  </si>
  <si>
    <t>SE    1323 DISTRIBUCION SUR</t>
  </si>
  <si>
    <t>SE    1320 DISTRIBUCION NOROESTE</t>
  </si>
  <si>
    <t>CCI    Santa Rosalía II</t>
  </si>
  <si>
    <t>RM    CT Altamira Unidades 1 y 2</t>
  </si>
  <si>
    <t>CCC    Cogeneración Salamanca Fase I</t>
  </si>
  <si>
    <t>CC    Centro</t>
  </si>
  <si>
    <t>SLT    1603 Subestación Lago</t>
  </si>
  <si>
    <t>CCI    Guerrero Negro IV</t>
  </si>
  <si>
    <t>SE    1621 Distribución Norte-Sur</t>
  </si>
  <si>
    <t>RM    CT José López Portillo</t>
  </si>
  <si>
    <t>SLT    1721 DISTRIBUCIÓN NORTE</t>
  </si>
  <si>
    <t>LT    Red de Transmisión Asociada al CC Noreste</t>
  </si>
  <si>
    <t>LT    Red de Transmisión Asociada al CC Norte III</t>
  </si>
  <si>
    <t>SLT    1722 Distribución Sur</t>
  </si>
  <si>
    <t>CH    Chicoasén II</t>
  </si>
  <si>
    <t>CC    Empalme I</t>
  </si>
  <si>
    <t>CC    Valle de México II</t>
  </si>
  <si>
    <t>LT    Red de Transmisión Asociada al CC Topolobampo III</t>
  </si>
  <si>
    <t>LT    LT en Corriente Directa Ixtepec Potencia-Yautepec Potencia</t>
  </si>
  <si>
    <t>LT    1805 Línea de Transmisión Huasteca - Monterrey</t>
  </si>
  <si>
    <t>SLT    1820 Divisiones de Distribución del Valle de México</t>
  </si>
  <si>
    <t>SLT    1821 Divisiones de Distribución</t>
  </si>
  <si>
    <t>RM    CCC TULA PAQUETES 1 Y 2</t>
  </si>
  <si>
    <t>RM    CH TEMASCAL UNIDADES 1 A 4</t>
  </si>
  <si>
    <t>CC    Empalme II</t>
  </si>
  <si>
    <t>SLT    1920 Subestaciones y Líneas de Distribución</t>
  </si>
  <si>
    <t>SLT    1921 Reducción de Pérdidas de Energía en Distribución</t>
  </si>
  <si>
    <t>CC    Lerdo (Norte IV)</t>
  </si>
  <si>
    <t>LT    Red de Transmisión Asociada al CC Lerdo (Norte IV)</t>
  </si>
  <si>
    <t>CG    Los Azufres III Fase II</t>
  </si>
  <si>
    <t>LT    Red de transmisión asociada a la CG Los Azufres III Fase II</t>
  </si>
  <si>
    <t>CG    Cerritos Colorados Fase I</t>
  </si>
  <si>
    <t>CH    Las Cruces</t>
  </si>
  <si>
    <t>CE    Sureste II y III</t>
  </si>
  <si>
    <t>LT    Red de Transmisión Asociada a la CI Santa Rosalía II</t>
  </si>
  <si>
    <t>SLT    2001 Subestaciones y Líneas Baja California Sur - Noroeste</t>
  </si>
  <si>
    <t>SLT    2002 Subestaciones y Líneas de las Áreas Norte - Occidental</t>
  </si>
  <si>
    <t>SLT    SLT 2020 Subestaciones, Líneas y Redes de Distribución</t>
  </si>
  <si>
    <t>SLT    SLT 2021 Reducción de Pérdidas de Energía en Distribución</t>
  </si>
  <si>
    <t>CC    San Luis Río Colorado I</t>
  </si>
  <si>
    <t>LT    Red de Transmisión Asociada al CC San Luis Río Colorado I</t>
  </si>
  <si>
    <t>CC    Guadalajara I</t>
  </si>
  <si>
    <t>LT    Red de Transmisión Asociada al CC Guadalajara I</t>
  </si>
  <si>
    <t>CC    Mazatlán</t>
  </si>
  <si>
    <t>LT    Red de Transmisión Asociada al CC Mazatlán</t>
  </si>
  <si>
    <t>CC    Mérida</t>
  </si>
  <si>
    <t>CC    Salamanca</t>
  </si>
  <si>
    <t>SE    2101 Compensación Capacitiva Baja - Occidental</t>
  </si>
  <si>
    <t>SLT    SLT 2120 Subestaciones y Líneas de Distribución</t>
  </si>
  <si>
    <t>CC    Norte III (Juárez)</t>
  </si>
  <si>
    <t>CC    Noroeste</t>
  </si>
  <si>
    <t>CC    Noreste</t>
  </si>
  <si>
    <t>CC    Topolobampo III</t>
  </si>
  <si>
    <t>CE    Sureste IV y V</t>
  </si>
  <si>
    <t>4_/ Se disminuyó el avance financiero acumulado, ya que al cierre definitivo el consorcio privado modificó las cifras estimadas.</t>
  </si>
  <si>
    <t xml:space="preserve">Presupuesto   </t>
  </si>
  <si>
    <t>Ejercido</t>
  </si>
  <si>
    <t xml:space="preserve">Gasto </t>
  </si>
  <si>
    <t>Gasto</t>
  </si>
  <si>
    <t>Ingresos</t>
  </si>
  <si>
    <t>Programable</t>
  </si>
  <si>
    <t>Flujo</t>
  </si>
  <si>
    <t xml:space="preserve">Flujo </t>
  </si>
  <si>
    <t>Variación %</t>
  </si>
  <si>
    <t>Inversión</t>
  </si>
  <si>
    <t>TOTAL</t>
  </si>
  <si>
    <t>Amortizaciones y</t>
  </si>
  <si>
    <t>No</t>
  </si>
  <si>
    <t>Gastos de operación</t>
  </si>
  <si>
    <t>Presupuestaria</t>
  </si>
  <si>
    <t xml:space="preserve">neto   </t>
  </si>
  <si>
    <t>y  Mantenimiento</t>
  </si>
  <si>
    <t>Asociada</t>
  </si>
  <si>
    <t>( 1 )</t>
  </si>
  <si>
    <t>( 2 )</t>
  </si>
  <si>
    <t>( 3 )</t>
  </si>
  <si>
    <t>( 4 )</t>
  </si>
  <si>
    <t>(5=1-2-3-4)</t>
  </si>
  <si>
    <t>( 6 )</t>
  </si>
  <si>
    <t>( 7 )</t>
  </si>
  <si>
    <t>( 9 )</t>
  </si>
  <si>
    <t>(10=6-7-8-9)</t>
  </si>
  <si>
    <t>[11=(10-5)/5]</t>
  </si>
  <si>
    <t>CG</t>
  </si>
  <si>
    <t>Cerro Prieto IV</t>
  </si>
  <si>
    <t>CC</t>
  </si>
  <si>
    <t xml:space="preserve"> 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</si>
  <si>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</si>
  <si>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</si>
  <si>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</si>
  <si>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</si>
  <si>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</si>
  <si>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</si>
  <si>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</si>
  <si>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</si>
  <si>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</si>
  <si>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</si>
  <si>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</si>
  <si>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</si>
  <si>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</si>
  <si>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</si>
  <si>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</si>
  <si>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</si>
  <si>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</si>
  <si>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</si>
  <si>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</si>
  <si>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</si>
  <si>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</si>
  <si>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</si>
  <si>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</si>
  <si>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</si>
  <si>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</si>
  <si>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</si>
  <si>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</si>
  <si>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</si>
  <si>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</si>
  <si>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 xml:space="preserve"> 406 Red Asociada a Tuxpan II, III y IV</t>
  </si>
  <si>
    <t>407 Red Asociada a Altamira II, III y IV</t>
  </si>
  <si>
    <t>408 Naco-Nogales - Área Noroeste</t>
  </si>
  <si>
    <t>411 Sistema Nacional</t>
  </si>
  <si>
    <t>LT 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</si>
  <si>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</si>
  <si>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</si>
  <si>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</si>
  <si>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</si>
  <si>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</si>
  <si>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</si>
  <si>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</si>
  <si>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</si>
  <si>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</si>
  <si>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</si>
  <si>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</si>
  <si>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</si>
  <si>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</si>
  <si>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</si>
  <si>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</si>
  <si>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</si>
  <si>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</si>
  <si>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</si>
  <si>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</si>
  <si>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</si>
  <si>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</si>
  <si>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</si>
  <si>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</si>
  <si>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</si>
  <si>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</si>
  <si>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</si>
  <si>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</si>
  <si>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</si>
  <si>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</si>
  <si>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</si>
  <si>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</si>
  <si>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</si>
  <si>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</si>
  <si>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</si>
  <si>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</si>
  <si>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</si>
  <si>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</si>
  <si>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</si>
  <si>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</si>
  <si>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</si>
  <si>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</si>
  <si>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</si>
  <si>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</si>
  <si>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</si>
  <si>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</si>
  <si>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</si>
  <si>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</si>
  <si>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</si>
  <si>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</si>
  <si>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</si>
  <si>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</si>
  <si>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</si>
  <si>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</si>
  <si>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</si>
  <si>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</si>
  <si>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</si>
  <si>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</si>
  <si>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</si>
  <si>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</si>
  <si>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</si>
  <si>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</si>
  <si>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</si>
  <si>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</si>
  <si>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</si>
  <si>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</si>
  <si>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</si>
  <si>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</si>
  <si>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</si>
  <si>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 xml:space="preserve"> 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</si>
  <si>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</si>
  <si>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</si>
  <si>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</si>
  <si>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</si>
  <si>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</si>
  <si>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</si>
  <si>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</si>
  <si>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</si>
  <si>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</si>
  <si>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</si>
  <si>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</si>
  <si>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</si>
  <si>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</si>
  <si>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</si>
  <si>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</si>
  <si>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</si>
  <si>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 xml:space="preserve"> 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</si>
  <si>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</si>
  <si>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</si>
  <si>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</si>
  <si>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</si>
  <si>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</si>
  <si>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</si>
  <si>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</si>
  <si>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</si>
  <si>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</si>
  <si>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</si>
  <si>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</si>
  <si>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</si>
  <si>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</si>
  <si>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</si>
  <si>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 xml:space="preserve"> La Yesca</t>
  </si>
  <si>
    <t>Baja California</t>
  </si>
  <si>
    <t>RFO</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</si>
  <si>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</si>
  <si>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</si>
  <si>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</si>
  <si>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</si>
  <si>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</si>
  <si>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</si>
  <si>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</si>
  <si>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</si>
  <si>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</si>
  <si>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</si>
  <si>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</si>
  <si>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</si>
  <si>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</si>
  <si>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</si>
  <si>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</si>
  <si>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</si>
  <si>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</si>
  <si>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</si>
  <si>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</si>
  <si>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</si>
  <si>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</si>
  <si>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</si>
  <si>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</si>
  <si>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</si>
  <si>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</si>
  <si>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</si>
  <si>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</si>
  <si>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</si>
  <si>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</si>
  <si>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</si>
  <si>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</si>
  <si>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</si>
  <si>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</si>
  <si>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</si>
  <si>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</si>
  <si>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</si>
  <si>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</si>
  <si>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</si>
  <si>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</si>
  <si>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</si>
  <si>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</si>
  <si>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</si>
  <si>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</si>
  <si>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</si>
  <si>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</si>
  <si>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</si>
  <si>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</si>
  <si>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</si>
  <si>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</si>
  <si>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</si>
  <si>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</si>
  <si>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</si>
  <si>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</si>
  <si>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</si>
  <si>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</si>
  <si>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</si>
  <si>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</si>
  <si>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</si>
  <si>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</si>
  <si>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</si>
  <si>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</si>
  <si>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</si>
  <si>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 xml:space="preserve"> 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</si>
  <si>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</si>
  <si>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</si>
  <si>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</si>
  <si>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</si>
  <si>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</si>
  <si>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</si>
  <si>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</si>
  <si>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SLT 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</si>
  <si>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</si>
  <si>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</si>
  <si>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</si>
  <si>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</si>
  <si>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</si>
  <si>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</si>
  <si>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 xml:space="preserve"> CT Altamira Unidades 1 y 2</t>
  </si>
  <si>
    <t>SE 1521 DISTRIBUCIÓN SUR</t>
  </si>
  <si>
    <t>SE 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</si>
  <si>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</si>
  <si>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</si>
  <si>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</si>
  <si>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</si>
  <si>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</si>
  <si>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</si>
  <si>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</si>
  <si>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</si>
  <si>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</si>
  <si>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</si>
  <si>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</si>
  <si>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</si>
  <si>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</si>
  <si>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</si>
  <si>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</si>
  <si>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</si>
  <si>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</si>
  <si>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</si>
  <si>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Red de transmisión asociada a la CH Chicoasén II</t>
  </si>
  <si>
    <t>1701 Subestación Chimalpa Dos</t>
  </si>
  <si>
    <t>1703  Conversión a 400 kV de la Riviera Maya</t>
  </si>
  <si>
    <t>1702 Transmisión y Transformación Baja - Noine</t>
  </si>
  <si>
    <t>1704 Interconexión sist aislados Guerrero Negro Sta Rosalía</t>
  </si>
  <si>
    <t>CC Empalme I</t>
  </si>
  <si>
    <t xml:space="preserve"> Red de Transmisión Asociada al CC Empalme I</t>
  </si>
  <si>
    <t>Valle de México II</t>
  </si>
  <si>
    <t>1805 Línea de Transmisión Huasteca - Monterrey</t>
  </si>
  <si>
    <t>1801 Subestaciones Baja - Noroeste</t>
  </si>
  <si>
    <t>1803 Subestaciones del Occidental</t>
  </si>
  <si>
    <t>1802 Subestaciones y Líneas de Transmisión del Norte</t>
  </si>
  <si>
    <t>1804 Subestaciones y Líneas Transmisión Oriental-Peninsular</t>
  </si>
  <si>
    <t xml:space="preserve"> 1820 Divisiones de Distribución del Valle de México</t>
  </si>
  <si>
    <t>1821 Divisiones de Distribución</t>
  </si>
  <si>
    <t>CCC TULA PAQUETES 1 Y 2</t>
  </si>
  <si>
    <t xml:space="preserve"> CH TEMASCAL UNIDADES 1 A 4</t>
  </si>
  <si>
    <t>Empalme II</t>
  </si>
  <si>
    <t>Red de Transmisión Asociada al CC Empalme II</t>
  </si>
  <si>
    <t>1901 Subestaciones de Baja California</t>
  </si>
  <si>
    <t>1902 Subestaciones y Compensación del Noroeste</t>
  </si>
  <si>
    <t>1903 Subestaciones Norte - Noreste</t>
  </si>
  <si>
    <t xml:space="preserve"> 1904 Transmisión y Transformación de Occidente</t>
  </si>
  <si>
    <t>1905 Transmisión Sureste - Peninsular</t>
  </si>
  <si>
    <t>1920 Subestaciones y Líneas de Distribución</t>
  </si>
  <si>
    <t>1921 Reducción de Pérdidas de Energía en Distribución</t>
  </si>
  <si>
    <t>Lerdo (Norte IV)</t>
  </si>
  <si>
    <t>Los Azufres III Fase II</t>
  </si>
  <si>
    <t>Red de transmisión asociada a la CG Los Azufres III Fase II</t>
  </si>
  <si>
    <t>2001 Subestaciones y Líneas Baja California Sur - Noroeste</t>
  </si>
  <si>
    <t>2002 Subestaciones y Líneas de las Áreas Norte - Occidental</t>
  </si>
  <si>
    <t xml:space="preserve"> SLT 2020 Subestaciones, Líneas y Redes de Distribución</t>
  </si>
  <si>
    <t>SLT 2021 Reducción de Pérdidas de Energía en Distribución</t>
  </si>
  <si>
    <t>SLT 2121 Reducción de Pérdidas de Energía en Distribución</t>
  </si>
  <si>
    <t>1_/ Considera los proyectos que entraron en operación comercial (con terminaciones parciales o totales).</t>
  </si>
  <si>
    <t>Fuente: Comisión Federal de Electricidad.</t>
  </si>
  <si>
    <t>( 8 )</t>
  </si>
  <si>
    <t>Presupuestado</t>
  </si>
  <si>
    <t>Cargos</t>
  </si>
  <si>
    <t xml:space="preserve">Ingresos </t>
  </si>
  <si>
    <t>Fijos</t>
  </si>
  <si>
    <t>Variables</t>
  </si>
  <si>
    <t>Flujo neto</t>
  </si>
  <si>
    <t>Flujo  neto</t>
  </si>
  <si>
    <t xml:space="preserve">Variación      %    </t>
  </si>
  <si>
    <t>(4=1-2-3)</t>
  </si>
  <si>
    <t>(5)</t>
  </si>
  <si>
    <t>(6)</t>
  </si>
  <si>
    <t>(7)</t>
  </si>
  <si>
    <t>(8=5-6-7)</t>
  </si>
  <si>
    <t>(9=(8-4)/4)</t>
  </si>
  <si>
    <t>1</t>
  </si>
  <si>
    <t>TRN Terminal de Carbón de la CT Pdte. Plutarco Elías Calles</t>
  </si>
  <si>
    <t>2</t>
  </si>
  <si>
    <t>CC Altamira II</t>
  </si>
  <si>
    <t>3</t>
  </si>
  <si>
    <t>CC Bajío</t>
  </si>
  <si>
    <t>4</t>
  </si>
  <si>
    <t>CC Campeche</t>
  </si>
  <si>
    <t>5</t>
  </si>
  <si>
    <t>CC Hermosillo</t>
  </si>
  <si>
    <t>6</t>
  </si>
  <si>
    <t>CT Mérida III</t>
  </si>
  <si>
    <t>7</t>
  </si>
  <si>
    <t>CC Monterrey III</t>
  </si>
  <si>
    <t>8</t>
  </si>
  <si>
    <t>CC Naco-Nogales</t>
  </si>
  <si>
    <t>9</t>
  </si>
  <si>
    <t>CC Río Bravo II</t>
  </si>
  <si>
    <t>10</t>
  </si>
  <si>
    <t>CC Mexicali</t>
  </si>
  <si>
    <t>11</t>
  </si>
  <si>
    <t>CC Saltillo</t>
  </si>
  <si>
    <t>12</t>
  </si>
  <si>
    <t>CC Tuxpan II</t>
  </si>
  <si>
    <t>13</t>
  </si>
  <si>
    <t>TRN Gasoducto Cd. Pemex-Valladolid</t>
  </si>
  <si>
    <t>15</t>
  </si>
  <si>
    <t>CC Altamira III y IV</t>
  </si>
  <si>
    <t>16</t>
  </si>
  <si>
    <t>CC Chihuahua III</t>
  </si>
  <si>
    <t>17</t>
  </si>
  <si>
    <t>CC La Laguna II</t>
  </si>
  <si>
    <t>18</t>
  </si>
  <si>
    <t>CC Río Bravo III</t>
  </si>
  <si>
    <t>19</t>
  </si>
  <si>
    <t>CC Tuxpan III y IV</t>
  </si>
  <si>
    <t>20</t>
  </si>
  <si>
    <t>CC Altamira V</t>
  </si>
  <si>
    <t>21</t>
  </si>
  <si>
    <t>CC Tamazunchale</t>
  </si>
  <si>
    <t>24</t>
  </si>
  <si>
    <t>CC Río Bravo IV</t>
  </si>
  <si>
    <t>25</t>
  </si>
  <si>
    <t>CC Tuxpan V</t>
  </si>
  <si>
    <t>26</t>
  </si>
  <si>
    <t>CC Valladolid III</t>
  </si>
  <si>
    <t>28</t>
  </si>
  <si>
    <t>CCC Norte II</t>
  </si>
  <si>
    <t>29</t>
  </si>
  <si>
    <t>CCC Norte</t>
  </si>
  <si>
    <t>31</t>
  </si>
  <si>
    <t>CE La Venta III</t>
  </si>
  <si>
    <t>33</t>
  </si>
  <si>
    <t>CE Oaxaca I</t>
  </si>
  <si>
    <t>34</t>
  </si>
  <si>
    <t>CE Oaxaca II y CE Oaxaca III y CE Oaxaca IV</t>
  </si>
  <si>
    <t>36</t>
  </si>
  <si>
    <t>CC Baja California III</t>
  </si>
  <si>
    <t>38</t>
  </si>
  <si>
    <t>CC Norte III (Juárez)</t>
  </si>
  <si>
    <t>40</t>
  </si>
  <si>
    <t>CE Sureste I</t>
  </si>
  <si>
    <t>43</t>
  </si>
  <si>
    <t>CC Noreste</t>
  </si>
  <si>
    <t>49</t>
  </si>
  <si>
    <t>CE Sureste IV y V</t>
  </si>
  <si>
    <t xml:space="preserve">Comisión Federal de Electricidad </t>
  </si>
  <si>
    <t>Nombre del Proyecto</t>
  </si>
  <si>
    <t>Costo de cierre</t>
  </si>
  <si>
    <t>Amortización ejercida</t>
  </si>
  <si>
    <t>Pasivo Directo</t>
  </si>
  <si>
    <t>Pasivo</t>
  </si>
  <si>
    <t>Suma</t>
  </si>
  <si>
    <t xml:space="preserve">Real </t>
  </si>
  <si>
    <t>Legal</t>
  </si>
  <si>
    <t>Contingente</t>
  </si>
  <si>
    <t>Total</t>
  </si>
  <si>
    <t>(4=2+3)</t>
  </si>
  <si>
    <t>(7=5+6)</t>
  </si>
  <si>
    <t>(8=1-4-7)</t>
  </si>
  <si>
    <t>(9=7+8)</t>
  </si>
  <si>
    <t>Cierres totales</t>
  </si>
  <si>
    <t>CG Cerro Prieto IV     1_/</t>
  </si>
  <si>
    <t xml:space="preserve">CC Chihuahua     1_/ </t>
  </si>
  <si>
    <t>CCI Guerrero Negro II     1_/</t>
  </si>
  <si>
    <t>CC Monterrey II     1_/</t>
  </si>
  <si>
    <t>CD Puerto San Carlos II     1_/</t>
  </si>
  <si>
    <t>CC Rosarito III (Unidades 8 y 9)     1_/</t>
  </si>
  <si>
    <t>CT Samalayuca II</t>
  </si>
  <si>
    <t>LT 211 Cable Submarino     1_/</t>
  </si>
  <si>
    <t>LT 214 y 215 Sureste - Peninsular     1_/</t>
  </si>
  <si>
    <t>LT 216 y 217 Noroeste     1_/</t>
  </si>
  <si>
    <t>SE 212 y 213 SF6 Potencia y Distribución     1_/</t>
  </si>
  <si>
    <t>SE 218 Noroeste     1_/</t>
  </si>
  <si>
    <t>SE 219 Sureste - Peninsular     1_/</t>
  </si>
  <si>
    <t>SE 220 Oriental - Centro     1_/</t>
  </si>
  <si>
    <t>SE 221 Occidental     1_/</t>
  </si>
  <si>
    <t>LT 301 Centro     1_/</t>
  </si>
  <si>
    <t>LT 302 Sureste     1_/</t>
  </si>
  <si>
    <t>LT 303 Ixtapa - Pie de la Cuesta     1_/</t>
  </si>
  <si>
    <t>LT 304 Noroeste     1_/</t>
  </si>
  <si>
    <t>SE 305 Centro - Oriente     1_/</t>
  </si>
  <si>
    <t>SE 306 Sureste     1_/</t>
  </si>
  <si>
    <t>SE 307 Noreste     1_/</t>
  </si>
  <si>
    <t>SE 308 Noroeste     1_/</t>
  </si>
  <si>
    <t xml:space="preserve">CG Los Azufres II y Campo Geotérmico     </t>
  </si>
  <si>
    <t xml:space="preserve">CH Manuel Moreno Torres (2a. Etapa)     </t>
  </si>
  <si>
    <t>LT 406 Red Asociada a Tuxpan II, III y IV</t>
  </si>
  <si>
    <t>LT 407 Red Asociada a Altamira II, III y IV</t>
  </si>
  <si>
    <t>LT 408 Naco - Nogales - Área Noroeste     1_/</t>
  </si>
  <si>
    <t xml:space="preserve">LT 411 Sistema Nacional    </t>
  </si>
  <si>
    <t xml:space="preserve">LT Manuel Moreno Torres Red Asociada (2a. Etapa)    </t>
  </si>
  <si>
    <t>SE 401 Occidental - Central     1_/</t>
  </si>
  <si>
    <t>SE 402 Oriental-Peninsular     1_/</t>
  </si>
  <si>
    <t>SE 403 Noreste     1_/</t>
  </si>
  <si>
    <t>SE 404 Noroeste - Norte     1_/</t>
  </si>
  <si>
    <t>SE 405 Compensación Alta Tensión     1_/</t>
  </si>
  <si>
    <t>SE 410 Sistema Nacional     1_/</t>
  </si>
  <si>
    <t xml:space="preserve">CC El Sauz conversión de TG a CC    </t>
  </si>
  <si>
    <t>LT 414 Norte-Occidental</t>
  </si>
  <si>
    <t xml:space="preserve">LT 502 Oriental - Norte     1_/ </t>
  </si>
  <si>
    <t xml:space="preserve">LT 506 Saltillo-Cañada    </t>
  </si>
  <si>
    <t>LT Red Asociada de la Central Tamazunchale</t>
  </si>
  <si>
    <t xml:space="preserve">LT Red Asociada de la Central Río Bravo III   </t>
  </si>
  <si>
    <t>SE 412 Compensación Norte     1_/</t>
  </si>
  <si>
    <t xml:space="preserve">SE 413 Noroeste - Occidental  </t>
  </si>
  <si>
    <t>SE 503 Oriental     1_/</t>
  </si>
  <si>
    <t>SE 504 Norte - Occidental   1_/</t>
  </si>
  <si>
    <t>CCI Baja California Sur I</t>
  </si>
  <si>
    <t>LT 609 Transmisión Noroeste - Occidental</t>
  </si>
  <si>
    <t xml:space="preserve">LT 610 Transmisión Noroeste - Norte     </t>
  </si>
  <si>
    <t xml:space="preserve">LT 612 Subtransmisión Norte-Noroeste     1_/  </t>
  </si>
  <si>
    <t xml:space="preserve">LT 613 SubTransmisión Occidental   </t>
  </si>
  <si>
    <t xml:space="preserve">LT 614 Subtransmisión Oriental     1_/ </t>
  </si>
  <si>
    <t>LT 615 Subtransmisión Peninsular     1_/</t>
  </si>
  <si>
    <t>LT Red Asociada de Transmisión de la CCI Baja California Sur I     1_/</t>
  </si>
  <si>
    <t>LT 1012 Red de Transmisión asociada a la CCC Baja California    1_/</t>
  </si>
  <si>
    <t xml:space="preserve">SE 607 Sistema Bajío - Oriental    </t>
  </si>
  <si>
    <t>SE 611 Subtransmisión Baja California-Noroeste     1_/</t>
  </si>
  <si>
    <t xml:space="preserve">SUV Suministro de Vapor a las Centrales de Cerro Prieto     1_/  </t>
  </si>
  <si>
    <t>CC Hermosillo Conversión de TG a CC</t>
  </si>
  <si>
    <t xml:space="preserve">CCC  Pacífico </t>
  </si>
  <si>
    <t xml:space="preserve">CH El Cajón     </t>
  </si>
  <si>
    <t>LT Líneas Centro     1_/</t>
  </si>
  <si>
    <t>LT Red de Transmisión Asociada a la CH el Cajón</t>
  </si>
  <si>
    <t xml:space="preserve">LT Red de Transmisión Asociada a Altamira V    </t>
  </si>
  <si>
    <t xml:space="preserve">Red de Transmisión Asociada a La Laguna II    1_/  </t>
  </si>
  <si>
    <t>LT Red de Transmisión Asociada a el Pacífico</t>
  </si>
  <si>
    <t xml:space="preserve">LT 707 Enlace Norte-Sur     1_/ </t>
  </si>
  <si>
    <t>LT Riviera Maya</t>
  </si>
  <si>
    <t>PRR Presa Reguladora Amata     1_/</t>
  </si>
  <si>
    <t>RM Adolfo López  Mateos     1_/</t>
  </si>
  <si>
    <t>RM Altamira</t>
  </si>
  <si>
    <t>RM Botello</t>
  </si>
  <si>
    <t xml:space="preserve">RM Carbón II     </t>
  </si>
  <si>
    <t>RM Carlos Rodríguez Rivero     1_/</t>
  </si>
  <si>
    <t>RM Dos Bocas</t>
  </si>
  <si>
    <t>RM Emilio Portes Gil     1_/</t>
  </si>
  <si>
    <t>RM Francisco Pérez Ríos</t>
  </si>
  <si>
    <t xml:space="preserve">RM Gomez Palacio     1_/ </t>
  </si>
  <si>
    <t>RM Huinalá     1_/</t>
  </si>
  <si>
    <t>RM Ixtaczoquitlán</t>
  </si>
  <si>
    <t>RM José Aceves Pozos (Mazatlán II)     1_/</t>
  </si>
  <si>
    <t>RM Gral. Manuel Alvarez Moreno (Manzanillo)     1_/</t>
  </si>
  <si>
    <t>RM CT Puerto Libertad     1_/</t>
  </si>
  <si>
    <t>RM Punta Prieta     1_/</t>
  </si>
  <si>
    <t>RM Salamanca     1_/</t>
  </si>
  <si>
    <t xml:space="preserve">RM Tuxpango     1_/     </t>
  </si>
  <si>
    <t>RM CT Valle de México     1_/</t>
  </si>
  <si>
    <t>SE Norte     1_/</t>
  </si>
  <si>
    <t>SE 705 Capacitores     1_/</t>
  </si>
  <si>
    <t>SE 708 Compensación Dinámicas Oriental -Norte     1_/</t>
  </si>
  <si>
    <t>SLT 701 Occidente-Centro     1_/</t>
  </si>
  <si>
    <t>SLT 702 Sureste-Peninsular     1_/</t>
  </si>
  <si>
    <t>SLT 703 Noreste-Norte     1_/</t>
  </si>
  <si>
    <t>SLT 704 Baja California -Noroeste     1_/</t>
  </si>
  <si>
    <t>SLT 706 Sistemas- Norte     1_/</t>
  </si>
  <si>
    <t>SLT 709 Sistemas Sur     1_/</t>
  </si>
  <si>
    <t>CC Conversión El Encino de TG a CC     1_/</t>
  </si>
  <si>
    <t>CCI Baja California Sur II     1_/</t>
  </si>
  <si>
    <t>LT 807 Durango I     1_/</t>
  </si>
  <si>
    <t>RM CCC Tula     1_/</t>
  </si>
  <si>
    <t>RM CGT Cerro Prieto (U5)     1_/</t>
  </si>
  <si>
    <t xml:space="preserve">RM CT Carbón II Unidades 2 y 4     1_/     </t>
  </si>
  <si>
    <t>RM CT Emilio Portes Gil Unidad 4     1_/</t>
  </si>
  <si>
    <t>RM CT Francisco Pérez Ríos Unidad 5     1_/</t>
  </si>
  <si>
    <t>RM CT Pdte. Adolfo López Mateos Unidades 3, 4, 5 y 6     1_/</t>
  </si>
  <si>
    <t>RM CT Pdte. Plutarco Elías Calles Unidades 1 y 2     1_/</t>
  </si>
  <si>
    <t>SE 811 Noroeste     1_/</t>
  </si>
  <si>
    <t>SE 812 Golfo Norte     1_/</t>
  </si>
  <si>
    <t>SE 813 División Bajío     1_/</t>
  </si>
  <si>
    <t>SLT 801 Altiplano</t>
  </si>
  <si>
    <t>SLT 802 Tamaulipas</t>
  </si>
  <si>
    <t>SLT 803 Noine     1_/</t>
  </si>
  <si>
    <t>SLT 806 Bajío</t>
  </si>
  <si>
    <t>CE La Venta II</t>
  </si>
  <si>
    <t>LT Red Asociada Transmisión de la CE La Venta II    1_/</t>
  </si>
  <si>
    <t>SE 911 Noreste     1_/</t>
  </si>
  <si>
    <t>SE 912 División Oriente</t>
  </si>
  <si>
    <t>SE 914 División Centro Sur</t>
  </si>
  <si>
    <t>SE 915 Occidental     1_/</t>
  </si>
  <si>
    <t>SLT 901 Pacífico</t>
  </si>
  <si>
    <t>SLT 902 Istmo</t>
  </si>
  <si>
    <t>SLT 903 Cabo - Norte</t>
  </si>
  <si>
    <t>CH La Yesca</t>
  </si>
  <si>
    <t>CCC Baja California</t>
  </si>
  <si>
    <t>RFO Red de Fibra Óptica Proyecto Sur</t>
  </si>
  <si>
    <t>RFO Red de Fibra Óptica Proyecto Centro</t>
  </si>
  <si>
    <t>RFO Red de Fibra Óptica Proyecto Norte</t>
  </si>
  <si>
    <t>SE 1006 Central----Sur</t>
  </si>
  <si>
    <t>SE 1005 Noroeste</t>
  </si>
  <si>
    <t>RM Infiernillo</t>
  </si>
  <si>
    <t>RM CT Francisco Pérez Ríos Unidades 1 y 2</t>
  </si>
  <si>
    <t>RM CT Puerto Libertad Unidad 4     1_/</t>
  </si>
  <si>
    <t>RM CT Valle de México Unidades 5, 6 y 7     1_/</t>
  </si>
  <si>
    <t>RM CCC Samalayuca II     1_/</t>
  </si>
  <si>
    <t>RM CCC El Sauz</t>
  </si>
  <si>
    <t>RM CCC Huinalá II</t>
  </si>
  <si>
    <t>SE 1004 Compensación Dinámica Área Central     1_/</t>
  </si>
  <si>
    <t>SE 1003 Subestaciones Eléctricas de Occidente</t>
  </si>
  <si>
    <t>LT Red Transmisión  Asociada a la CC San Lorenzo 1_/</t>
  </si>
  <si>
    <t>SLT 1002 Compensación y Transmisión Noreste - Sureste</t>
  </si>
  <si>
    <t>CC San Lorenzo Conversión de TG a CC</t>
  </si>
  <si>
    <t>SLT 1001 Red de Transmisión Baja-Nogales     1_/</t>
  </si>
  <si>
    <t>LT Red de Transmisión Asociada a la CH La Yesca</t>
  </si>
  <si>
    <t>LT Red de Transmisión asociada a la CC Agua Prieta II</t>
  </si>
  <si>
    <t>LT Red de Transmisión Asociada a la CE La Venta III</t>
  </si>
  <si>
    <t>RM CN Laguna Verde</t>
  </si>
  <si>
    <t>RM CT Puerto Libertad Unidades 2 y 3     1_/</t>
  </si>
  <si>
    <t>RM CT Punta Prieta Unidad 2</t>
  </si>
  <si>
    <t>SE 1110 Compensación Capacitiva del Norte</t>
  </si>
  <si>
    <t>SE 1117 Transformación de Guaymas</t>
  </si>
  <si>
    <t>SE 1120 Noroeste</t>
  </si>
  <si>
    <t>SE 1121 Baja California</t>
  </si>
  <si>
    <t>SE 1122 Golfo Norte</t>
  </si>
  <si>
    <t>SE 1123 Norte</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</si>
  <si>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</si>
  <si>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</si>
  <si>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</si>
  <si>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</si>
  <si>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</si>
  <si>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</si>
  <si>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</si>
  <si>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</si>
  <si>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</si>
  <si>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</si>
  <si>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</si>
  <si>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1206 Conversión a 400 kV de la LT Mazatlán II - La Higuera</t>
  </si>
  <si>
    <t>SE 1213 Compensación de Redes</t>
  </si>
  <si>
    <t>SE 1205 Compensación Oriental - Peninsular</t>
  </si>
  <si>
    <t>SLT 1204 Conversión a 400 kV del Área Peninsular</t>
  </si>
  <si>
    <t>SLT 1203 Transmisión y Transformación Oriental - Sureste</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</si>
  <si>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</si>
  <si>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</si>
  <si>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</si>
  <si>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</si>
  <si>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</si>
  <si>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LT Red de Transmisión asociada a la CG Los Humeros II</t>
  </si>
  <si>
    <t>LT Red de Transmisión asociada a la CI Guerrero Negro III</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</si>
  <si>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</si>
  <si>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</si>
  <si>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</si>
  <si>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</si>
  <si>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</si>
  <si>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</si>
  <si>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</si>
  <si>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</si>
  <si>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</si>
  <si>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</si>
  <si>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</si>
  <si>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</si>
  <si>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</si>
  <si>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</si>
  <si>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</si>
  <si>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</si>
  <si>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1403 Compensación Capacitiva de las Áreas Noroeste - Norte</t>
  </si>
  <si>
    <t>SE 1521 Distribución Sur</t>
  </si>
  <si>
    <t>SLT 1601 Transmisión y Transformación Noroeste - Norte</t>
  </si>
  <si>
    <t>SLT 1604 Transmisión Ayotla-Chalco</t>
  </si>
  <si>
    <t>LT Red de Transmisión Asociada a la CI Guerrero Negro IV</t>
  </si>
  <si>
    <t>CG Los Azufres III (Fase I)</t>
  </si>
  <si>
    <t>CCI Baja California Sur V</t>
  </si>
  <si>
    <t>SLT 1703  Conversión a 400 kV de la Riviera Maya</t>
  </si>
  <si>
    <t>SLT 1702 Transmisión y Transformación Baja - Noine</t>
  </si>
  <si>
    <t>SLT 1704 Interconexión sist aislados Guerrero Negro Sta Rosalía</t>
  </si>
  <si>
    <t>SE 1801 Subestaciones Baja -  Noroeste</t>
  </si>
  <si>
    <t>SE 1803 Subestaciones del Occidental</t>
  </si>
  <si>
    <t>SLT 1804 Subestaciones y Líneas Transmisión Oriental - Peninsular</t>
  </si>
  <si>
    <t>SE 1901 Subestaciones de Baja California</t>
  </si>
  <si>
    <t>SLT 1902 Subestaciones y Compensación del Noroeste</t>
  </si>
  <si>
    <t>SE 1903 Subestaciones Norte - Noreste</t>
  </si>
  <si>
    <t>SLT 1904 Transmisión y Transformación de Occidente</t>
  </si>
  <si>
    <t>LT 1905 Transmisión Sureste Peninsular</t>
  </si>
  <si>
    <t xml:space="preserve"> LT Red de transmisión asociada a la CG Los
Azufres III Fase II</t>
  </si>
  <si>
    <t xml:space="preserve">Cierres Parciales </t>
  </si>
  <si>
    <t>CC Agua Prieta II (Con Campo Solar)</t>
  </si>
  <si>
    <t>SE 1116 Transformación del Noreste</t>
  </si>
  <si>
    <t>SE 1212 Sur - Peninsular</t>
  </si>
  <si>
    <t>SE 1202 Suministro de Energía a la Zona Manzanillo</t>
  </si>
  <si>
    <t>SE 1211 Noreste - Central</t>
  </si>
  <si>
    <t>SE 1210  Norte - Noroeste</t>
  </si>
  <si>
    <t>SE 1323 Distribución Sur</t>
  </si>
  <si>
    <t>SE 1320 Distribución Noroeste</t>
  </si>
  <si>
    <t xml:space="preserve">SLT 1405 Subest y Líneas de Transmisión de las Áreas Sureste </t>
  </si>
  <si>
    <t>SE 1520 Distribución Norte</t>
  </si>
  <si>
    <t>CCC CoGeneración Salamanca Fase I</t>
  </si>
  <si>
    <t>CC Centro</t>
  </si>
  <si>
    <t>SE 1621 Distribución Norte - Sur</t>
  </si>
  <si>
    <t>SE 1620 Distribución Valle de México</t>
  </si>
  <si>
    <t>RM CT José López Portillo</t>
  </si>
  <si>
    <t>SLT 1721 Distribución Norte</t>
  </si>
  <si>
    <t>LT Red de Transmisión asociada al CC Noreste</t>
  </si>
  <si>
    <t>SLT 1720 Distribución Valle de México</t>
  </si>
  <si>
    <t>SE Los Humeros III Fase A</t>
  </si>
  <si>
    <t>LT Red de Transmisión Asociada al CC Empalme I</t>
  </si>
  <si>
    <t>SLT 1820 Divisiones de Distribución del Valle de México</t>
  </si>
  <si>
    <t>SLT 1821 Divisiones de Distribución</t>
  </si>
  <si>
    <t>RM CH Temascal Unidades 1 a 4</t>
  </si>
  <si>
    <t>LT Red de Transmisión Asociada al CC Empalme II</t>
  </si>
  <si>
    <t>SLT 1921 Reducción de Perdidas de Energía en Distribución</t>
  </si>
  <si>
    <t>SLT 2001 Subestaciones y Líneas Baja California Sur Noroeste</t>
  </si>
  <si>
    <t>SLT 2002 Subestaciones y Líneas  de las Áreas Norte - Occidental</t>
  </si>
  <si>
    <t xml:space="preserve">SLT 2021 Reducción de Pérdidas de Energía en Distribución  </t>
  </si>
  <si>
    <t xml:space="preserve">2_/ El 29 de septiembre de 2016 ingresaron a la cuenta en dólares de la CFE, 300.0 millones que no se reportan en el pasivo total. Dichos recursos se irán revelando </t>
  </si>
  <si>
    <t>*  El tipo de cambio utilizado es de 18.8986 correspondiente al cierre de septiembre de 2018.</t>
  </si>
  <si>
    <t>Costo total estimado</t>
  </si>
  <si>
    <t>Monto 
Contratado</t>
  </si>
  <si>
    <t>Comprometido al periodo</t>
  </si>
  <si>
    <t>Montos comprometidos por etapas</t>
  </si>
  <si>
    <t>Monto</t>
  </si>
  <si>
    <t>Proyectos adjudicados y/o en construcción</t>
  </si>
  <si>
    <t>Proyectos en operación</t>
  </si>
  <si>
    <t>( 3=2/1 )</t>
  </si>
  <si>
    <t>( 5=7+8 )</t>
  </si>
  <si>
    <t>( 6=5/2 )</t>
  </si>
  <si>
    <t>Inversión directa</t>
  </si>
  <si>
    <t>Chihuahua</t>
  </si>
  <si>
    <t xml:space="preserve">Monterrey II     </t>
  </si>
  <si>
    <t xml:space="preserve">Puerto San Carlos II    </t>
  </si>
  <si>
    <t xml:space="preserve">214 y 215 Sureste-Peninsular    </t>
  </si>
  <si>
    <t>219 Sureste - Peninsular</t>
  </si>
  <si>
    <t>220 Oriental - Centro</t>
  </si>
  <si>
    <t xml:space="preserve">304 Noroeste </t>
  </si>
  <si>
    <t xml:space="preserve">Los Azufres II y Campo Geotérmico   </t>
  </si>
  <si>
    <t xml:space="preserve">Manuel Moreno Torres (2a Etapa)     </t>
  </si>
  <si>
    <t>406 Red Asociada a Tuxpan II, III y IV</t>
  </si>
  <si>
    <t xml:space="preserve">407 Red Asociada a Altamira II, III y IV    </t>
  </si>
  <si>
    <t xml:space="preserve">411 Sistema Nacional    </t>
  </si>
  <si>
    <t xml:space="preserve">Manuel Moreno Torres Red Asociada (2a. Etapa)    </t>
  </si>
  <si>
    <t xml:space="preserve">402 Oriental - Peninsular     </t>
  </si>
  <si>
    <t xml:space="preserve">El Sauz Conversión de TG a CC     </t>
  </si>
  <si>
    <t xml:space="preserve">502 Oriental - Norte    </t>
  </si>
  <si>
    <t xml:space="preserve">506 Saltillo - Cañada    </t>
  </si>
  <si>
    <t xml:space="preserve">Red Asociada de la Central Río Bravo III </t>
  </si>
  <si>
    <t xml:space="preserve">413 Noroeste - Occidental    </t>
  </si>
  <si>
    <t xml:space="preserve">504 Norte - Occidental     </t>
  </si>
  <si>
    <t xml:space="preserve">610 Transmisión Noroeste - Norte    </t>
  </si>
  <si>
    <t xml:space="preserve">612 SubTransmisión Norte - Noreste    </t>
  </si>
  <si>
    <t xml:space="preserve">613 SubTransmisión Occidental    </t>
  </si>
  <si>
    <t xml:space="preserve">614 SubTransmisión Oriental     </t>
  </si>
  <si>
    <t xml:space="preserve">615 SubTransmisión Peninsular  </t>
  </si>
  <si>
    <t xml:space="preserve">Red Asociada de Transmisión de la CCI Baja California Sur I     </t>
  </si>
  <si>
    <t xml:space="preserve">607 Sistema Bajío - Oriental      </t>
  </si>
  <si>
    <t>611 SubTransmisión Baja California-Noroeste</t>
  </si>
  <si>
    <t xml:space="preserve">Suministro de Vapor a las centrales de Cerro Prieto      </t>
  </si>
  <si>
    <t xml:space="preserve">Pacífico </t>
  </si>
  <si>
    <t xml:space="preserve">El Cajón      </t>
  </si>
  <si>
    <t>Red de Transmisión Asociada a la CH El Cajón</t>
  </si>
  <si>
    <t xml:space="preserve">Red de Transmisión Asociada a Altamira V      </t>
  </si>
  <si>
    <t xml:space="preserve">Red de Transmisión Asociada a la Laguna II  </t>
  </si>
  <si>
    <t xml:space="preserve">Red de Transmisión Asociada a el Pacífico   </t>
  </si>
  <si>
    <t xml:space="preserve">Riviera Maya  </t>
  </si>
  <si>
    <t>PR</t>
  </si>
  <si>
    <t xml:space="preserve">Carbón II      </t>
  </si>
  <si>
    <t xml:space="preserve">Emilio Portes Gil    </t>
  </si>
  <si>
    <t xml:space="preserve">Gómez Palacio    </t>
  </si>
  <si>
    <t xml:space="preserve">Ixtaczoquitlán </t>
  </si>
  <si>
    <t xml:space="preserve">Gral. Manuel Alvarez Moreno (Manzanillo)    </t>
  </si>
  <si>
    <t xml:space="preserve">Tuxpango     </t>
  </si>
  <si>
    <t xml:space="preserve">708 Compensación Dinámicas Oriental -Norte   </t>
  </si>
  <si>
    <t>701 Occidente - Centro</t>
  </si>
  <si>
    <t>702 Sureste - Peninsular</t>
  </si>
  <si>
    <t>703 Noreste - Norte</t>
  </si>
  <si>
    <t>704 Baja California-Noroeste</t>
  </si>
  <si>
    <t xml:space="preserve">706 Sistemas Norte     1_/  </t>
  </si>
  <si>
    <t>709 Sistemas Sur</t>
  </si>
  <si>
    <t>Conversión El Encino de TG a CC</t>
  </si>
  <si>
    <t xml:space="preserve">LT </t>
  </si>
  <si>
    <t xml:space="preserve">CT Carbón II Unidades 2 y 4      </t>
  </si>
  <si>
    <t>CT Presidente Adolfo López Mateos Unidades 3, 4, 5 y 6</t>
  </si>
  <si>
    <t>801 Altiplano</t>
  </si>
  <si>
    <t xml:space="preserve">803 NOINE </t>
  </si>
  <si>
    <t xml:space="preserve">914 División Centro Sur </t>
  </si>
  <si>
    <t xml:space="preserve">La Yesca    </t>
  </si>
  <si>
    <t xml:space="preserve">Baja California </t>
  </si>
  <si>
    <t>Red de Fibra Óptica Proyecto Sur</t>
  </si>
  <si>
    <t>Red de Fibra Óptica Proyecto  Centro</t>
  </si>
  <si>
    <t>Red de Fibra Óptica Proyecto  Norte</t>
  </si>
  <si>
    <t xml:space="preserve">1006 Central-Sur   </t>
  </si>
  <si>
    <t>CT Puerto Libertad  Unidad 4</t>
  </si>
  <si>
    <t>CT Valle de México Unidades 5, 6 y 7</t>
  </si>
  <si>
    <t>CCC Huinalá II</t>
  </si>
  <si>
    <t>1004  Compensación Dinámica Área Central</t>
  </si>
  <si>
    <t>1001 Red de Transmisión Baja - Nogales</t>
  </si>
  <si>
    <t xml:space="preserve">Red de Transmisión Asociada a la CH La Yesca   </t>
  </si>
  <si>
    <t xml:space="preserve">Agua Prieta II (con campo solar)  </t>
  </si>
  <si>
    <t>Red de Transmisión asociada a la CC Agua Prieta II</t>
  </si>
  <si>
    <t xml:space="preserve">CN Laguna Verde   </t>
  </si>
  <si>
    <t xml:space="preserve">1110 Compensación Capacitiva del Norte   </t>
  </si>
  <si>
    <t xml:space="preserve">1116 Transformación del Noreste </t>
  </si>
  <si>
    <t xml:space="preserve">1117 Transformación de Guaymas   </t>
  </si>
  <si>
    <t xml:space="preserve">1122 Golfo Norte </t>
  </si>
  <si>
    <t xml:space="preserve">1124 Bajío Centro   </t>
  </si>
  <si>
    <t xml:space="preserve">1125 Distribución   </t>
  </si>
  <si>
    <t xml:space="preserve">1111 Transmisión y Transformación del Central - Occidental   </t>
  </si>
  <si>
    <t xml:space="preserve">1119 Transmisión y Transformación del Sureste    </t>
  </si>
  <si>
    <t>Suministro de 970 t/h a las Centrales de Cerro Prieto</t>
  </si>
  <si>
    <t>1206 Conversión a 400 kV de la LT Mazatlán II - La Higuera</t>
  </si>
  <si>
    <t>1213 Compensación de redes</t>
  </si>
  <si>
    <t xml:space="preserve">1205 Compensación Oriental-Peninsular </t>
  </si>
  <si>
    <t xml:space="preserve">1212 SUR-PENINSULAR    </t>
  </si>
  <si>
    <t xml:space="preserve">1204 Conversión a 400 kv del Área Peninsular   </t>
  </si>
  <si>
    <t xml:space="preserve">1203 Transmisión y Transformación Oriental - Sureste </t>
  </si>
  <si>
    <t xml:space="preserve">1211 Noreste-Central   </t>
  </si>
  <si>
    <t xml:space="preserve">1210 Norte-Noroeste     </t>
  </si>
  <si>
    <t xml:space="preserve">1201 Transmisión y Transformación de Baja California    </t>
  </si>
  <si>
    <t xml:space="preserve">CCC Poza Rica </t>
  </si>
  <si>
    <t>Red de Trans Asoc al proy de temp abierta y Oax II,II,IV</t>
  </si>
  <si>
    <t xml:space="preserve">Red de Transmisión Asociada a Manzanillo I U-1 y 2   </t>
  </si>
  <si>
    <t xml:space="preserve">CC </t>
  </si>
  <si>
    <t xml:space="preserve">CC Repotenciación CT Manzanillo I U-1 y 2    </t>
  </si>
  <si>
    <t xml:space="preserve">Red de Transmisión asociada a la CG Los Humeros II   </t>
  </si>
  <si>
    <t>Red de Transmisión asociada a la CI Guerrero Negro III</t>
  </si>
  <si>
    <t xml:space="preserve">Red de Transmisión asociada a la CCC Norte II   </t>
  </si>
  <si>
    <t xml:space="preserve">CT </t>
  </si>
  <si>
    <t xml:space="preserve">1304 Transmisión y Transformación  del Oriental    </t>
  </si>
  <si>
    <t xml:space="preserve">1302 Transformación del Noreste    </t>
  </si>
  <si>
    <t xml:space="preserve">Baja California Sur IV  </t>
  </si>
  <si>
    <t xml:space="preserve">Baja California Sur III   </t>
  </si>
  <si>
    <t>1313 Red de Transmisión Asociada al CC Baja California III   1_/</t>
  </si>
  <si>
    <t xml:space="preserve">1323 Distribución SUR    </t>
  </si>
  <si>
    <t>1322 Distribución CENTRO    1_/</t>
  </si>
  <si>
    <t xml:space="preserve">1321 Distribución NORESTE    </t>
  </si>
  <si>
    <t xml:space="preserve">1320 Distribución NOROESTE  </t>
  </si>
  <si>
    <t xml:space="preserve">1404 Subestaciones del Oriente   </t>
  </si>
  <si>
    <t xml:space="preserve">1401 SEs y LTs de las Áreas Baja California y Noroeste   </t>
  </si>
  <si>
    <t xml:space="preserve">1402 Cambio de Tensión de la LT Culiacán - Los Mochis   </t>
  </si>
  <si>
    <t>1421 Distribución SUR (3a fase)     1_/</t>
  </si>
  <si>
    <t xml:space="preserve">1420 Distribución NORTE  </t>
  </si>
  <si>
    <t xml:space="preserve">CT Altamira Unidades 1 y 2   </t>
  </si>
  <si>
    <t xml:space="preserve">1521 Distribución SUR (1ra fase)     </t>
  </si>
  <si>
    <t xml:space="preserve">SE 1520 Distribución NORTE    </t>
  </si>
  <si>
    <t xml:space="preserve">CoGeneración Salamanca Fase I     </t>
  </si>
  <si>
    <t xml:space="preserve">Centro   </t>
  </si>
  <si>
    <t xml:space="preserve">1604 Transmisión Ayotla-Chalco </t>
  </si>
  <si>
    <t xml:space="preserve">CCI </t>
  </si>
  <si>
    <t>Red de Transmisión asociada a la CI Guerrero Negro IV</t>
  </si>
  <si>
    <t xml:space="preserve">1621 Distribución Norte-Sur (1a Fase)   </t>
  </si>
  <si>
    <t xml:space="preserve">1620 Distribución Valle de México   </t>
  </si>
  <si>
    <t xml:space="preserve">CT José López Portillo </t>
  </si>
  <si>
    <t xml:space="preserve">1721 Distribución NORTE   </t>
  </si>
  <si>
    <t xml:space="preserve">Red de Transmisión Asociada al CC Noreste   </t>
  </si>
  <si>
    <t xml:space="preserve">1720 Distribución Valle de México     </t>
  </si>
  <si>
    <t xml:space="preserve">Red de Transmisión Asociada al CC Norte III   </t>
  </si>
  <si>
    <t xml:space="preserve">Los Humeros III Fase A    </t>
  </si>
  <si>
    <t xml:space="preserve">1722 Distribución Sur   </t>
  </si>
  <si>
    <t xml:space="preserve">Chicoasén II    </t>
  </si>
  <si>
    <t>1701 Subestación Chimalpa Dos     1_/</t>
  </si>
  <si>
    <t xml:space="preserve">1703 Conversión a 400 kV de la Riviera Maya </t>
  </si>
  <si>
    <t xml:space="preserve">1702 Transmisión y Transformación Baja-Noine (1a Fase)  </t>
  </si>
  <si>
    <t xml:space="preserve">Empalme I </t>
  </si>
  <si>
    <t xml:space="preserve">Red de Transmisión Asociada al CC Empalme I    </t>
  </si>
  <si>
    <t xml:space="preserve">Valle de México II </t>
  </si>
  <si>
    <t xml:space="preserve">1805 Líneas de Transmisión Huasteca-Monterrey </t>
  </si>
  <si>
    <t xml:space="preserve">1801 Subestaciones Baja-Noroeste  </t>
  </si>
  <si>
    <t>1803 Subestaciones del Oriental (2a Fase)     1_/</t>
  </si>
  <si>
    <t xml:space="preserve">1802 Subestaciones y Líneas de Transmisión del Norte </t>
  </si>
  <si>
    <t xml:space="preserve">1804 Subestaciones y Líneas Transmisión Oriental-Peninsular (1a Fase) </t>
  </si>
  <si>
    <t xml:space="preserve">1820 Divisiones de Distribución del Valle de México   </t>
  </si>
  <si>
    <t>1821 Divisiones de Distribución  1_/</t>
  </si>
  <si>
    <t xml:space="preserve">CCC Tula Paquetes 1 y 2  </t>
  </si>
  <si>
    <t>CH Temascal Unidades 1 a 4</t>
  </si>
  <si>
    <t xml:space="preserve">Empalme II    </t>
  </si>
  <si>
    <t xml:space="preserve">Red de Transmisión Asociada al CC Empalme II   </t>
  </si>
  <si>
    <t>1901 Subestaciones de Baja California     1_/</t>
  </si>
  <si>
    <t xml:space="preserve">1902 Subestaciones y Compensación del Noroeste     </t>
  </si>
  <si>
    <t>1904 Transmisión y Transformación de Occidente     1_/</t>
  </si>
  <si>
    <t xml:space="preserve">1905 Transmisión Sureste - Peninsular </t>
  </si>
  <si>
    <t xml:space="preserve">1921 Reducción de Pérdidas de Energía en Distribución  </t>
  </si>
  <si>
    <t xml:space="preserve">Red de transmisión asociada a la CG Los Azufres III Fase II    </t>
  </si>
  <si>
    <t xml:space="preserve">2001 Subestaciones y Líneas Baja California Sur - Noroeste   </t>
  </si>
  <si>
    <t xml:space="preserve"> SLT 2002 Subestaciones y Líneas  de las Áreas Norte - Occidental</t>
  </si>
  <si>
    <t>SLT 2020 Subestaciones, Líneas y Redes de Distribución</t>
  </si>
  <si>
    <t xml:space="preserve">2021 Reducción de Pérdidas de Energía en Distribución  (3A. Fase)  </t>
  </si>
  <si>
    <t xml:space="preserve">Inversión condicionada </t>
  </si>
  <si>
    <t>TRN</t>
  </si>
  <si>
    <t>Terminal de Carbón de la CT Pdte. Plutarco Elías Calles</t>
  </si>
  <si>
    <t>Altamira II</t>
  </si>
  <si>
    <t>Bajío</t>
  </si>
  <si>
    <t>Campeche</t>
  </si>
  <si>
    <t xml:space="preserve">Hermosillo </t>
  </si>
  <si>
    <t>Mérida III</t>
  </si>
  <si>
    <t xml:space="preserve">Monterrey III  </t>
  </si>
  <si>
    <t>Naco - Nogales</t>
  </si>
  <si>
    <t xml:space="preserve">Río Bravo II </t>
  </si>
  <si>
    <t xml:space="preserve">Mexicali </t>
  </si>
  <si>
    <t>Saltillo</t>
  </si>
  <si>
    <t>Tuxpan II</t>
  </si>
  <si>
    <t>Gasoducto Cd. Pemex - Valladolid</t>
  </si>
  <si>
    <t>Altamira III y IV</t>
  </si>
  <si>
    <t xml:space="preserve">Chihuahua III </t>
  </si>
  <si>
    <t>La Laguna II</t>
  </si>
  <si>
    <t>Río Bravo III</t>
  </si>
  <si>
    <t>Tuxpan III y IV</t>
  </si>
  <si>
    <t>Altamira V</t>
  </si>
  <si>
    <t>Tamazunchale</t>
  </si>
  <si>
    <t>Río Bravo IV</t>
  </si>
  <si>
    <t xml:space="preserve">Tuxpan V  </t>
  </si>
  <si>
    <t>Valladolid III</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</si>
  <si>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</si>
  <si>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</si>
  <si>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</si>
  <si>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</si>
  <si>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</si>
  <si>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</si>
  <si>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</si>
  <si>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</si>
  <si>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</si>
  <si>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</si>
  <si>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Topolobampo III</t>
  </si>
  <si>
    <t>1_/  Se modificó el Monto Contratado, ya que el reportado en el PEF 2018 es menor al Monto Comprometido del periodo.</t>
  </si>
  <si>
    <t>% Respecto PEF 2018</t>
  </si>
  <si>
    <t>VALOR PRESENTE NETO POR PROYECTO DE INVERSIÓN FINANCIADA DIRECTA</t>
  </si>
  <si>
    <t>Antes de Impuestos</t>
  </si>
  <si>
    <t>Después de impuestos</t>
  </si>
  <si>
    <t>Entrega de obra</t>
  </si>
  <si>
    <t>Plazo del pago</t>
  </si>
  <si>
    <t>Valor presente neto de la evaluación económica
(VPN)</t>
  </si>
  <si>
    <t>Valor presente  neto  de  la evaluación financiera
(VPN)</t>
  </si>
  <si>
    <t>años</t>
  </si>
  <si>
    <t>meses</t>
  </si>
  <si>
    <t>Autorizados en 1997</t>
  </si>
  <si>
    <t>Autorizados en 1998</t>
  </si>
  <si>
    <t>Autorizados en 1999</t>
  </si>
  <si>
    <t>Manuel Moreno Torres Red Asociada (2a. Etapa)</t>
  </si>
  <si>
    <t>Autorizados en 2000</t>
  </si>
  <si>
    <t>502 Oriental - Norte</t>
  </si>
  <si>
    <t>506 Saltillo-Cañada</t>
  </si>
  <si>
    <t>Autorizados en 2001</t>
  </si>
  <si>
    <t>607 Sistema Bajío - Oriental</t>
  </si>
  <si>
    <t>Autorizados en 2002</t>
  </si>
  <si>
    <t>Pacífico</t>
  </si>
  <si>
    <t>El Cajón</t>
  </si>
  <si>
    <t>Líneas Centro</t>
  </si>
  <si>
    <t>704 Baja California -Noroeste</t>
  </si>
  <si>
    <t>Autorizados en 2003</t>
  </si>
  <si>
    <t>Autorizados en 2004</t>
  </si>
  <si>
    <t>Autorizados en 2005</t>
  </si>
  <si>
    <t>La Yesca</t>
  </si>
  <si>
    <t>Red de Fibra Óptica Proyecto Centro</t>
  </si>
  <si>
    <t>Red de Fibra Óptica Proyecto Norte</t>
  </si>
  <si>
    <t>Autorizados en 2006</t>
  </si>
  <si>
    <t>Autorizados en 2007</t>
  </si>
  <si>
    <t>1213 COMPENSACIÓN DE REDES</t>
  </si>
  <si>
    <t>Red de transmisión asociada a la CI Guerrero Negro III</t>
  </si>
  <si>
    <t>Autorizados en 2008</t>
  </si>
  <si>
    <t>1302 Transmisión y Transformación Norte y Occidente</t>
  </si>
  <si>
    <t>1323 DISTRIBUCIÓN SUR</t>
  </si>
  <si>
    <t>1322 DISTRIBUCIÓN CENTRO</t>
  </si>
  <si>
    <t>1321 DISTRIBUCIÓN NORESTE</t>
  </si>
  <si>
    <t>1320 DISTRIBUCIÓN NOROESTE</t>
  </si>
  <si>
    <t>Autorizados en 2009</t>
  </si>
  <si>
    <t>1404 Subestaciones del Oriente</t>
  </si>
  <si>
    <t>Santa Rosalía II</t>
  </si>
  <si>
    <t>CT Altamira Unidades 1 y 2</t>
  </si>
  <si>
    <t>Autorizados en 2010</t>
  </si>
  <si>
    <t>1521 DISTRIBUCIÓN SUR</t>
  </si>
  <si>
    <t>1520 DISTRIBUCION NORTE</t>
  </si>
  <si>
    <t>Autorizados en 2011</t>
  </si>
  <si>
    <t>Autorizados en 2012</t>
  </si>
  <si>
    <t>Chicoasén II</t>
  </si>
  <si>
    <t>Autorizados en 2013</t>
  </si>
  <si>
    <t xml:space="preserve">CC    </t>
  </si>
  <si>
    <t>Empalme I</t>
  </si>
  <si>
    <t xml:space="preserve">LT    </t>
  </si>
  <si>
    <t>Red de Transmisión Asociada al CC Empalme I</t>
  </si>
  <si>
    <t xml:space="preserve">LT   </t>
  </si>
  <si>
    <t>Red de Transmisión Asociada al CC Topolobampo III</t>
  </si>
  <si>
    <t xml:space="preserve">SE    </t>
  </si>
  <si>
    <t xml:space="preserve">SLT    </t>
  </si>
  <si>
    <t>1820 Divisiones de Distribución del Valle de México</t>
  </si>
  <si>
    <t xml:space="preserve">RM    </t>
  </si>
  <si>
    <t>CH TEMASCAL UNIDADES 1 A 4</t>
  </si>
  <si>
    <t>Autorizados en 2014</t>
  </si>
  <si>
    <t xml:space="preserve">SE  </t>
  </si>
  <si>
    <t>1903 Subestaciones Norte-Noreste</t>
  </si>
  <si>
    <t>1904 Transmisión y Transformación de Occidente</t>
  </si>
  <si>
    <t>1905 Transmisión Sureste-Peninsular</t>
  </si>
  <si>
    <t>1921 Reducción de Pérdidas de Energía de Distribución</t>
  </si>
  <si>
    <t>Autorizados en 2015</t>
  </si>
  <si>
    <t>San Luis Potosí</t>
  </si>
  <si>
    <t>Red de Transmisión Asociada al CC San Luis Potosí</t>
  </si>
  <si>
    <t>Red de Transmisión Asociada al CC Lerdo (Norte IV)</t>
  </si>
  <si>
    <t>Cerritos Colorados Fase I</t>
  </si>
  <si>
    <t>Las Cruces</t>
  </si>
  <si>
    <t>Red de transmisión asociada a la CH Las Cruces</t>
  </si>
  <si>
    <t>Sureste II y III</t>
  </si>
  <si>
    <t>Red de Transmisión Asociada a la CI Santa Rosalía II</t>
  </si>
  <si>
    <t>Autorizados en 2016</t>
  </si>
  <si>
    <t>340    CC    San Luis Río Colorado I</t>
  </si>
  <si>
    <t>341    LT    Red de Transmisión Asociada al CC San Luis Río Colorado I</t>
  </si>
  <si>
    <t>342    CC    Guadalajara I</t>
  </si>
  <si>
    <t>343    LT    Red de Transmisión Asociada al CC Guadalajara I</t>
  </si>
  <si>
    <t>344    CC    Mazatlán</t>
  </si>
  <si>
    <t>345    LT    Red de Transmisión Asociada al CC Mazatlán</t>
  </si>
  <si>
    <t>346    CC    Mérida</t>
  </si>
  <si>
    <t>347    CC    Salamanca</t>
  </si>
  <si>
    <t>348    SE    2101 Compensación Capacitiva Baja - Occidental</t>
  </si>
  <si>
    <t>349    SLT    SLT 2120 Subestaciones y Líneas de Distribución</t>
  </si>
  <si>
    <t>350    SLT    SLT 2121 Reducción de Pérdidas de Energía en Distribución</t>
  </si>
  <si>
    <t>1_/ El año de autorización corresponde al ejercicio fiscal en que el proyecto se incluyó por primera vez en el Presupuesto de Egresos de la Federación en la modalidad de Pidiregas.</t>
  </si>
  <si>
    <t>VALOR PRESENTE NETO POR PROYECTO DE INVERSIÓN FINANCIADA CONDICIONADA</t>
  </si>
  <si>
    <t>Hermosillo</t>
  </si>
  <si>
    <t>Monterrey III</t>
  </si>
  <si>
    <t>Naco-Nogales</t>
  </si>
  <si>
    <t>Río Bravo II</t>
  </si>
  <si>
    <t>Mexicali</t>
  </si>
  <si>
    <t>Gasoducto Cd. Pemex-Valladolid</t>
  </si>
  <si>
    <t>Chihuahua III</t>
  </si>
  <si>
    <t>Tuxpan V</t>
  </si>
  <si>
    <t xml:space="preserve">Valladolid III   </t>
  </si>
  <si>
    <t>Norte II</t>
  </si>
  <si>
    <t>La Venta III</t>
  </si>
  <si>
    <t>Oaxaca I</t>
  </si>
  <si>
    <t>Oaxaca II y CE Oaxaca III y CE Oaxaca IV</t>
  </si>
  <si>
    <t>Baja California III</t>
  </si>
  <si>
    <t>Norte III (Juárez)</t>
  </si>
  <si>
    <t>Sureste I</t>
  </si>
  <si>
    <t>LT en Corriente Directa Ixtepec Potencia-Yautepec Potencia</t>
  </si>
  <si>
    <t>Sureste IV y V</t>
  </si>
  <si>
    <t>1_/  El año de autorización corresponde al ejercicio fiscal en que el proyecto se incluyó por primera vez en el Presupuesto de Egresos de la Federación en la modalidad de Pidiregas.</t>
  </si>
  <si>
    <t>3_/ La fecha de inicio de operación es la consignada en el Tomo VII del Presupuesto de Egresos de la Federación autorizado para el ejercicio fiscal 2018, corresponde al primer cierre parcial del proyecto.</t>
  </si>
  <si>
    <t>4_/  Es la fecha del último pago de amortizaciones de un proyecto</t>
  </si>
  <si>
    <t>Nota: La actualización a precios de 2003 se realiza utilizando un tipo de cambio de 10.20 pesos por dólar</t>
  </si>
  <si>
    <t>Informes sobre la Situación Económica,
las Finanzas Públicas y la Deuda Pública</t>
  </si>
  <si>
    <t>V. PROYECTOS DE INFRAESTRUCTURA PRODUCTIVA DE LARGO PLAZO (PIDIREGAS)</t>
  </si>
  <si>
    <t>Tercer Trimestre de 2018</t>
  </si>
  <si>
    <r>
      <t xml:space="preserve">AVANCE FINANCIERO Y FÍSICO DE PROYECTOS DE INFRAESTRUCTURA PRODUCTIVA DE LARGO PLAZO EN CONSTRUCCIÓN  </t>
    </r>
    <r>
      <rPr>
        <b/>
        <vertAlign val="superscript"/>
        <sz val="11"/>
        <rFont val="Soberana Sans"/>
        <family val="3"/>
      </rPr>
      <t xml:space="preserve">p_/  </t>
    </r>
  </si>
  <si>
    <r>
      <t xml:space="preserve">Costo Total Autorizado </t>
    </r>
    <r>
      <rPr>
        <vertAlign val="superscript"/>
        <sz val="9"/>
        <color indexed="8"/>
        <rFont val="Soberana Sans"/>
        <family val="3"/>
      </rPr>
      <t>2_/</t>
    </r>
  </si>
  <si>
    <r>
      <t xml:space="preserve">Acumulado 2017 </t>
    </r>
    <r>
      <rPr>
        <vertAlign val="superscript"/>
        <sz val="9"/>
        <color indexed="8"/>
        <rFont val="Soberana Sans"/>
        <family val="3"/>
      </rPr>
      <t>2_/</t>
    </r>
  </si>
  <si>
    <r>
      <t xml:space="preserve">Estimada </t>
    </r>
    <r>
      <rPr>
        <vertAlign val="superscript"/>
        <sz val="9"/>
        <color indexed="8"/>
        <rFont val="Soberana Sans"/>
        <family val="3"/>
      </rPr>
      <t>2_/</t>
    </r>
  </si>
  <si>
    <r>
      <t xml:space="preserve">Realizada </t>
    </r>
    <r>
      <rPr>
        <vertAlign val="superscript"/>
        <sz val="9"/>
        <rFont val="Soberana Sans"/>
        <family val="3"/>
      </rPr>
      <t>3_/</t>
    </r>
  </si>
  <si>
    <r>
      <t xml:space="preserve">SE    1420 DISTRIBUCIÓN NORTE </t>
    </r>
    <r>
      <rPr>
        <vertAlign val="superscript"/>
        <sz val="9"/>
        <color theme="1"/>
        <rFont val="Soberana Sans"/>
        <family val="3"/>
      </rPr>
      <t>4_/</t>
    </r>
  </si>
  <si>
    <r>
      <t xml:space="preserve">SE    SE 1521 DISTRIBUCIÓN SUR </t>
    </r>
    <r>
      <rPr>
        <vertAlign val="superscript"/>
        <sz val="9"/>
        <color theme="1"/>
        <rFont val="Soberana Sans"/>
        <family val="3"/>
      </rPr>
      <t>1_/</t>
    </r>
  </si>
  <si>
    <r>
      <t xml:space="preserve">SE    1620 Distribución Valle de México </t>
    </r>
    <r>
      <rPr>
        <vertAlign val="superscript"/>
        <sz val="9"/>
        <color theme="1"/>
        <rFont val="Soberana Sans"/>
        <family val="3"/>
      </rPr>
      <t>1_/</t>
    </r>
  </si>
  <si>
    <r>
      <t>SLT    1720 Distribución Valle de México</t>
    </r>
    <r>
      <rPr>
        <vertAlign val="superscript"/>
        <sz val="9"/>
        <color theme="1"/>
        <rFont val="Soberana Sans"/>
        <family val="3"/>
      </rPr>
      <t xml:space="preserve"> 1_/</t>
    </r>
  </si>
  <si>
    <r>
      <t xml:space="preserve">LT    Red de Transmisión Asociada al CC Empalme I </t>
    </r>
    <r>
      <rPr>
        <vertAlign val="superscript"/>
        <sz val="9"/>
        <color theme="1"/>
        <rFont val="Soberana Sans"/>
        <family val="3"/>
      </rPr>
      <t>1_/</t>
    </r>
  </si>
  <si>
    <r>
      <t xml:space="preserve">LT    Red de Transmisión Asociada al CC Empalme II </t>
    </r>
    <r>
      <rPr>
        <vertAlign val="superscript"/>
        <sz val="9"/>
        <color theme="1"/>
        <rFont val="Soberana Sans"/>
        <family val="3"/>
      </rPr>
      <t>1_/</t>
    </r>
  </si>
  <si>
    <r>
      <t xml:space="preserve">SLT    SLT 2121 Reducción de Pérdidas de Energía en Distribución </t>
    </r>
    <r>
      <rPr>
        <vertAlign val="superscript"/>
        <sz val="9"/>
        <color theme="1"/>
        <rFont val="Soberana Sans"/>
        <family val="3"/>
      </rPr>
      <t>1_/</t>
    </r>
  </si>
  <si>
    <t xml:space="preserve">Nombre del proyecto </t>
  </si>
  <si>
    <t>p_/ Cifras preliminares. Las sumas de los parciales pueden no coincidir con los totales debido al redondeo.</t>
  </si>
  <si>
    <t>N.A.: No aplica.</t>
  </si>
  <si>
    <t>500&lt; = La variación es menor a 500 por ciento.</t>
  </si>
  <si>
    <t>&lt;-500 = La variación es menor a -500 por ciento.</t>
  </si>
  <si>
    <t>(Millones de pesos a precios de 2018)</t>
  </si>
  <si>
    <r>
      <t xml:space="preserve">COMPROMISOS DE PROYECTOS DE INFRAESTRUCTURA PRODUCTIVA DE LARGO PLAZO DE INVERSIÓN DIRECTA EN OPERACIÓN      </t>
    </r>
    <r>
      <rPr>
        <b/>
        <vertAlign val="superscript"/>
        <sz val="11"/>
        <rFont val="Soberana Sans"/>
        <family val="3"/>
      </rPr>
      <t xml:space="preserve">p_/ </t>
    </r>
  </si>
  <si>
    <t>(Millones de pesos a precios de 2018)  *</t>
  </si>
  <si>
    <r>
      <t xml:space="preserve">707 Enlace Norte - Sur    </t>
    </r>
    <r>
      <rPr>
        <vertAlign val="superscript"/>
        <sz val="9"/>
        <rFont val="Soberana Sans"/>
        <family val="3"/>
      </rPr>
      <t xml:space="preserve"> </t>
    </r>
  </si>
  <si>
    <r>
      <t xml:space="preserve">Nombre del Proyecto </t>
    </r>
    <r>
      <rPr>
        <vertAlign val="superscript"/>
        <sz val="9"/>
        <rFont val="Soberana Sans"/>
        <family val="3"/>
      </rPr>
      <t>1_/</t>
    </r>
  </si>
  <si>
    <t>(Millones de pesos a precios de 2018) *</t>
  </si>
  <si>
    <r>
      <t xml:space="preserve">(Millones de pesos a precios de 2018) </t>
    </r>
    <r>
      <rPr>
        <b/>
        <vertAlign val="superscript"/>
        <sz val="11"/>
        <rFont val="Soberana Sans"/>
        <family val="3"/>
      </rPr>
      <t>2_/</t>
    </r>
  </si>
  <si>
    <t>2_/ El tipo de cambio utilizado para la presentación de la información en pesos es de 18.8986  el cual corresponde al cierre del tercer trimestre del 2018.</t>
  </si>
  <si>
    <r>
      <t xml:space="preserve">Nombre del Proyecto </t>
    </r>
    <r>
      <rPr>
        <vertAlign val="superscript"/>
        <sz val="11"/>
        <rFont val="Soberana Sans"/>
        <family val="3"/>
      </rPr>
      <t>1_/</t>
    </r>
  </si>
  <si>
    <r>
      <t xml:space="preserve">Inicio de operaciones </t>
    </r>
    <r>
      <rPr>
        <vertAlign val="superscript"/>
        <sz val="11"/>
        <rFont val="Soberana Sans"/>
        <family val="3"/>
      </rPr>
      <t>3_/</t>
    </r>
  </si>
  <si>
    <r>
      <t xml:space="preserve">Término de obligaciones </t>
    </r>
    <r>
      <rPr>
        <vertAlign val="superscript"/>
        <sz val="11"/>
        <rFont val="Soberana Sans"/>
        <family val="3"/>
      </rPr>
      <t>4_/</t>
    </r>
    <r>
      <rPr>
        <sz val="11"/>
        <rFont val="Soberana Sans"/>
        <family val="3"/>
      </rPr>
      <t xml:space="preserve"> </t>
    </r>
  </si>
  <si>
    <r>
      <t>Autorizados en 1997</t>
    </r>
    <r>
      <rPr>
        <b/>
        <vertAlign val="superscript"/>
        <sz val="9"/>
        <rFont val="Soberana Sans"/>
        <family val="3"/>
      </rPr>
      <t xml:space="preserve"> </t>
    </r>
  </si>
  <si>
    <t>1_/Proyectos en operación que concluyeron sus obligaciones financieras como PIDIREGAS.</t>
  </si>
  <si>
    <r>
      <t xml:space="preserve">(Millones de pesos a precios de 2018)  </t>
    </r>
    <r>
      <rPr>
        <b/>
        <vertAlign val="superscript"/>
        <sz val="11"/>
        <rFont val="Soberana Sans"/>
        <family val="3"/>
      </rPr>
      <t>2_/</t>
    </r>
  </si>
  <si>
    <t>3_/ Los tipos de cambio promedio de fecha de liquidación utilizados fueron 19.0025 (enero), 18.6282 (febrero), 18.6839 (marzo), 18.3464 (abril), 19.4894 (mayo), 20.3105 (junio) 19.1171 (julio), 18.8089 (agosto) y 19.0539 (septiembre) pesos por dólar, publicados por el Banco de México (Banxico).</t>
  </si>
  <si>
    <t>2_/ El tipo de cambio utilizado fue de 18.8986 pesos por dólar correspondiente al cierre de septiembre de 2018.</t>
  </si>
  <si>
    <r>
      <t xml:space="preserve">(Millones de pesos a precios de 2018)  </t>
    </r>
    <r>
      <rPr>
        <b/>
        <vertAlign val="superscript"/>
        <sz val="11"/>
        <rFont val="Soberana Sans"/>
        <family val="3"/>
      </rPr>
      <t>p_/</t>
    </r>
  </si>
  <si>
    <r>
      <t xml:space="preserve">FLUJO NETO DE PROYECTOS DE INFRAESTRUCTURA PRODUCTIVA DE LARGO PLAZO DE INVERSIÓN DIRECTA EN OPERACIÓN   </t>
    </r>
    <r>
      <rPr>
        <b/>
        <vertAlign val="superscript"/>
        <sz val="11"/>
        <rFont val="Soberana Sans"/>
        <family val="3"/>
      </rPr>
      <t>1_/</t>
    </r>
  </si>
  <si>
    <r>
      <t xml:space="preserve">Inicio de operaciones
 </t>
    </r>
    <r>
      <rPr>
        <vertAlign val="superscript"/>
        <sz val="9"/>
        <rFont val="Soberana Sans"/>
        <family val="3"/>
      </rPr>
      <t>3_/</t>
    </r>
  </si>
  <si>
    <r>
      <t xml:space="preserve">Término de obligaciones
 </t>
    </r>
    <r>
      <rPr>
        <vertAlign val="superscript"/>
        <sz val="9"/>
        <rFont val="Soberana Sans"/>
        <family val="3"/>
      </rPr>
      <t>4_/</t>
    </r>
    <r>
      <rPr>
        <sz val="9"/>
        <rFont val="Soberana Sans"/>
        <family val="3"/>
      </rPr>
      <t xml:space="preserve"> </t>
    </r>
  </si>
  <si>
    <t>4_/ Es la fecha del último pago de amortizaciones de un proyecto.</t>
  </si>
  <si>
    <t>Con base en los artículos 107, fracción I, inciso d), de la Ley Federal de Presupuesto y Responsabilidad Hacendaria y 205 de su Reglamento</t>
  </si>
  <si>
    <t>En términos de  los artículos 107, fracción I, de la Ley Federal de Presupuesto y Responsabilidad Hacendaria y 205 de su Reglamento</t>
  </si>
  <si>
    <t>Enero-septiembre</t>
  </si>
  <si>
    <t xml:space="preserve">1202 Suministro de Energía a la Zona Manzanillo   </t>
  </si>
  <si>
    <t>* El tipo de cambio utilizado es de 18.8986 al cierre de septiembre de 2018.</t>
  </si>
  <si>
    <t>En términos de los artículos 107, fracción I, de la Ley Federal de Presupuesto y Responsabilidad Hacendaria y 205 de su Reglamento</t>
  </si>
  <si>
    <t>SLT 1201 Transmisión y Transformación de Baja California</t>
  </si>
  <si>
    <t>SE 1420 Distribución Norte</t>
  </si>
  <si>
    <t>SE 1701 Subestación Chimalpa II</t>
  </si>
  <si>
    <t>SLT 1802 Subestaciones y Líneas del Norte</t>
  </si>
  <si>
    <t>SLT 1722 Distribución Sur</t>
  </si>
  <si>
    <t>SLT 1920 Subestaciones y Líneas de Distribución</t>
  </si>
  <si>
    <t xml:space="preserve">Líneas Centro </t>
  </si>
  <si>
    <t xml:space="preserve">1704 Interconexión Sist. Aislados Guerrero Negro Sta Rosalía   </t>
  </si>
  <si>
    <r>
      <t xml:space="preserve">FLUJO NETO DE PROYECTOS DE INFRAESTRUCTURA PRODUCTIVA DE LARGO PLAZO DE INVERSIÓN CONDICIONADA EN OPERACIÓN </t>
    </r>
    <r>
      <rPr>
        <b/>
        <vertAlign val="superscript"/>
        <sz val="11"/>
        <rFont val="Soberana Sans"/>
        <family val="3"/>
      </rPr>
      <t>P_/</t>
    </r>
  </si>
  <si>
    <r>
      <t xml:space="preserve">COMPROMISOS DE PROYECTOS DE INVERSIÓN FINANCIADA DIRECTA Y CONDICIONADA RESPECTO A SU COSTO TOTAL ADJUDICADOS, EN CONSTRUCCIÓN Y OPERACIÓN </t>
    </r>
    <r>
      <rPr>
        <b/>
        <vertAlign val="superscript"/>
        <sz val="11"/>
        <rFont val="Soberana Sans"/>
        <family val="3"/>
      </rPr>
      <t>p_/</t>
    </r>
  </si>
  <si>
    <t>Hasta 2017</t>
  </si>
  <si>
    <t>En 2018</t>
  </si>
  <si>
    <t>PEF 2017</t>
  </si>
  <si>
    <t>PEF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</si>
</sst>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_-;\-* #,##0.00_-;_-* &quot;-&quot;??_-;_-@_-"/>
    <numFmt numFmtId="164" formatCode="#,##0.0_);[Red]\(#,##0.0\)"/>
    <numFmt numFmtId="165" formatCode="_-* #,##0.0_-;\-* #,##0.0_-;_-* &quot;-&quot;??_-;_-@_-"/>
    <numFmt numFmtId="166" formatCode="#,##0.000;[Red]#,##0.000"/>
    <numFmt numFmtId="167" formatCode="#,##0.00;[Red]#,##0.00"/>
    <numFmt numFmtId="168" formatCode="#,##0.0000000_);[Red]\(#,##0.0000000\)"/>
    <numFmt numFmtId="169" formatCode="#,##0.0"/>
    <numFmt numFmtId="170" formatCode="_(* #,##0.0_);_(* \(#,##0.0\);_(* &quot;-&quot;?_);_(@_)"/>
    <numFmt numFmtId="171" formatCode="[$-80A]hh:mm:ss\ AM/PM"/>
    <numFmt numFmtId="172" formatCode="_(* #,##0.00_);_(* \(#,##0.00\);_(* &quot;-&quot;??_);_(@_)"/>
    <numFmt numFmtId="173" formatCode="General_)"/>
    <numFmt numFmtId="174" formatCode="0.0"/>
    <numFmt numFmtId="175" formatCode="#,##0.0_ ;[Red]\-#,##0.0\ "/>
    <numFmt numFmtId="176" formatCode="#,##0.0;[Red]\-#,##0.0"/>
    <numFmt numFmtId="177" formatCode="_(* #,##0.0_);_(* \(#,##0.0\);_(* &quot;-&quot;??_);_(@_)"/>
    <numFmt numFmtId="178" formatCode="0.0000"/>
    <numFmt numFmtId="179" formatCode="#,##0.0_);\(#,##0.0\)"/>
    <numFmt numFmtId="180" formatCode="_-* #,##0.0_-;\-* #,##0.0_-;_-* &quot;-&quot;?_-;_-@_-"/>
    <numFmt numFmtId="181" formatCode="#,##0.0_ ;\-#,##0.0\ "/>
    <numFmt numFmtId="182" formatCode="0.000"/>
  </numFmts>
  <fonts count="45" x14ac:knownFonts="1">
    <font>
      <sz val="11"/>
      <color theme="1"/>
      <name val="Calibri"/>
      <family val="2"/>
      <scheme val="minor"/>
    </font>
    <font>
      <sz val="10"/>
      <name val="Arial"/>
      <family val="2"/>
    </font>
    <font>
      <sz val="9"/>
      <name val="Arial"/>
      <family val="2"/>
    </font>
    <font>
      <b/>
      <sz val="10"/>
      <name val="Arial"/>
      <family val="2"/>
    </font>
    <font>
      <sz val="8"/>
      <name val="Arial"/>
      <family val="2"/>
    </font>
    <font>
      <b/>
      <sz val="8"/>
      <name val="Arial"/>
      <family val="2"/>
    </font>
    <font>
      <sz val="7"/>
      <name val="Arial"/>
      <family val="2"/>
    </font>
    <font>
      <sz val="18"/>
      <name val="Arial"/>
      <family val="2"/>
    </font>
    <font>
      <sz val="11"/>
      <color theme="1"/>
      <name val="Calibri"/>
      <family val="2"/>
      <scheme val="minor"/>
    </font>
    <font>
      <sz val="8"/>
      <color theme="1"/>
      <name val="Arial"/>
      <family val="2"/>
    </font>
    <font>
      <b/>
      <sz val="10"/>
      <color theme="0"/>
      <name val="Arial"/>
      <family val="2"/>
    </font>
    <font>
      <sz val="10"/>
      <name val="Arial"/>
      <family val="2"/>
    </font>
    <font>
      <sz val="6"/>
      <name val="Arial"/>
      <family val="2"/>
    </font>
    <font>
      <sz val="8.5"/>
      <name val="Arial"/>
      <family val="2"/>
    </font>
    <font>
      <sz val="11"/>
      <name val="Arial"/>
      <family val="2"/>
    </font>
    <font>
      <sz val="11"/>
      <color theme="0" tint="-0.34998626667073579"/>
      <name val="Arial"/>
      <family val="2"/>
    </font>
    <font>
      <sz val="11"/>
      <color theme="0" tint="-4.9989318521683403E-2"/>
      <name val="Arial"/>
      <family val="2"/>
    </font>
    <font>
      <sz val="8"/>
      <color theme="0" tint="-4.9989318521683403E-2"/>
      <name val="Arial"/>
      <family val="2"/>
    </font>
    <font>
      <sz val="10"/>
      <color indexed="8"/>
      <name val="Arial"/>
      <family val="2"/>
    </font>
    <font>
      <sz val="9"/>
      <color indexed="9"/>
      <name val="Arial"/>
      <family val="2"/>
    </font>
    <font>
      <sz val="11"/>
      <name val="Calibri"/>
      <family val="2"/>
    </font>
    <font>
      <sz val="11"/>
      <color rgb="FF000000"/>
      <name val="Calibri"/>
      <family val="2"/>
    </font>
    <font>
      <sz val="12"/>
      <color indexed="22"/>
      <name val="Arial"/>
      <family val="2"/>
    </font>
    <font>
      <sz val="12"/>
      <name val="Arial"/>
      <family val="2"/>
    </font>
    <font>
      <b/>
      <sz val="14"/>
      <name val="Soberana Titular"/>
      <family val="3"/>
    </font>
    <font>
      <b/>
      <sz val="12"/>
      <color indexed="23"/>
      <name val="Soberana Titular"/>
      <family val="3"/>
    </font>
    <font>
      <b/>
      <sz val="14"/>
      <color theme="1"/>
      <name val="Soberana Titular"/>
      <family val="3"/>
    </font>
    <font>
      <b/>
      <sz val="9"/>
      <name val="Soberana Sans"/>
      <family val="3"/>
    </font>
    <font>
      <sz val="9"/>
      <name val="Soberana Sans"/>
      <family val="3"/>
    </font>
    <font>
      <b/>
      <sz val="11"/>
      <name val="Soberana Sans"/>
      <family val="3"/>
    </font>
    <font>
      <b/>
      <vertAlign val="superscript"/>
      <sz val="11"/>
      <name val="Soberana Sans"/>
      <family val="3"/>
    </font>
    <font>
      <sz val="11"/>
      <name val="Soberana Sans"/>
      <family val="3"/>
    </font>
    <font>
      <b/>
      <sz val="11"/>
      <color theme="1"/>
      <name val="Soberana Sans"/>
      <family val="3"/>
    </font>
    <font>
      <sz val="9"/>
      <color indexed="8"/>
      <name val="Soberana Sans"/>
      <family val="3"/>
    </font>
    <font>
      <vertAlign val="superscript"/>
      <sz val="9"/>
      <color indexed="8"/>
      <name val="Soberana Sans"/>
      <family val="3"/>
    </font>
    <font>
      <vertAlign val="superscript"/>
      <sz val="9"/>
      <name val="Soberana Sans"/>
      <family val="3"/>
    </font>
    <font>
      <sz val="9"/>
      <color theme="0"/>
      <name val="Soberana Sans"/>
      <family val="3"/>
    </font>
    <font>
      <sz val="9"/>
      <color theme="1"/>
      <name val="Soberana Sans"/>
      <family val="3"/>
    </font>
    <font>
      <vertAlign val="superscript"/>
      <sz val="9"/>
      <color theme="1"/>
      <name val="Soberana Sans"/>
      <family val="3"/>
    </font>
    <font>
      <b/>
      <sz val="9"/>
      <color theme="0"/>
      <name val="Soberana Sans"/>
      <family val="3"/>
    </font>
    <font>
      <b/>
      <sz val="9"/>
      <color theme="0" tint="-4.9989318521683403E-2"/>
      <name val="Soberana Sans"/>
      <family val="3"/>
    </font>
    <font>
      <vertAlign val="superscript"/>
      <sz val="11"/>
      <name val="Soberana Sans"/>
      <family val="3"/>
    </font>
    <font>
      <b/>
      <sz val="9"/>
      <color indexed="8"/>
      <name val="Soberana Sans"/>
      <family val="3"/>
    </font>
    <font>
      <sz val="9"/>
      <color indexed="9"/>
      <name val="Soberana Sans"/>
      <family val="3"/>
    </font>
    <font>
      <b/>
      <vertAlign val="superscript"/>
      <sz val="9"/>
      <name val="Soberana Sans"/>
      <family val="3"/>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5999633777886288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s>
  <cellStyleXfs count="25">
    <xf numFmtId="0" fontId="0" fillId="0" borderId="0"/>
    <xf numFmtId="0" fontId="7" fillId="0" borderId="0"/>
    <xf numFmtId="171" fontId="1" fillId="0" borderId="0"/>
    <xf numFmtId="171" fontId="1" fillId="0" borderId="0"/>
    <xf numFmtId="0" fontId="1" fillId="0" borderId="0"/>
    <xf numFmtId="43" fontId="8"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0" fontId="1" fillId="0" borderId="0"/>
    <xf numFmtId="0" fontId="8" fillId="0" borderId="0"/>
    <xf numFmtId="0" fontId="1" fillId="0" borderId="0"/>
    <xf numFmtId="0" fontId="1" fillId="0" borderId="0"/>
    <xf numFmtId="0" fontId="1" fillId="0" borderId="0"/>
    <xf numFmtId="173" fontId="1" fillId="0" borderId="0"/>
    <xf numFmtId="9" fontId="1" fillId="0" borderId="0" applyFont="0" applyFill="0" applyBorder="0" applyAlignment="0" applyProtection="0"/>
    <xf numFmtId="9" fontId="1" fillId="0" borderId="0" applyFont="0" applyFill="0" applyBorder="0" applyAlignment="0" applyProtection="0"/>
    <xf numFmtId="0" fontId="11" fillId="0" borderId="0"/>
    <xf numFmtId="173" fontId="1" fillId="0" borderId="0"/>
    <xf numFmtId="174" fontId="1" fillId="0" borderId="0"/>
    <xf numFmtId="9"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0" fontId="8" fillId="0" borderId="0"/>
  </cellStyleXfs>
  <cellXfs count="465">
    <xf numFmtId="0" fontId="0" fillId="0" borderId="0" xfId="0"/>
    <xf numFmtId="0" fontId="1" fillId="0" borderId="0" xfId="10" applyFont="1" applyFill="1"/>
    <xf numFmtId="0" fontId="3" fillId="0" borderId="0" xfId="10" applyFont="1" applyFill="1"/>
    <xf numFmtId="49" fontId="1" fillId="0" borderId="0" xfId="10" applyNumberFormat="1" applyFont="1" applyFill="1"/>
    <xf numFmtId="49" fontId="1" fillId="0" borderId="0" xfId="10" applyNumberFormat="1" applyFont="1" applyFill="1" applyAlignment="1">
      <alignment vertical="center"/>
    </xf>
    <xf numFmtId="0" fontId="1" fillId="0" borderId="0" xfId="10" applyFont="1" applyFill="1" applyBorder="1"/>
    <xf numFmtId="0" fontId="5" fillId="0" borderId="0" xfId="10" applyFont="1" applyFill="1" applyBorder="1" applyAlignment="1">
      <alignment horizontal="center" wrapText="1"/>
    </xf>
    <xf numFmtId="164" fontId="5" fillId="0" borderId="0" xfId="10" applyNumberFormat="1" applyFont="1" applyFill="1" applyBorder="1" applyAlignment="1">
      <alignment horizontal="center"/>
    </xf>
    <xf numFmtId="0" fontId="5" fillId="0" borderId="0" xfId="10" applyFont="1" applyFill="1" applyBorder="1" applyAlignment="1">
      <alignment horizontal="left" wrapText="1"/>
    </xf>
    <xf numFmtId="165" fontId="5" fillId="0" borderId="0" xfId="5" applyNumberFormat="1" applyFont="1" applyFill="1" applyBorder="1" applyAlignment="1">
      <alignment horizontal="center" wrapText="1"/>
    </xf>
    <xf numFmtId="164" fontId="4" fillId="0" borderId="0" xfId="10" applyNumberFormat="1" applyFont="1" applyFill="1" applyBorder="1" applyAlignment="1">
      <alignment horizontal="center"/>
    </xf>
    <xf numFmtId="0" fontId="5" fillId="0" borderId="0" xfId="10" applyFont="1" applyFill="1" applyBorder="1" applyAlignment="1">
      <alignment wrapText="1"/>
    </xf>
    <xf numFmtId="166" fontId="5" fillId="0" borderId="0" xfId="10" applyNumberFormat="1" applyFont="1" applyFill="1" applyBorder="1" applyAlignment="1">
      <alignment horizontal="center" wrapText="1"/>
    </xf>
    <xf numFmtId="167" fontId="1" fillId="0" borderId="0" xfId="10" applyNumberFormat="1" applyFont="1" applyFill="1" applyBorder="1"/>
    <xf numFmtId="0" fontId="3" fillId="0" borderId="0" xfId="10" applyFont="1" applyFill="1" applyBorder="1"/>
    <xf numFmtId="0" fontId="1" fillId="0" borderId="0" xfId="10" applyFont="1" applyFill="1" applyAlignment="1">
      <alignment horizontal="center"/>
    </xf>
    <xf numFmtId="0" fontId="4" fillId="0" borderId="0" xfId="10" applyFont="1" applyFill="1" applyBorder="1"/>
    <xf numFmtId="0" fontId="6" fillId="0" borderId="0" xfId="10" applyFont="1" applyFill="1" applyBorder="1"/>
    <xf numFmtId="0" fontId="1" fillId="0" borderId="0" xfId="10" applyFont="1" applyFill="1" applyBorder="1" applyProtection="1">
      <protection locked="0"/>
    </xf>
    <xf numFmtId="0" fontId="4" fillId="0" borderId="0" xfId="10" applyFont="1" applyFill="1" applyBorder="1" applyProtection="1">
      <protection locked="0"/>
    </xf>
    <xf numFmtId="0" fontId="1" fillId="0" borderId="0" xfId="10" applyFont="1" applyFill="1" applyBorder="1" applyAlignment="1">
      <alignment horizontal="right"/>
    </xf>
    <xf numFmtId="0" fontId="9" fillId="0" borderId="0" xfId="0" applyFont="1" applyAlignment="1">
      <alignment horizontal="right"/>
    </xf>
    <xf numFmtId="0" fontId="4" fillId="0" borderId="0" xfId="10" applyFont="1" applyFill="1" applyBorder="1" applyAlignment="1"/>
    <xf numFmtId="0" fontId="10" fillId="0" borderId="0" xfId="10" applyFont="1" applyFill="1"/>
    <xf numFmtId="0" fontId="11" fillId="0" borderId="0" xfId="18" applyFill="1"/>
    <xf numFmtId="0" fontId="13" fillId="0" borderId="0" xfId="18" applyFont="1" applyFill="1"/>
    <xf numFmtId="0" fontId="1" fillId="0" borderId="0" xfId="18" applyFont="1" applyFill="1"/>
    <xf numFmtId="0" fontId="4" fillId="0" borderId="0" xfId="18" applyFont="1" applyFill="1"/>
    <xf numFmtId="164" fontId="4" fillId="0" borderId="0" xfId="18" applyNumberFormat="1" applyFont="1" applyFill="1"/>
    <xf numFmtId="0" fontId="4" fillId="0" borderId="0" xfId="18" applyFont="1" applyFill="1" applyBorder="1" applyAlignment="1"/>
    <xf numFmtId="0" fontId="4" fillId="0" borderId="0" xfId="18" applyFont="1" applyFill="1" applyBorder="1"/>
    <xf numFmtId="0" fontId="4" fillId="0" borderId="0" xfId="18" applyFont="1" applyFill="1" applyAlignment="1"/>
    <xf numFmtId="0" fontId="14" fillId="0" borderId="0" xfId="18" applyFont="1" applyFill="1" applyAlignment="1"/>
    <xf numFmtId="0" fontId="14" fillId="0" borderId="0" xfId="18" applyFont="1" applyFill="1"/>
    <xf numFmtId="0" fontId="11" fillId="0" borderId="0" xfId="18"/>
    <xf numFmtId="0" fontId="16" fillId="0" borderId="0" xfId="12" applyFont="1" applyAlignment="1">
      <alignment vertical="center"/>
    </xf>
    <xf numFmtId="0" fontId="14" fillId="0" borderId="0" xfId="12" applyFont="1" applyAlignment="1">
      <alignment vertical="center"/>
    </xf>
    <xf numFmtId="0" fontId="16" fillId="0" borderId="0" xfId="12" applyFont="1" applyFill="1" applyAlignment="1">
      <alignment vertical="center"/>
    </xf>
    <xf numFmtId="0" fontId="14" fillId="0" borderId="0" xfId="12" applyFont="1" applyFill="1" applyAlignment="1">
      <alignment vertical="center"/>
    </xf>
    <xf numFmtId="0" fontId="4" fillId="0" borderId="0" xfId="12" applyFont="1" applyFill="1" applyAlignment="1">
      <alignment vertical="center"/>
    </xf>
    <xf numFmtId="0" fontId="17" fillId="0" borderId="0" xfId="12" applyFont="1" applyFill="1" applyAlignment="1">
      <alignment vertical="center"/>
    </xf>
    <xf numFmtId="0" fontId="4" fillId="0" borderId="0" xfId="12" applyFont="1" applyAlignment="1">
      <alignment vertical="center"/>
    </xf>
    <xf numFmtId="0" fontId="17" fillId="0" borderId="0" xfId="12" applyFont="1" applyAlignment="1">
      <alignment vertical="center"/>
    </xf>
    <xf numFmtId="0" fontId="14" fillId="0" borderId="0" xfId="10" applyFont="1" applyAlignment="1">
      <alignment vertical="center"/>
    </xf>
    <xf numFmtId="0" fontId="4" fillId="0" borderId="0" xfId="10" applyFont="1" applyFill="1" applyAlignment="1">
      <alignment vertical="center"/>
    </xf>
    <xf numFmtId="0" fontId="1" fillId="0" borderId="0" xfId="10" applyFont="1" applyFill="1" applyAlignment="1">
      <alignment vertical="center"/>
    </xf>
    <xf numFmtId="165" fontId="1" fillId="0" borderId="0" xfId="5" applyNumberFormat="1" applyFont="1" applyFill="1" applyAlignment="1">
      <alignment vertical="center"/>
    </xf>
    <xf numFmtId="0" fontId="2" fillId="0" borderId="0" xfId="10" applyFont="1" applyFill="1" applyBorder="1" applyAlignment="1">
      <alignment vertical="center"/>
    </xf>
    <xf numFmtId="0" fontId="4" fillId="0" borderId="0" xfId="10" applyFont="1" applyFill="1" applyBorder="1" applyAlignment="1">
      <alignment vertical="center"/>
    </xf>
    <xf numFmtId="0" fontId="19" fillId="0" borderId="0" xfId="10" applyFont="1" applyFill="1" applyBorder="1" applyAlignment="1">
      <alignment vertical="center"/>
    </xf>
    <xf numFmtId="0" fontId="1" fillId="0" borderId="0" xfId="10" applyFont="1" applyFill="1" applyBorder="1" applyAlignment="1">
      <alignment vertical="center"/>
    </xf>
    <xf numFmtId="165" fontId="20" fillId="0" borderId="0" xfId="22" applyNumberFormat="1" applyFont="1" applyFill="1" applyBorder="1" applyAlignment="1">
      <alignment vertical="center"/>
    </xf>
    <xf numFmtId="165" fontId="21" fillId="0" borderId="0" xfId="22" applyNumberFormat="1" applyFont="1" applyFill="1" applyBorder="1" applyAlignment="1">
      <alignment vertical="center"/>
    </xf>
    <xf numFmtId="165" fontId="1" fillId="0" borderId="0" xfId="10" applyNumberFormat="1" applyFont="1" applyFill="1" applyAlignment="1">
      <alignment vertical="center"/>
    </xf>
    <xf numFmtId="180" fontId="1" fillId="0" borderId="0" xfId="10" applyNumberFormat="1" applyFont="1" applyFill="1" applyAlignment="1">
      <alignment vertical="center"/>
    </xf>
    <xf numFmtId="0" fontId="12" fillId="0" borderId="0" xfId="10" applyFont="1" applyFill="1" applyAlignment="1">
      <alignment vertical="center"/>
    </xf>
    <xf numFmtId="0" fontId="1" fillId="0" borderId="0" xfId="10" applyFont="1" applyAlignment="1">
      <alignment vertical="center"/>
    </xf>
    <xf numFmtId="0" fontId="12" fillId="0" borderId="0" xfId="10" applyFont="1" applyAlignment="1">
      <alignment vertical="center"/>
    </xf>
    <xf numFmtId="0" fontId="22" fillId="0" borderId="0" xfId="10" applyFont="1" applyFill="1" applyAlignment="1">
      <alignment vertical="center"/>
    </xf>
    <xf numFmtId="0" fontId="14" fillId="0" borderId="0" xfId="10" applyFont="1" applyFill="1" applyAlignment="1">
      <alignment vertical="center"/>
    </xf>
    <xf numFmtId="0" fontId="2" fillId="0" borderId="0" xfId="10" applyFont="1" applyFill="1" applyAlignment="1">
      <alignment vertical="center"/>
    </xf>
    <xf numFmtId="0" fontId="14" fillId="0" borderId="0" xfId="10" applyFont="1" applyFill="1" applyBorder="1" applyAlignment="1">
      <alignment vertical="center"/>
    </xf>
    <xf numFmtId="0" fontId="2" fillId="0" borderId="0" xfId="10" applyFont="1" applyFill="1" applyBorder="1" applyAlignment="1">
      <alignment horizontal="center" vertical="center"/>
    </xf>
    <xf numFmtId="0" fontId="23" fillId="0" borderId="0" xfId="10" applyFont="1" applyFill="1" applyAlignment="1">
      <alignment vertical="center"/>
    </xf>
    <xf numFmtId="9" fontId="4" fillId="0" borderId="0" xfId="21" applyFont="1" applyFill="1" applyAlignment="1">
      <alignment vertical="center"/>
    </xf>
    <xf numFmtId="0" fontId="4" fillId="0" borderId="0" xfId="10" applyFont="1" applyAlignment="1">
      <alignment vertical="center"/>
    </xf>
    <xf numFmtId="9" fontId="4" fillId="0" borderId="0" xfId="21" applyFont="1" applyAlignment="1">
      <alignment vertical="center"/>
    </xf>
    <xf numFmtId="178" fontId="15" fillId="0" borderId="0" xfId="10" applyNumberFormat="1" applyFont="1" applyFill="1" applyAlignment="1">
      <alignment vertical="center"/>
    </xf>
    <xf numFmtId="0" fontId="1" fillId="0" borderId="0" xfId="10" applyFont="1" applyBorder="1" applyAlignment="1">
      <alignment vertical="center"/>
    </xf>
    <xf numFmtId="0" fontId="1" fillId="0" borderId="0" xfId="10" applyBorder="1" applyAlignment="1">
      <alignment vertical="center"/>
    </xf>
    <xf numFmtId="15" fontId="1" fillId="0" borderId="0" xfId="10" applyNumberFormat="1" applyFont="1" applyFill="1" applyBorder="1" applyAlignment="1">
      <alignment horizontal="center" vertical="center"/>
    </xf>
    <xf numFmtId="0" fontId="1" fillId="0" borderId="0" xfId="10" applyFont="1" applyFill="1" applyBorder="1" applyAlignment="1">
      <alignment horizontal="center" vertical="center"/>
    </xf>
    <xf numFmtId="170" fontId="1" fillId="0" borderId="0" xfId="10" applyNumberFormat="1" applyFont="1" applyFill="1" applyBorder="1" applyAlignment="1">
      <alignment vertical="center"/>
    </xf>
    <xf numFmtId="0" fontId="1" fillId="2" borderId="0" xfId="10" applyFill="1" applyBorder="1" applyAlignment="1">
      <alignment vertical="center"/>
    </xf>
    <xf numFmtId="0" fontId="1" fillId="0" borderId="0" xfId="10" applyFill="1" applyBorder="1" applyAlignment="1">
      <alignment vertical="center"/>
    </xf>
    <xf numFmtId="0" fontId="1" fillId="0" borderId="0" xfId="10" applyFont="1" applyBorder="1" applyAlignment="1">
      <alignment horizontal="center" vertical="center"/>
    </xf>
    <xf numFmtId="0" fontId="3" fillId="0" borderId="0" xfId="10" applyFont="1" applyBorder="1" applyAlignment="1">
      <alignment vertical="center"/>
    </xf>
    <xf numFmtId="0" fontId="1" fillId="0" borderId="0" xfId="10" applyAlignment="1">
      <alignment vertical="center"/>
    </xf>
    <xf numFmtId="169" fontId="4" fillId="0" borderId="0" xfId="10" applyNumberFormat="1" applyFont="1" applyAlignment="1">
      <alignment horizontal="right" vertical="center"/>
    </xf>
    <xf numFmtId="17" fontId="4" fillId="0" borderId="0" xfId="10" applyNumberFormat="1" applyFont="1" applyBorder="1" applyAlignment="1">
      <alignment horizontal="center" vertical="center"/>
    </xf>
    <xf numFmtId="0" fontId="4" fillId="0" borderId="0" xfId="10" applyFont="1" applyBorder="1" applyAlignment="1">
      <alignment horizontal="center" vertical="center"/>
    </xf>
    <xf numFmtId="169" fontId="6" fillId="0" borderId="0" xfId="10" applyNumberFormat="1" applyFont="1" applyAlignment="1">
      <alignment horizontal="right" vertical="center"/>
    </xf>
    <xf numFmtId="17" fontId="6" fillId="0" borderId="0" xfId="10" applyNumberFormat="1" applyFont="1" applyBorder="1" applyAlignment="1">
      <alignment horizontal="center" vertical="center"/>
    </xf>
    <xf numFmtId="0" fontId="6" fillId="0" borderId="0" xfId="10" applyFont="1" applyBorder="1" applyAlignment="1">
      <alignment horizontal="center" vertical="center"/>
    </xf>
    <xf numFmtId="0" fontId="6" fillId="0" borderId="0" xfId="10" applyFont="1" applyBorder="1" applyAlignment="1">
      <alignment vertical="center"/>
    </xf>
    <xf numFmtId="0" fontId="14" fillId="0" borderId="0" xfId="10" applyFont="1" applyBorder="1" applyAlignment="1">
      <alignment vertical="center"/>
    </xf>
    <xf numFmtId="0" fontId="3" fillId="0" borderId="0" xfId="10" applyFont="1" applyBorder="1" applyAlignment="1">
      <alignment horizontal="center" vertical="center"/>
    </xf>
    <xf numFmtId="164" fontId="1" fillId="0" borderId="0" xfId="10" applyNumberFormat="1" applyFont="1" applyFill="1" applyBorder="1" applyAlignment="1">
      <alignment vertical="center"/>
    </xf>
    <xf numFmtId="0" fontId="1" fillId="0" borderId="0" xfId="10" quotePrefix="1" applyFont="1" applyFill="1" applyBorder="1" applyAlignment="1">
      <alignment vertical="center"/>
    </xf>
    <xf numFmtId="182" fontId="1" fillId="0" borderId="0" xfId="10" applyNumberFormat="1" applyFont="1" applyFill="1" applyBorder="1" applyAlignment="1">
      <alignment horizontal="right" vertical="center"/>
    </xf>
    <xf numFmtId="1" fontId="18" fillId="0" borderId="0" xfId="10" applyNumberFormat="1" applyFont="1" applyFill="1" applyBorder="1" applyAlignment="1">
      <alignment horizontal="center" vertical="center"/>
    </xf>
    <xf numFmtId="170" fontId="1" fillId="0" borderId="0" xfId="10" applyNumberFormat="1" applyFont="1" applyFill="1" applyBorder="1" applyAlignment="1">
      <alignment horizontal="center" vertical="center"/>
    </xf>
    <xf numFmtId="182" fontId="1" fillId="0" borderId="0" xfId="10" applyNumberFormat="1" applyFont="1" applyFill="1" applyAlignment="1">
      <alignment horizontal="right" vertical="center"/>
    </xf>
    <xf numFmtId="0" fontId="1" fillId="0" borderId="0" xfId="10" applyFont="1" applyFill="1" applyAlignment="1">
      <alignment horizontal="center" vertical="center"/>
    </xf>
    <xf numFmtId="182" fontId="2" fillId="0" borderId="0" xfId="10" applyNumberFormat="1" applyFont="1" applyFill="1" applyAlignment="1">
      <alignment horizontal="right" vertical="center"/>
    </xf>
    <xf numFmtId="0" fontId="2" fillId="0" borderId="0" xfId="10" applyFont="1" applyFill="1" applyAlignment="1">
      <alignment horizontal="center" vertical="center"/>
    </xf>
    <xf numFmtId="0" fontId="2" fillId="0" borderId="0" xfId="10" applyFont="1" applyAlignment="1">
      <alignment vertical="center"/>
    </xf>
    <xf numFmtId="182" fontId="2" fillId="0" borderId="0" xfId="10" applyNumberFormat="1" applyFont="1" applyAlignment="1">
      <alignment horizontal="right" vertical="center"/>
    </xf>
    <xf numFmtId="0" fontId="2" fillId="0" borderId="0" xfId="10" applyFont="1" applyAlignment="1">
      <alignment horizontal="center" vertical="center"/>
    </xf>
    <xf numFmtId="0" fontId="2" fillId="0" borderId="0" xfId="10" applyFont="1" applyBorder="1" applyAlignment="1">
      <alignment horizontal="center" vertical="center"/>
    </xf>
    <xf numFmtId="182" fontId="1" fillId="0" borderId="0" xfId="10" applyNumberFormat="1" applyFont="1" applyAlignment="1">
      <alignment horizontal="right" vertical="center"/>
    </xf>
    <xf numFmtId="0" fontId="1" fillId="0" borderId="0" xfId="10" applyFont="1" applyAlignment="1">
      <alignment horizontal="center" vertical="center"/>
    </xf>
    <xf numFmtId="0" fontId="25" fillId="0" borderId="0" xfId="0" applyFont="1" applyFill="1" applyBorder="1" applyAlignment="1">
      <alignment vertical="center"/>
    </xf>
    <xf numFmtId="0" fontId="1" fillId="0" borderId="0" xfId="10"/>
    <xf numFmtId="0" fontId="1" fillId="0" borderId="0" xfId="10" applyFill="1"/>
    <xf numFmtId="0" fontId="29" fillId="3" borderId="0" xfId="10" applyNumberFormat="1" applyFont="1" applyFill="1" applyBorder="1" applyAlignment="1">
      <alignment horizontal="left" vertical="center"/>
    </xf>
    <xf numFmtId="0" fontId="29" fillId="3" borderId="0" xfId="10" applyFont="1" applyFill="1" applyBorder="1" applyAlignment="1">
      <alignment horizontal="left" vertical="top"/>
    </xf>
    <xf numFmtId="0" fontId="29" fillId="3" borderId="0" xfId="10" applyFont="1" applyFill="1" applyBorder="1" applyAlignment="1">
      <alignment horizontal="left"/>
    </xf>
    <xf numFmtId="0" fontId="31" fillId="3" borderId="0" xfId="10" applyFont="1" applyFill="1" applyBorder="1" applyAlignment="1">
      <alignment horizontal="left"/>
    </xf>
    <xf numFmtId="0" fontId="29" fillId="3" borderId="0" xfId="10" applyFont="1" applyFill="1" applyBorder="1" applyAlignment="1">
      <alignment vertical="top"/>
    </xf>
    <xf numFmtId="0" fontId="29" fillId="3" borderId="0" xfId="10" applyFont="1" applyFill="1" applyBorder="1" applyAlignment="1"/>
    <xf numFmtId="0" fontId="29" fillId="3" borderId="0" xfId="10" applyFont="1" applyFill="1" applyBorder="1" applyAlignment="1">
      <alignment horizontal="left" indent="1"/>
    </xf>
    <xf numFmtId="0" fontId="32" fillId="3" borderId="0" xfId="0" applyFont="1" applyFill="1" applyAlignment="1">
      <alignment horizontal="left"/>
    </xf>
    <xf numFmtId="0" fontId="33" fillId="0" borderId="0" xfId="10" applyFont="1" applyFill="1" applyBorder="1" applyAlignment="1">
      <alignment horizontal="center"/>
    </xf>
    <xf numFmtId="0" fontId="33" fillId="0" borderId="0" xfId="10" applyFont="1" applyFill="1" applyBorder="1" applyAlignment="1">
      <alignment horizontal="center" vertical="center"/>
    </xf>
    <xf numFmtId="0" fontId="28" fillId="0" borderId="0" xfId="10" applyFont="1" applyFill="1" applyBorder="1" applyAlignment="1">
      <alignment horizontal="center" vertical="center"/>
    </xf>
    <xf numFmtId="0" fontId="33" fillId="0" borderId="0" xfId="10" applyFont="1" applyFill="1" applyBorder="1" applyAlignment="1">
      <alignment horizontal="center" vertical="center" wrapText="1"/>
    </xf>
    <xf numFmtId="49" fontId="33" fillId="0" borderId="1" xfId="10" applyNumberFormat="1" applyFont="1" applyFill="1" applyBorder="1" applyAlignment="1">
      <alignment horizontal="center"/>
    </xf>
    <xf numFmtId="49" fontId="28" fillId="0" borderId="1" xfId="10" applyNumberFormat="1" applyFont="1" applyFill="1" applyBorder="1" applyAlignment="1">
      <alignment horizontal="center"/>
    </xf>
    <xf numFmtId="0" fontId="33" fillId="0" borderId="1" xfId="10" applyFont="1" applyFill="1" applyBorder="1" applyAlignment="1">
      <alignment horizontal="center" vertical="center"/>
    </xf>
    <xf numFmtId="0" fontId="36" fillId="0" borderId="0" xfId="10" applyFont="1" applyFill="1" applyBorder="1" applyAlignment="1">
      <alignment horizontal="center" vertical="center"/>
    </xf>
    <xf numFmtId="0" fontId="27" fillId="0" borderId="0" xfId="10" applyFont="1" applyFill="1" applyBorder="1" applyAlignment="1">
      <alignment horizontal="center" wrapText="1"/>
    </xf>
    <xf numFmtId="164" fontId="27" fillId="0" borderId="0" xfId="10" applyNumberFormat="1" applyFont="1" applyFill="1" applyBorder="1" applyAlignment="1">
      <alignment horizontal="center"/>
    </xf>
    <xf numFmtId="0" fontId="27" fillId="0" borderId="0" xfId="10" applyFont="1" applyFill="1" applyBorder="1" applyAlignment="1">
      <alignment horizontal="left" wrapText="1"/>
    </xf>
    <xf numFmtId="165" fontId="27" fillId="0" borderId="0" xfId="5" applyNumberFormat="1" applyFont="1" applyFill="1" applyBorder="1" applyAlignment="1">
      <alignment horizontal="center" wrapText="1"/>
    </xf>
    <xf numFmtId="0" fontId="27" fillId="0" borderId="0" xfId="10" applyFont="1" applyFill="1" applyBorder="1" applyAlignment="1">
      <alignment wrapText="1"/>
    </xf>
    <xf numFmtId="166" fontId="27" fillId="0" borderId="0" xfId="10" applyNumberFormat="1" applyFont="1" applyFill="1" applyBorder="1" applyAlignment="1">
      <alignment horizontal="center" wrapText="1"/>
    </xf>
    <xf numFmtId="0" fontId="28" fillId="0" borderId="0" xfId="10" applyFont="1" applyFill="1" applyBorder="1" applyAlignment="1">
      <alignment horizontal="center" wrapText="1"/>
    </xf>
    <xf numFmtId="0" fontId="28" fillId="0" borderId="1" xfId="10" applyFont="1" applyFill="1" applyBorder="1" applyAlignment="1">
      <alignment horizontal="center" wrapText="1"/>
    </xf>
    <xf numFmtId="164" fontId="27" fillId="0" borderId="1" xfId="10" applyNumberFormat="1" applyFont="1" applyFill="1" applyBorder="1" applyAlignment="1">
      <alignment horizontal="center"/>
    </xf>
    <xf numFmtId="0" fontId="28" fillId="0" borderId="0" xfId="10" applyFont="1" applyFill="1" applyBorder="1" applyAlignment="1"/>
    <xf numFmtId="164" fontId="28" fillId="0" borderId="0" xfId="10" applyNumberFormat="1" applyFont="1" applyFill="1" applyBorder="1" applyAlignment="1"/>
    <xf numFmtId="170" fontId="28" fillId="0" borderId="0" xfId="10" applyNumberFormat="1" applyFont="1" applyFill="1" applyBorder="1" applyAlignment="1"/>
    <xf numFmtId="0" fontId="28" fillId="0" borderId="0" xfId="10" applyFont="1" applyFill="1"/>
    <xf numFmtId="164" fontId="27" fillId="0" borderId="0" xfId="10" applyNumberFormat="1" applyFont="1" applyFill="1" applyBorder="1" applyAlignment="1">
      <alignment horizontal="right" vertical="top"/>
    </xf>
    <xf numFmtId="164" fontId="28" fillId="0" borderId="0" xfId="10" applyNumberFormat="1" applyFont="1" applyFill="1" applyBorder="1" applyAlignment="1">
      <alignment horizontal="right" vertical="top"/>
    </xf>
    <xf numFmtId="164" fontId="37" fillId="0" borderId="0" xfId="0" applyNumberFormat="1" applyFont="1" applyFill="1" applyBorder="1" applyAlignment="1">
      <alignment horizontal="right" vertical="top"/>
    </xf>
    <xf numFmtId="164" fontId="28" fillId="0" borderId="1" xfId="10" applyNumberFormat="1" applyFont="1" applyFill="1" applyBorder="1" applyAlignment="1">
      <alignment horizontal="right" vertical="top"/>
    </xf>
    <xf numFmtId="164" fontId="27" fillId="0" borderId="0" xfId="10" applyNumberFormat="1" applyFont="1" applyFill="1" applyBorder="1" applyAlignment="1">
      <alignment horizontal="right" vertical="center"/>
    </xf>
    <xf numFmtId="164" fontId="28" fillId="0" borderId="0" xfId="10" applyNumberFormat="1" applyFont="1" applyFill="1" applyBorder="1" applyAlignment="1">
      <alignment horizontal="right" vertical="center"/>
    </xf>
    <xf numFmtId="164" fontId="28" fillId="0" borderId="1" xfId="10" applyNumberFormat="1" applyFont="1" applyFill="1" applyBorder="1" applyAlignment="1">
      <alignment horizontal="right" vertical="center"/>
    </xf>
    <xf numFmtId="164" fontId="28" fillId="0" borderId="0" xfId="0" applyNumberFormat="1" applyFont="1" applyFill="1" applyBorder="1" applyAlignment="1">
      <alignment horizontal="right" vertical="top"/>
    </xf>
    <xf numFmtId="168" fontId="27" fillId="0" borderId="0" xfId="10" applyNumberFormat="1" applyFont="1" applyFill="1" applyBorder="1" applyAlignment="1">
      <alignment horizontal="right" vertical="top"/>
    </xf>
    <xf numFmtId="0" fontId="1" fillId="0" borderId="0" xfId="10" applyFont="1" applyFill="1" applyBorder="1" applyAlignment="1"/>
    <xf numFmtId="0" fontId="36" fillId="0" borderId="0" xfId="10" applyFont="1" applyFill="1" applyBorder="1" applyAlignment="1"/>
    <xf numFmtId="0" fontId="4" fillId="0" borderId="0" xfId="0" applyFont="1" applyFill="1" applyBorder="1" applyAlignment="1"/>
    <xf numFmtId="0" fontId="37" fillId="0" borderId="0" xfId="0" applyFont="1" applyFill="1" applyBorder="1" applyAlignment="1"/>
    <xf numFmtId="0" fontId="9" fillId="0" borderId="0" xfId="0" applyFont="1" applyAlignment="1"/>
    <xf numFmtId="0" fontId="37" fillId="0" borderId="0" xfId="0" applyFont="1" applyAlignment="1"/>
    <xf numFmtId="0" fontId="37" fillId="0" borderId="1" xfId="0" applyFont="1" applyBorder="1" applyAlignment="1"/>
    <xf numFmtId="0" fontId="28" fillId="0" borderId="0" xfId="10" applyFont="1" applyFill="1" applyBorder="1" applyAlignment="1">
      <alignment vertical="center"/>
    </xf>
    <xf numFmtId="0" fontId="29" fillId="3" borderId="0" xfId="10" applyFont="1" applyFill="1" applyAlignment="1">
      <alignment horizontal="left" vertical="center" wrapText="1"/>
    </xf>
    <xf numFmtId="0" fontId="28" fillId="0" borderId="0" xfId="18" applyFont="1" applyFill="1" applyBorder="1" applyAlignment="1">
      <alignment horizontal="center" vertical="center"/>
    </xf>
    <xf numFmtId="0" fontId="28" fillId="0" borderId="1" xfId="18" applyFont="1" applyFill="1" applyBorder="1" applyAlignment="1">
      <alignment horizontal="center"/>
    </xf>
    <xf numFmtId="0" fontId="28" fillId="0" borderId="0" xfId="18" applyFont="1" applyFill="1" applyBorder="1"/>
    <xf numFmtId="0" fontId="28" fillId="0" borderId="0" xfId="18" applyFont="1" applyFill="1"/>
    <xf numFmtId="0" fontId="28" fillId="0" borderId="0" xfId="18" applyFont="1" applyFill="1" applyBorder="1" applyAlignment="1">
      <alignment horizontal="center"/>
    </xf>
    <xf numFmtId="0" fontId="28" fillId="0" borderId="0" xfId="10" applyFont="1" applyFill="1" applyBorder="1" applyAlignment="1">
      <alignment horizontal="center"/>
    </xf>
    <xf numFmtId="164" fontId="28" fillId="0" borderId="0" xfId="18" applyNumberFormat="1" applyFont="1" applyFill="1" applyBorder="1" applyAlignment="1">
      <alignment horizontal="center"/>
    </xf>
    <xf numFmtId="0" fontId="28" fillId="0" borderId="4" xfId="18" quotePrefix="1" applyFont="1" applyFill="1" applyBorder="1" applyAlignment="1">
      <alignment horizontal="center"/>
    </xf>
    <xf numFmtId="0" fontId="28" fillId="0" borderId="4" xfId="10" quotePrefix="1" applyFont="1" applyFill="1" applyBorder="1" applyAlignment="1">
      <alignment horizontal="center"/>
    </xf>
    <xf numFmtId="0" fontId="28" fillId="0" borderId="4" xfId="18" applyFont="1" applyFill="1" applyBorder="1" applyAlignment="1">
      <alignment horizontal="center"/>
    </xf>
    <xf numFmtId="0" fontId="27" fillId="0" borderId="0" xfId="18" applyFont="1" applyFill="1" applyAlignment="1">
      <alignment horizontal="center" vertical="center"/>
    </xf>
    <xf numFmtId="175" fontId="28" fillId="0" borderId="0" xfId="8" applyNumberFormat="1" applyFont="1" applyFill="1" applyBorder="1" applyAlignment="1">
      <alignment horizontal="right"/>
    </xf>
    <xf numFmtId="0" fontId="28" fillId="0" borderId="0" xfId="18" applyFont="1" applyFill="1" applyAlignment="1">
      <alignment horizontal="center" vertical="top"/>
    </xf>
    <xf numFmtId="0" fontId="28" fillId="0" borderId="0" xfId="18" applyFont="1" applyFill="1" applyAlignment="1">
      <alignment vertical="top" wrapText="1"/>
    </xf>
    <xf numFmtId="175" fontId="28" fillId="0" borderId="0" xfId="8" applyNumberFormat="1" applyFont="1" applyFill="1" applyAlignment="1">
      <alignment horizontal="right"/>
    </xf>
    <xf numFmtId="175" fontId="28" fillId="0" borderId="0" xfId="18" applyNumberFormat="1" applyFont="1" applyFill="1" applyAlignment="1">
      <alignment horizontal="right"/>
    </xf>
    <xf numFmtId="38" fontId="27" fillId="0" borderId="0" xfId="19" applyNumberFormat="1" applyFont="1" applyFill="1"/>
    <xf numFmtId="0" fontId="28" fillId="0" borderId="0" xfId="18" applyNumberFormat="1" applyFont="1" applyFill="1" applyAlignment="1">
      <alignment horizontal="center" vertical="top"/>
    </xf>
    <xf numFmtId="0" fontId="28" fillId="0" borderId="0" xfId="18" applyFont="1" applyFill="1" applyAlignment="1">
      <alignment vertical="top"/>
    </xf>
    <xf numFmtId="0" fontId="28" fillId="0" borderId="0" xfId="18" applyNumberFormat="1" applyFont="1" applyFill="1" applyBorder="1" applyAlignment="1">
      <alignment horizontal="center" vertical="top"/>
    </xf>
    <xf numFmtId="0" fontId="28" fillId="0" borderId="0" xfId="18" applyFont="1" applyFill="1" applyBorder="1" applyAlignment="1">
      <alignment horizontal="center" vertical="top"/>
    </xf>
    <xf numFmtId="0" fontId="28" fillId="0" borderId="0" xfId="18" applyFont="1" applyFill="1" applyBorder="1" applyAlignment="1">
      <alignment vertical="top"/>
    </xf>
    <xf numFmtId="0" fontId="28" fillId="0" borderId="0" xfId="18" applyFont="1" applyFill="1" applyBorder="1" applyAlignment="1">
      <alignment wrapText="1"/>
    </xf>
    <xf numFmtId="0" fontId="28" fillId="0" borderId="0" xfId="18" applyFont="1" applyFill="1" applyBorder="1" applyAlignment="1">
      <alignment vertical="top" wrapText="1"/>
    </xf>
    <xf numFmtId="0" fontId="28" fillId="0" borderId="0" xfId="18" applyFont="1" applyFill="1" applyBorder="1" applyAlignment="1"/>
    <xf numFmtId="0" fontId="28" fillId="0" borderId="0" xfId="18" applyFont="1" applyFill="1" applyAlignment="1"/>
    <xf numFmtId="0" fontId="28" fillId="0" borderId="0" xfId="18" applyFont="1" applyFill="1" applyAlignment="1">
      <alignment wrapText="1"/>
    </xf>
    <xf numFmtId="38" fontId="28" fillId="0" borderId="0" xfId="19" applyNumberFormat="1" applyFont="1" applyFill="1"/>
    <xf numFmtId="0" fontId="28" fillId="0" borderId="0" xfId="18" quotePrefix="1" applyFont="1" applyFill="1" applyBorder="1" applyAlignment="1">
      <alignment horizontal="left" wrapText="1"/>
    </xf>
    <xf numFmtId="38" fontId="27" fillId="0" borderId="0" xfId="19" applyNumberFormat="1" applyFont="1" applyFill="1" applyBorder="1"/>
    <xf numFmtId="38" fontId="28" fillId="0" borderId="0" xfId="19" applyNumberFormat="1" applyFont="1" applyFill="1" applyAlignment="1">
      <alignment horizontal="left" vertical="center"/>
    </xf>
    <xf numFmtId="0" fontId="28" fillId="0" borderId="0" xfId="18" applyFont="1" applyFill="1" applyAlignment="1">
      <alignment horizontal="left" wrapText="1"/>
    </xf>
    <xf numFmtId="38" fontId="28" fillId="0" borderId="0" xfId="19" applyNumberFormat="1" applyFont="1" applyFill="1" applyAlignment="1">
      <alignment wrapText="1"/>
    </xf>
    <xf numFmtId="0" fontId="28" fillId="0" borderId="0" xfId="18" applyFont="1" applyFill="1" applyAlignment="1">
      <alignment horizontal="left"/>
    </xf>
    <xf numFmtId="0" fontId="28" fillId="0" borderId="1" xfId="18" applyNumberFormat="1" applyFont="1" applyFill="1" applyBorder="1" applyAlignment="1">
      <alignment horizontal="center" vertical="top"/>
    </xf>
    <xf numFmtId="0" fontId="28" fillId="0" borderId="1" xfId="18" applyFont="1" applyFill="1" applyBorder="1" applyAlignment="1">
      <alignment vertical="top"/>
    </xf>
    <xf numFmtId="0" fontId="28" fillId="0" borderId="1" xfId="18" applyFont="1" applyFill="1" applyBorder="1" applyAlignment="1">
      <alignment vertical="top" wrapText="1"/>
    </xf>
    <xf numFmtId="176" fontId="28" fillId="0" borderId="1" xfId="8" applyNumberFormat="1" applyFont="1" applyFill="1" applyBorder="1" applyAlignment="1">
      <alignment horizontal="center"/>
    </xf>
    <xf numFmtId="175" fontId="28" fillId="0" borderId="1" xfId="8" applyNumberFormat="1" applyFont="1" applyFill="1" applyBorder="1" applyAlignment="1">
      <alignment horizontal="right"/>
    </xf>
    <xf numFmtId="165" fontId="28" fillId="0" borderId="1" xfId="8" applyNumberFormat="1" applyFont="1" applyFill="1" applyBorder="1" applyAlignment="1">
      <alignment horizontal="center"/>
    </xf>
    <xf numFmtId="174" fontId="28" fillId="0" borderId="1" xfId="18" applyNumberFormat="1" applyFont="1" applyFill="1" applyBorder="1" applyAlignment="1">
      <alignment horizontal="center"/>
    </xf>
    <xf numFmtId="176" fontId="28" fillId="0" borderId="1" xfId="8" applyNumberFormat="1" applyFont="1" applyFill="1" applyBorder="1" applyAlignment="1">
      <alignment horizontal="right"/>
    </xf>
    <xf numFmtId="0" fontId="28" fillId="0" borderId="0" xfId="18" applyFont="1" applyBorder="1" applyAlignment="1"/>
    <xf numFmtId="176" fontId="28" fillId="0" borderId="0" xfId="8" applyNumberFormat="1" applyFont="1" applyFill="1" applyBorder="1" applyAlignment="1">
      <alignment horizontal="center"/>
    </xf>
    <xf numFmtId="0" fontId="28" fillId="0" borderId="0" xfId="18" applyFont="1" applyAlignment="1">
      <alignment vertical="center"/>
    </xf>
    <xf numFmtId="0" fontId="28" fillId="0" borderId="0" xfId="18" applyFont="1" applyFill="1" applyAlignment="1">
      <alignment vertical="center"/>
    </xf>
    <xf numFmtId="0" fontId="28" fillId="0" borderId="0" xfId="18" applyFont="1" applyBorder="1"/>
    <xf numFmtId="0" fontId="28" fillId="0" borderId="0" xfId="18" applyFont="1" applyAlignment="1"/>
    <xf numFmtId="175" fontId="28" fillId="0" borderId="0" xfId="8" applyNumberFormat="1" applyFont="1" applyFill="1" applyAlignment="1">
      <alignment horizontal="center"/>
    </xf>
    <xf numFmtId="165" fontId="28" fillId="0" borderId="0" xfId="8" applyNumberFormat="1" applyFont="1" applyFill="1" applyBorder="1" applyAlignment="1">
      <alignment horizontal="center"/>
    </xf>
    <xf numFmtId="174" fontId="28" fillId="0" borderId="0" xfId="18" applyNumberFormat="1" applyFont="1" applyFill="1" applyBorder="1" applyAlignment="1">
      <alignment horizontal="center"/>
    </xf>
    <xf numFmtId="43" fontId="28" fillId="0" borderId="0" xfId="8" applyFont="1" applyFill="1" applyBorder="1" applyAlignment="1">
      <alignment horizontal="center"/>
    </xf>
    <xf numFmtId="0" fontId="28" fillId="0" borderId="0" xfId="18" applyFont="1"/>
    <xf numFmtId="0" fontId="29" fillId="3" borderId="0" xfId="12" applyFont="1" applyFill="1" applyAlignment="1">
      <alignment vertical="center"/>
    </xf>
    <xf numFmtId="0" fontId="29" fillId="3" borderId="0" xfId="12" applyFont="1" applyFill="1" applyAlignment="1">
      <alignment vertical="center" wrapText="1"/>
    </xf>
    <xf numFmtId="0" fontId="29" fillId="3" borderId="0" xfId="12" applyFont="1" applyFill="1" applyBorder="1" applyAlignment="1" applyProtection="1">
      <alignment vertical="center"/>
      <protection locked="0"/>
    </xf>
    <xf numFmtId="0" fontId="28" fillId="0" borderId="0" xfId="12" applyFont="1" applyFill="1"/>
    <xf numFmtId="0" fontId="28" fillId="0" borderId="0" xfId="12" applyFont="1" applyBorder="1" applyAlignment="1">
      <alignment vertical="center"/>
    </xf>
    <xf numFmtId="0" fontId="28" fillId="0" borderId="0" xfId="12" quotePrefix="1" applyFont="1" applyBorder="1" applyAlignment="1">
      <alignment horizontal="center" vertical="center"/>
    </xf>
    <xf numFmtId="0" fontId="28" fillId="0" borderId="0" xfId="12" quotePrefix="1" applyFont="1" applyFill="1" applyBorder="1" applyAlignment="1">
      <alignment horizontal="center" vertical="center"/>
    </xf>
    <xf numFmtId="0" fontId="28" fillId="0" borderId="0" xfId="12" applyFont="1" applyBorder="1" applyAlignment="1">
      <alignment horizontal="center" vertical="center"/>
    </xf>
    <xf numFmtId="0" fontId="28" fillId="0" borderId="3" xfId="12" applyFont="1" applyBorder="1" applyAlignment="1">
      <alignment vertical="center"/>
    </xf>
    <xf numFmtId="0" fontId="27" fillId="0" borderId="3" xfId="12" applyFont="1" applyBorder="1" applyAlignment="1">
      <alignment horizontal="center" vertical="center"/>
    </xf>
    <xf numFmtId="169" fontId="27" fillId="0" borderId="3" xfId="12" applyNumberFormat="1" applyFont="1" applyFill="1" applyBorder="1" applyAlignment="1">
      <alignment vertical="center"/>
    </xf>
    <xf numFmtId="164" fontId="27" fillId="0" borderId="3" xfId="12" applyNumberFormat="1" applyFont="1" applyBorder="1" applyAlignment="1">
      <alignment vertical="center"/>
    </xf>
    <xf numFmtId="164" fontId="27" fillId="0" borderId="3" xfId="12" applyNumberFormat="1" applyFont="1" applyBorder="1" applyAlignment="1">
      <alignment horizontal="right" vertical="center"/>
    </xf>
    <xf numFmtId="0" fontId="28" fillId="0" borderId="0" xfId="12" applyFont="1" applyFill="1" applyBorder="1" applyAlignment="1">
      <alignment horizontal="right" vertical="center"/>
    </xf>
    <xf numFmtId="0" fontId="28" fillId="0" borderId="0" xfId="18" applyFont="1" applyFill="1" applyBorder="1" applyAlignment="1">
      <alignment vertical="center"/>
    </xf>
    <xf numFmtId="169" fontId="28" fillId="0" borderId="0" xfId="20" applyNumberFormat="1" applyFont="1" applyFill="1" applyBorder="1" applyAlignment="1">
      <alignment vertical="center"/>
    </xf>
    <xf numFmtId="164" fontId="28" fillId="0" borderId="0" xfId="12" applyNumberFormat="1" applyFont="1" applyFill="1" applyBorder="1" applyAlignment="1">
      <alignment vertical="center"/>
    </xf>
    <xf numFmtId="164" fontId="28" fillId="0" borderId="0" xfId="12" applyNumberFormat="1" applyFont="1" applyFill="1" applyBorder="1" applyAlignment="1">
      <alignment horizontal="right" vertical="center"/>
    </xf>
    <xf numFmtId="0" fontId="28" fillId="0" borderId="0" xfId="18" applyFont="1" applyBorder="1" applyAlignment="1">
      <alignment vertical="center"/>
    </xf>
    <xf numFmtId="0" fontId="28" fillId="0" borderId="0" xfId="12" applyFont="1" applyFill="1" applyBorder="1" applyAlignment="1">
      <alignment vertical="center"/>
    </xf>
    <xf numFmtId="164" fontId="28" fillId="0" borderId="1" xfId="12" applyNumberFormat="1" applyFont="1" applyFill="1" applyBorder="1" applyAlignment="1">
      <alignment vertical="center"/>
    </xf>
    <xf numFmtId="0" fontId="28" fillId="0" borderId="0" xfId="12" applyFont="1" applyFill="1" applyAlignment="1">
      <alignment vertical="center"/>
    </xf>
    <xf numFmtId="172" fontId="28" fillId="0" borderId="0" xfId="7" applyFont="1" applyFill="1" applyAlignment="1">
      <alignment vertical="center"/>
    </xf>
    <xf numFmtId="177" fontId="28" fillId="0" borderId="0" xfId="7" applyNumberFormat="1" applyFont="1" applyFill="1" applyAlignment="1">
      <alignment vertical="center"/>
    </xf>
    <xf numFmtId="0" fontId="28" fillId="0" borderId="0" xfId="12" applyFont="1" applyAlignment="1">
      <alignment vertical="center"/>
    </xf>
    <xf numFmtId="169" fontId="28" fillId="0" borderId="0" xfId="12" applyNumberFormat="1" applyFont="1" applyFill="1" applyBorder="1" applyAlignment="1">
      <alignment vertical="center"/>
    </xf>
    <xf numFmtId="172" fontId="28" fillId="0" borderId="0" xfId="12" applyNumberFormat="1" applyFont="1" applyAlignment="1">
      <alignment vertical="center"/>
    </xf>
    <xf numFmtId="169" fontId="28" fillId="0" borderId="0" xfId="12" applyNumberFormat="1" applyFont="1" applyAlignment="1">
      <alignment vertical="center"/>
    </xf>
    <xf numFmtId="0" fontId="28" fillId="0" borderId="1" xfId="12" applyFont="1" applyFill="1" applyBorder="1" applyAlignment="1">
      <alignment horizontal="right" vertical="center"/>
    </xf>
    <xf numFmtId="0" fontId="28" fillId="0" borderId="1" xfId="18" applyFont="1" applyFill="1" applyBorder="1" applyAlignment="1">
      <alignment vertical="center"/>
    </xf>
    <xf numFmtId="169" fontId="28" fillId="0" borderId="1" xfId="20" applyNumberFormat="1" applyFont="1" applyFill="1" applyBorder="1" applyAlignment="1">
      <alignment vertical="center"/>
    </xf>
    <xf numFmtId="164" fontId="28" fillId="0" borderId="1" xfId="12" applyNumberFormat="1" applyFont="1" applyFill="1" applyBorder="1" applyAlignment="1">
      <alignment horizontal="right" vertical="center"/>
    </xf>
    <xf numFmtId="0" fontId="29" fillId="3" borderId="0" xfId="10" applyFont="1" applyFill="1" applyAlignment="1"/>
    <xf numFmtId="0" fontId="29" fillId="3" borderId="0" xfId="10" applyFont="1" applyFill="1" applyAlignment="1">
      <alignment vertical="center"/>
    </xf>
    <xf numFmtId="0" fontId="29" fillId="3" borderId="0" xfId="10" applyFont="1" applyFill="1" applyBorder="1" applyAlignment="1">
      <alignment vertical="center"/>
    </xf>
    <xf numFmtId="0" fontId="28" fillId="0" borderId="0" xfId="10" applyFont="1" applyFill="1" applyAlignment="1">
      <alignment horizontal="left" vertical="center"/>
    </xf>
    <xf numFmtId="0" fontId="33" fillId="0" borderId="1" xfId="10" quotePrefix="1" applyFont="1" applyFill="1" applyBorder="1" applyAlignment="1">
      <alignment horizontal="center" vertical="center"/>
    </xf>
    <xf numFmtId="0" fontId="36" fillId="0" borderId="3" xfId="10" applyFont="1" applyFill="1" applyBorder="1" applyAlignment="1">
      <alignment horizontal="center" vertical="center"/>
    </xf>
    <xf numFmtId="0" fontId="27" fillId="0" borderId="3" xfId="10" applyFont="1" applyFill="1" applyBorder="1" applyAlignment="1">
      <alignment horizontal="center" vertical="center"/>
    </xf>
    <xf numFmtId="169" fontId="27" fillId="0" borderId="3" xfId="10" applyNumberFormat="1" applyFont="1" applyFill="1" applyBorder="1" applyAlignment="1">
      <alignment horizontal="right" vertical="center"/>
    </xf>
    <xf numFmtId="0" fontId="39" fillId="0" borderId="0" xfId="10" applyFont="1" applyFill="1" applyBorder="1" applyAlignment="1">
      <alignment horizontal="center" vertical="center"/>
    </xf>
    <xf numFmtId="0" fontId="27" fillId="0" borderId="0" xfId="10" applyFont="1" applyFill="1" applyBorder="1" applyAlignment="1">
      <alignment vertical="center" wrapText="1"/>
    </xf>
    <xf numFmtId="169" fontId="27" fillId="0" borderId="0" xfId="10" applyNumberFormat="1" applyFont="1" applyFill="1" applyBorder="1" applyAlignment="1">
      <alignment vertical="center" wrapText="1"/>
    </xf>
    <xf numFmtId="1" fontId="28" fillId="0" borderId="0" xfId="10" applyNumberFormat="1" applyFont="1" applyFill="1" applyBorder="1" applyAlignment="1">
      <alignment horizontal="center" vertical="center"/>
    </xf>
    <xf numFmtId="0" fontId="28" fillId="0" borderId="0" xfId="10" applyNumberFormat="1" applyFont="1" applyFill="1" applyBorder="1" applyAlignment="1">
      <alignment horizontal="left" vertical="center" wrapText="1"/>
    </xf>
    <xf numFmtId="169" fontId="28" fillId="0" borderId="0" xfId="10" applyNumberFormat="1" applyFont="1" applyFill="1" applyBorder="1" applyAlignment="1">
      <alignment vertical="center"/>
    </xf>
    <xf numFmtId="164" fontId="28" fillId="0" borderId="0" xfId="10" applyNumberFormat="1" applyFont="1" applyFill="1" applyBorder="1" applyAlignment="1">
      <alignment vertical="center"/>
    </xf>
    <xf numFmtId="179" fontId="28" fillId="0" borderId="0" xfId="10" applyNumberFormat="1" applyFont="1" applyFill="1" applyBorder="1" applyAlignment="1">
      <alignment vertical="center"/>
    </xf>
    <xf numFmtId="0" fontId="40" fillId="0" borderId="0" xfId="10" applyFont="1" applyFill="1" applyBorder="1" applyAlignment="1">
      <alignment horizontal="center" vertical="center"/>
    </xf>
    <xf numFmtId="0" fontId="27" fillId="0" borderId="0" xfId="10" applyNumberFormat="1" applyFont="1" applyFill="1" applyBorder="1" applyAlignment="1">
      <alignment horizontal="left" vertical="center" wrapText="1"/>
    </xf>
    <xf numFmtId="1" fontId="28" fillId="0" borderId="1" xfId="10" applyNumberFormat="1" applyFont="1" applyFill="1" applyBorder="1" applyAlignment="1">
      <alignment horizontal="center" vertical="center"/>
    </xf>
    <xf numFmtId="0" fontId="28" fillId="0" borderId="1" xfId="10" applyNumberFormat="1" applyFont="1" applyFill="1" applyBorder="1" applyAlignment="1">
      <alignment horizontal="left" vertical="center" wrapText="1"/>
    </xf>
    <xf numFmtId="169" fontId="28" fillId="0" borderId="1" xfId="10" applyNumberFormat="1" applyFont="1" applyFill="1" applyBorder="1" applyAlignment="1">
      <alignment vertical="center"/>
    </xf>
    <xf numFmtId="164" fontId="28" fillId="0" borderId="1" xfId="10" applyNumberFormat="1" applyFont="1" applyFill="1" applyBorder="1" applyAlignment="1">
      <alignment vertical="center"/>
    </xf>
    <xf numFmtId="179" fontId="28" fillId="0" borderId="1" xfId="10" applyNumberFormat="1" applyFont="1" applyFill="1" applyBorder="1" applyAlignment="1">
      <alignment vertical="center"/>
    </xf>
    <xf numFmtId="0" fontId="28" fillId="0" borderId="0" xfId="23" applyNumberFormat="1" applyFont="1" applyFill="1" applyBorder="1" applyAlignment="1">
      <alignment horizontal="left" vertical="center"/>
    </xf>
    <xf numFmtId="0" fontId="28" fillId="0" borderId="0" xfId="10" applyFont="1" applyFill="1" applyAlignment="1">
      <alignment horizontal="justify" vertical="center"/>
    </xf>
    <xf numFmtId="0" fontId="29" fillId="3" borderId="0" xfId="10" applyFont="1" applyFill="1" applyAlignment="1">
      <alignment horizontal="center" vertical="center"/>
    </xf>
    <xf numFmtId="9" fontId="29" fillId="3" borderId="0" xfId="21" applyFont="1" applyFill="1" applyAlignment="1">
      <alignment vertical="center"/>
    </xf>
    <xf numFmtId="9" fontId="29" fillId="3" borderId="0" xfId="21" applyFont="1" applyFill="1" applyAlignment="1">
      <alignment vertical="center" wrapText="1"/>
    </xf>
    <xf numFmtId="0" fontId="29" fillId="3" borderId="0" xfId="10" applyFont="1" applyFill="1" applyAlignment="1">
      <alignment vertical="center" wrapText="1"/>
    </xf>
    <xf numFmtId="0" fontId="33" fillId="0" borderId="1" xfId="10" applyFont="1" applyFill="1" applyBorder="1" applyAlignment="1">
      <alignment horizontal="center" vertical="center" wrapText="1"/>
    </xf>
    <xf numFmtId="0" fontId="31" fillId="0" borderId="1" xfId="10" applyFont="1" applyFill="1" applyBorder="1" applyAlignment="1">
      <alignment horizontal="center" vertical="center"/>
    </xf>
    <xf numFmtId="0" fontId="28" fillId="0" borderId="0" xfId="10" applyFont="1" applyFill="1" applyAlignment="1">
      <alignment vertical="center"/>
    </xf>
    <xf numFmtId="0" fontId="33" fillId="0" borderId="0" xfId="10" applyFont="1" applyFill="1" applyBorder="1" applyAlignment="1">
      <alignment vertical="center"/>
    </xf>
    <xf numFmtId="175" fontId="42" fillId="0" borderId="0" xfId="10" applyNumberFormat="1" applyFont="1" applyFill="1" applyAlignment="1">
      <alignment horizontal="right" vertical="center"/>
    </xf>
    <xf numFmtId="181" fontId="42" fillId="0" borderId="0" xfId="10" applyNumberFormat="1" applyFont="1" applyFill="1" applyAlignment="1">
      <alignment horizontal="right" vertical="center"/>
    </xf>
    <xf numFmtId="175" fontId="42" fillId="0" borderId="0" xfId="10" applyNumberFormat="1" applyFont="1" applyFill="1" applyAlignment="1">
      <alignment horizontal="right" vertical="center" wrapText="1"/>
    </xf>
    <xf numFmtId="169" fontId="42" fillId="0" borderId="0" xfId="10" applyNumberFormat="1" applyFont="1" applyFill="1" applyAlignment="1">
      <alignment horizontal="right" vertical="center" wrapText="1"/>
    </xf>
    <xf numFmtId="175" fontId="42" fillId="0" borderId="0" xfId="10" applyNumberFormat="1" applyFont="1" applyFill="1" applyBorder="1" applyAlignment="1">
      <alignment horizontal="right" vertical="center"/>
    </xf>
    <xf numFmtId="181" fontId="42" fillId="0" borderId="0" xfId="10" applyNumberFormat="1" applyFont="1" applyFill="1" applyBorder="1" applyAlignment="1">
      <alignment horizontal="right" vertical="center"/>
    </xf>
    <xf numFmtId="175" fontId="42" fillId="0" borderId="0" xfId="10" applyNumberFormat="1" applyFont="1" applyFill="1" applyBorder="1" applyAlignment="1">
      <alignment horizontal="right" vertical="center" wrapText="1"/>
    </xf>
    <xf numFmtId="0" fontId="42" fillId="0" borderId="0" xfId="10" applyFont="1" applyFill="1" applyBorder="1" applyAlignment="1">
      <alignment horizontal="right" vertical="center" wrapText="1"/>
    </xf>
    <xf numFmtId="0" fontId="28" fillId="0" borderId="0" xfId="21" applyNumberFormat="1" applyFont="1" applyFill="1" applyBorder="1" applyAlignment="1">
      <alignment vertical="center" wrapText="1"/>
    </xf>
    <xf numFmtId="175" fontId="28" fillId="0" borderId="0" xfId="10" applyNumberFormat="1" applyFont="1" applyFill="1" applyBorder="1" applyAlignment="1">
      <alignment horizontal="right" vertical="center"/>
    </xf>
    <xf numFmtId="181" fontId="33" fillId="0" borderId="0" xfId="10" applyNumberFormat="1" applyFont="1" applyFill="1" applyBorder="1" applyAlignment="1">
      <alignment horizontal="right" vertical="center"/>
    </xf>
    <xf numFmtId="175" fontId="33" fillId="0" borderId="0" xfId="10" applyNumberFormat="1" applyFont="1" applyFill="1" applyBorder="1" applyAlignment="1">
      <alignment horizontal="right" vertical="center"/>
    </xf>
    <xf numFmtId="169" fontId="28" fillId="0" borderId="0" xfId="10" applyNumberFormat="1" applyFont="1" applyFill="1" applyBorder="1" applyAlignment="1">
      <alignment vertical="center" wrapText="1"/>
    </xf>
    <xf numFmtId="0" fontId="28" fillId="0" borderId="0" xfId="21" applyNumberFormat="1" applyFont="1" applyFill="1" applyBorder="1" applyAlignment="1">
      <alignment vertical="center"/>
    </xf>
    <xf numFmtId="0" fontId="28" fillId="0" borderId="0" xfId="21" applyNumberFormat="1" applyFont="1" applyFill="1" applyBorder="1" applyAlignment="1" applyProtection="1">
      <alignment vertical="center" wrapText="1"/>
    </xf>
    <xf numFmtId="0" fontId="28" fillId="0" borderId="0" xfId="21" applyNumberFormat="1" applyFont="1" applyFill="1" applyBorder="1" applyAlignment="1">
      <alignment horizontal="left" vertical="center"/>
    </xf>
    <xf numFmtId="175" fontId="33" fillId="0" borderId="0" xfId="10" applyNumberFormat="1" applyFont="1" applyFill="1" applyBorder="1" applyAlignment="1">
      <alignment vertical="center"/>
    </xf>
    <xf numFmtId="0" fontId="33" fillId="0" borderId="0" xfId="21" applyNumberFormat="1" applyFont="1" applyFill="1" applyBorder="1" applyAlignment="1">
      <alignment vertical="center" wrapText="1"/>
    </xf>
    <xf numFmtId="0" fontId="28" fillId="0" borderId="0" xfId="10" applyFont="1" applyFill="1" applyBorder="1" applyAlignment="1">
      <alignment horizontal="center" vertical="center" wrapText="1"/>
    </xf>
    <xf numFmtId="0" fontId="28" fillId="0" borderId="0" xfId="21" applyNumberFormat="1" applyFont="1" applyFill="1" applyBorder="1" applyAlignment="1">
      <alignment horizontal="left" vertical="center" wrapText="1"/>
    </xf>
    <xf numFmtId="0" fontId="33" fillId="0" borderId="0" xfId="21" applyNumberFormat="1" applyFont="1" applyFill="1" applyBorder="1" applyAlignment="1">
      <alignment horizontal="left" vertical="center" wrapText="1"/>
    </xf>
    <xf numFmtId="175" fontId="33" fillId="0" borderId="0" xfId="10" applyNumberFormat="1" applyFont="1" applyFill="1" applyBorder="1" applyAlignment="1">
      <alignment horizontal="right" vertical="center" wrapText="1"/>
    </xf>
    <xf numFmtId="175" fontId="33" fillId="0" borderId="0" xfId="10" applyNumberFormat="1" applyFont="1" applyFill="1" applyBorder="1" applyAlignment="1">
      <alignment vertical="center" wrapText="1"/>
    </xf>
    <xf numFmtId="0" fontId="33" fillId="0" borderId="0" xfId="10" applyNumberFormat="1" applyFont="1" applyFill="1" applyBorder="1" applyAlignment="1">
      <alignment vertical="center"/>
    </xf>
    <xf numFmtId="0" fontId="33" fillId="0" borderId="0" xfId="10" applyFont="1" applyFill="1" applyBorder="1" applyAlignment="1">
      <alignment horizontal="left" vertical="center"/>
    </xf>
    <xf numFmtId="164" fontId="42" fillId="0" borderId="0" xfId="10" applyNumberFormat="1" applyFont="1" applyFill="1" applyBorder="1" applyAlignment="1">
      <alignment horizontal="right" vertical="center"/>
    </xf>
    <xf numFmtId="9" fontId="28" fillId="0" borderId="0" xfId="21" applyFont="1" applyFill="1" applyBorder="1" applyAlignment="1">
      <alignment vertical="center" wrapText="1"/>
    </xf>
    <xf numFmtId="0" fontId="33" fillId="0" borderId="0" xfId="10" applyFont="1" applyFill="1" applyBorder="1" applyAlignment="1">
      <alignment horizontal="right" vertical="center"/>
    </xf>
    <xf numFmtId="0" fontId="28" fillId="0" borderId="1" xfId="10" applyFont="1" applyFill="1" applyBorder="1" applyAlignment="1">
      <alignment horizontal="center" vertical="center"/>
    </xf>
    <xf numFmtId="9" fontId="28" fillId="0" borderId="1" xfId="21" applyFont="1" applyFill="1" applyBorder="1" applyAlignment="1">
      <alignment vertical="center" wrapText="1"/>
    </xf>
    <xf numFmtId="175" fontId="28" fillId="0" borderId="1" xfId="10" applyNumberFormat="1" applyFont="1" applyFill="1" applyBorder="1" applyAlignment="1">
      <alignment horizontal="right" vertical="center"/>
    </xf>
    <xf numFmtId="0" fontId="33" fillId="0" borderId="1" xfId="10" applyFont="1" applyFill="1" applyBorder="1" applyAlignment="1">
      <alignment horizontal="right" vertical="center"/>
    </xf>
    <xf numFmtId="9" fontId="28" fillId="0" borderId="0" xfId="21" applyFont="1" applyFill="1" applyAlignment="1">
      <alignment vertical="center"/>
    </xf>
    <xf numFmtId="165" fontId="28" fillId="0" borderId="0" xfId="5" applyNumberFormat="1" applyFont="1" applyFill="1" applyAlignment="1">
      <alignment vertical="center"/>
    </xf>
    <xf numFmtId="180" fontId="28" fillId="0" borderId="0" xfId="10" applyNumberFormat="1" applyFont="1" applyFill="1" applyAlignment="1">
      <alignment vertical="center"/>
    </xf>
    <xf numFmtId="43" fontId="28" fillId="0" borderId="0" xfId="10" applyNumberFormat="1" applyFont="1" applyFill="1" applyAlignment="1">
      <alignment vertical="center"/>
    </xf>
    <xf numFmtId="0" fontId="29" fillId="3" borderId="0" xfId="10" applyFont="1" applyFill="1" applyBorder="1" applyAlignment="1">
      <alignment horizontal="left" vertical="center"/>
    </xf>
    <xf numFmtId="0" fontId="29" fillId="3" borderId="0" xfId="10" applyFont="1" applyFill="1" applyBorder="1" applyAlignment="1">
      <alignment horizontal="center" vertical="center"/>
    </xf>
    <xf numFmtId="0" fontId="28" fillId="0" borderId="1" xfId="10" applyFont="1" applyFill="1" applyBorder="1" applyAlignment="1">
      <alignment horizontal="center" vertical="center" wrapText="1"/>
    </xf>
    <xf numFmtId="0" fontId="28" fillId="0" borderId="0" xfId="10" applyFont="1" applyAlignment="1">
      <alignment vertical="center"/>
    </xf>
    <xf numFmtId="0" fontId="27" fillId="0" borderId="0" xfId="10" applyFont="1" applyFill="1" applyBorder="1" applyAlignment="1">
      <alignment horizontal="center" vertical="center"/>
    </xf>
    <xf numFmtId="169" fontId="27" fillId="0" borderId="0" xfId="10" applyNumberFormat="1" applyFont="1" applyFill="1" applyBorder="1" applyAlignment="1">
      <alignment horizontal="right" vertical="center" wrapText="1"/>
    </xf>
    <xf numFmtId="165" fontId="28" fillId="0" borderId="0" xfId="23" applyNumberFormat="1" applyFont="1" applyFill="1" applyBorder="1" applyAlignment="1">
      <alignment horizontal="center" vertical="center" wrapText="1"/>
    </xf>
    <xf numFmtId="0" fontId="43" fillId="0" borderId="0" xfId="10" applyFont="1" applyFill="1" applyBorder="1" applyAlignment="1">
      <alignment horizontal="center" vertical="center" wrapText="1"/>
    </xf>
    <xf numFmtId="0" fontId="43" fillId="0" borderId="0" xfId="10" applyFont="1" applyFill="1" applyBorder="1" applyAlignment="1">
      <alignment horizontal="center" vertical="center"/>
    </xf>
    <xf numFmtId="169" fontId="27" fillId="0" borderId="0" xfId="10" applyNumberFormat="1" applyFont="1" applyFill="1" applyBorder="1" applyAlignment="1">
      <alignment horizontal="right" vertical="center"/>
    </xf>
    <xf numFmtId="165" fontId="27" fillId="0" borderId="0" xfId="23" applyNumberFormat="1" applyFont="1" applyFill="1" applyBorder="1" applyAlignment="1">
      <alignment vertical="center"/>
    </xf>
    <xf numFmtId="0" fontId="27" fillId="0" borderId="0" xfId="10" applyFont="1" applyFill="1" applyBorder="1" applyAlignment="1">
      <alignment vertical="center"/>
    </xf>
    <xf numFmtId="0" fontId="28" fillId="0" borderId="0" xfId="10" applyFont="1" applyBorder="1" applyAlignment="1">
      <alignment vertical="center"/>
    </xf>
    <xf numFmtId="0" fontId="28" fillId="0" borderId="0" xfId="10" applyFont="1" applyBorder="1" applyAlignment="1">
      <alignment horizontal="center" vertical="center"/>
    </xf>
    <xf numFmtId="15" fontId="28" fillId="0" borderId="0" xfId="10" applyNumberFormat="1" applyFont="1" applyFill="1" applyBorder="1" applyAlignment="1">
      <alignment horizontal="center" vertical="center"/>
    </xf>
    <xf numFmtId="170" fontId="28" fillId="0" borderId="0" xfId="10" applyNumberFormat="1" applyFont="1" applyFill="1" applyBorder="1" applyAlignment="1">
      <alignment vertical="center"/>
    </xf>
    <xf numFmtId="0" fontId="27" fillId="0" borderId="0" xfId="10" applyFont="1" applyFill="1" applyBorder="1" applyAlignment="1">
      <alignment horizontal="left" vertical="center"/>
    </xf>
    <xf numFmtId="15" fontId="28" fillId="0" borderId="1" xfId="10" applyNumberFormat="1" applyFont="1" applyFill="1" applyBorder="1" applyAlignment="1">
      <alignment horizontal="center" vertical="center"/>
    </xf>
    <xf numFmtId="172" fontId="28" fillId="0" borderId="0" xfId="7" applyFont="1" applyFill="1" applyBorder="1" applyAlignment="1">
      <alignment vertical="center"/>
    </xf>
    <xf numFmtId="177" fontId="28" fillId="0" borderId="0" xfId="7" applyNumberFormat="1" applyFont="1" applyFill="1" applyBorder="1" applyAlignment="1">
      <alignment vertical="center"/>
    </xf>
    <xf numFmtId="0" fontId="28" fillId="0" borderId="0" xfId="10" applyFont="1" applyBorder="1" applyAlignment="1">
      <alignment horizontal="center" vertical="top"/>
    </xf>
    <xf numFmtId="0" fontId="28" fillId="0" borderId="0" xfId="10" applyFont="1" applyBorder="1" applyAlignment="1">
      <alignment horizontal="left" vertical="top"/>
    </xf>
    <xf numFmtId="0" fontId="28" fillId="0" borderId="0" xfId="10" applyFont="1" applyBorder="1" applyAlignment="1">
      <alignment vertical="top" wrapText="1"/>
    </xf>
    <xf numFmtId="0" fontId="28" fillId="2" borderId="0" xfId="10" applyFont="1" applyFill="1" applyBorder="1" applyAlignment="1">
      <alignment horizontal="center" vertical="top"/>
    </xf>
    <xf numFmtId="0" fontId="28" fillId="0" borderId="0" xfId="10" applyFont="1" applyFill="1" applyBorder="1" applyAlignment="1">
      <alignment horizontal="center" vertical="top"/>
    </xf>
    <xf numFmtId="0" fontId="28" fillId="0" borderId="0" xfId="10" applyFont="1" applyFill="1" applyBorder="1" applyAlignment="1">
      <alignment vertical="top" wrapText="1"/>
    </xf>
    <xf numFmtId="0" fontId="27" fillId="0" borderId="0" xfId="10" applyFont="1" applyFill="1" applyBorder="1" applyAlignment="1">
      <alignment horizontal="left" vertical="top"/>
    </xf>
    <xf numFmtId="0" fontId="28" fillId="0" borderId="0" xfId="10" applyFont="1" applyBorder="1" applyAlignment="1">
      <alignment horizontal="justify" vertical="top" wrapText="1"/>
    </xf>
    <xf numFmtId="0" fontId="28" fillId="0" borderId="0" xfId="10" applyFont="1" applyBorder="1" applyAlignment="1">
      <alignment vertical="top"/>
    </xf>
    <xf numFmtId="0" fontId="27" fillId="0" borderId="0" xfId="10" applyFont="1" applyFill="1" applyBorder="1" applyAlignment="1">
      <alignment vertical="top"/>
    </xf>
    <xf numFmtId="0" fontId="27" fillId="0" borderId="0" xfId="10" applyFont="1" applyFill="1" applyBorder="1" applyAlignment="1">
      <alignment vertical="top" wrapText="1"/>
    </xf>
    <xf numFmtId="0" fontId="28" fillId="0" borderId="0" xfId="10" applyFont="1" applyFill="1" applyBorder="1" applyAlignment="1">
      <alignment vertical="top"/>
    </xf>
    <xf numFmtId="0" fontId="28" fillId="0" borderId="1" xfId="10" applyFont="1" applyFill="1" applyBorder="1" applyAlignment="1">
      <alignment horizontal="center" vertical="top"/>
    </xf>
    <xf numFmtId="0" fontId="28" fillId="0" borderId="1" xfId="10" applyFont="1" applyFill="1" applyBorder="1" applyAlignment="1">
      <alignment vertical="top"/>
    </xf>
    <xf numFmtId="0" fontId="28" fillId="0" borderId="1" xfId="10" applyFont="1" applyFill="1" applyBorder="1" applyAlignment="1">
      <alignment vertical="top" wrapText="1"/>
    </xf>
    <xf numFmtId="0" fontId="28" fillId="0" borderId="0" xfId="10" applyFont="1" applyFill="1" applyBorder="1" applyAlignment="1">
      <alignment wrapText="1"/>
    </xf>
    <xf numFmtId="0" fontId="29" fillId="3" borderId="0" xfId="10" applyFont="1" applyFill="1" applyAlignment="1">
      <alignment vertical="top"/>
    </xf>
    <xf numFmtId="0" fontId="43" fillId="0" borderId="0" xfId="10" applyFont="1" applyFill="1" applyBorder="1" applyAlignment="1">
      <alignment vertical="top"/>
    </xf>
    <xf numFmtId="0" fontId="28" fillId="0" borderId="0" xfId="12" applyFont="1" applyFill="1" applyBorder="1" applyAlignment="1">
      <alignment vertical="top"/>
    </xf>
    <xf numFmtId="0" fontId="4" fillId="0" borderId="0" xfId="10" applyFont="1" applyAlignment="1">
      <alignment horizontal="justify" vertical="top" wrapText="1"/>
    </xf>
    <xf numFmtId="0" fontId="6" fillId="0" borderId="0" xfId="10" applyFont="1" applyAlignment="1">
      <alignment horizontal="justify" vertical="top" wrapText="1"/>
    </xf>
    <xf numFmtId="0" fontId="1" fillId="0" borderId="0" xfId="10" applyAlignment="1">
      <alignment vertical="top"/>
    </xf>
    <xf numFmtId="0" fontId="6" fillId="0" borderId="0" xfId="10" applyFont="1" applyBorder="1" applyAlignment="1">
      <alignment vertical="top"/>
    </xf>
    <xf numFmtId="0" fontId="31" fillId="0" borderId="1" xfId="10" applyFont="1" applyFill="1" applyBorder="1" applyAlignment="1">
      <alignment horizontal="center" vertical="center" wrapText="1"/>
    </xf>
    <xf numFmtId="165" fontId="28" fillId="0" borderId="0" xfId="23" applyNumberFormat="1" applyFont="1" applyFill="1" applyBorder="1" applyAlignment="1">
      <alignment vertical="center"/>
    </xf>
    <xf numFmtId="0" fontId="28" fillId="0" borderId="0" xfId="10" applyFont="1" applyFill="1" applyBorder="1" applyAlignment="1">
      <alignment horizontal="left" vertical="center"/>
    </xf>
    <xf numFmtId="0" fontId="28" fillId="0" borderId="0" xfId="10" quotePrefix="1" applyFont="1" applyFill="1" applyBorder="1" applyAlignment="1">
      <alignment horizontal="center" vertical="center"/>
    </xf>
    <xf numFmtId="0" fontId="37" fillId="0" borderId="0" xfId="24" applyFont="1" applyBorder="1" applyAlignment="1">
      <alignment horizontal="center" vertical="center"/>
    </xf>
    <xf numFmtId="0" fontId="37" fillId="0" borderId="0" xfId="0" applyFont="1" applyAlignment="1">
      <alignment wrapText="1"/>
    </xf>
    <xf numFmtId="0" fontId="37" fillId="0" borderId="1" xfId="0" applyFont="1" applyBorder="1"/>
    <xf numFmtId="0" fontId="37" fillId="0" borderId="1" xfId="24" applyFont="1" applyBorder="1" applyAlignment="1">
      <alignment horizontal="center" vertical="center"/>
    </xf>
    <xf numFmtId="0" fontId="28" fillId="0" borderId="0" xfId="10" applyFont="1" applyAlignment="1">
      <alignment horizontal="center" vertical="center"/>
    </xf>
    <xf numFmtId="0" fontId="28" fillId="0" borderId="0" xfId="10" quotePrefix="1" applyFont="1" applyFill="1" applyBorder="1" applyAlignment="1">
      <alignment vertical="center"/>
    </xf>
    <xf numFmtId="182" fontId="28" fillId="0" borderId="0" xfId="10" applyNumberFormat="1" applyFont="1" applyFill="1" applyBorder="1" applyAlignment="1">
      <alignment horizontal="right" vertical="center"/>
    </xf>
    <xf numFmtId="1" fontId="33" fillId="0" borderId="0" xfId="10" applyNumberFormat="1" applyFont="1" applyFill="1" applyBorder="1" applyAlignment="1">
      <alignment horizontal="center" vertical="center"/>
    </xf>
    <xf numFmtId="0" fontId="37" fillId="0" borderId="0" xfId="0" applyFont="1" applyBorder="1"/>
    <xf numFmtId="0" fontId="29" fillId="3" borderId="0" xfId="10" applyFont="1" applyFill="1" applyBorder="1" applyAlignment="1">
      <alignment horizontal="left" vertical="top" wrapText="1"/>
    </xf>
    <xf numFmtId="0" fontId="29" fillId="3" borderId="0" xfId="10" applyFont="1" applyFill="1" applyBorder="1" applyAlignment="1">
      <alignment vertical="top" wrapText="1"/>
    </xf>
    <xf numFmtId="0" fontId="32" fillId="3" borderId="0" xfId="0" applyFont="1" applyFill="1" applyAlignment="1">
      <alignment horizontal="left" wrapText="1"/>
    </xf>
    <xf numFmtId="49" fontId="33" fillId="0" borderId="1" xfId="10" applyNumberFormat="1" applyFont="1" applyFill="1" applyBorder="1" applyAlignment="1">
      <alignment horizontal="center" wrapText="1"/>
    </xf>
    <xf numFmtId="0" fontId="37" fillId="0" borderId="0" xfId="0" applyFont="1" applyFill="1" applyBorder="1" applyAlignment="1">
      <alignment horizontal="left" wrapText="1"/>
    </xf>
    <xf numFmtId="0" fontId="37" fillId="0" borderId="0" xfId="0" applyFont="1" applyAlignment="1">
      <alignment horizontal="left" wrapText="1"/>
    </xf>
    <xf numFmtId="0" fontId="37" fillId="0" borderId="1" xfId="0" applyFont="1" applyBorder="1" applyAlignment="1">
      <alignment horizontal="left" wrapText="1"/>
    </xf>
    <xf numFmtId="0" fontId="1" fillId="0" borderId="0" xfId="10" applyFont="1" applyFill="1" applyAlignment="1">
      <alignment wrapText="1"/>
    </xf>
    <xf numFmtId="0" fontId="29" fillId="3" borderId="0" xfId="10" applyFont="1" applyFill="1" applyBorder="1" applyAlignment="1">
      <alignment horizontal="center" vertical="top" wrapText="1"/>
    </xf>
    <xf numFmtId="0" fontId="29" fillId="3" borderId="0" xfId="10" applyFont="1" applyFill="1" applyAlignment="1">
      <alignment vertical="top" wrapText="1"/>
    </xf>
    <xf numFmtId="0" fontId="27" fillId="0" borderId="0" xfId="10" applyFont="1" applyFill="1" applyBorder="1" applyAlignment="1">
      <alignment horizontal="center" vertical="top" wrapText="1"/>
    </xf>
    <xf numFmtId="0" fontId="4" fillId="0" borderId="0" xfId="10" applyFont="1" applyAlignment="1">
      <alignment vertical="top" wrapText="1"/>
    </xf>
    <xf numFmtId="0" fontId="6" fillId="0" borderId="0" xfId="10" applyFont="1" applyAlignment="1">
      <alignment vertical="top" wrapText="1"/>
    </xf>
    <xf numFmtId="0" fontId="1" fillId="0" borderId="0" xfId="10" applyAlignment="1">
      <alignment vertical="top" wrapText="1"/>
    </xf>
    <xf numFmtId="0" fontId="6" fillId="0" borderId="0" xfId="10" applyFont="1" applyBorder="1" applyAlignment="1">
      <alignment vertical="top" wrapText="1"/>
    </xf>
    <xf numFmtId="0" fontId="29" fillId="3" borderId="0" xfId="10" applyNumberFormat="1" applyFont="1" applyFill="1" applyAlignment="1">
      <alignment vertical="top"/>
    </xf>
    <xf numFmtId="0" fontId="29" fillId="3" borderId="0" xfId="10" applyFont="1" applyFill="1" applyAlignment="1">
      <alignment horizontal="center" vertical="top"/>
    </xf>
    <xf numFmtId="0" fontId="29" fillId="3" borderId="0" xfId="10" applyFont="1" applyFill="1" applyAlignment="1">
      <alignment horizontal="center" vertical="top" wrapText="1"/>
    </xf>
    <xf numFmtId="0" fontId="28" fillId="0" borderId="0" xfId="10" applyNumberFormat="1" applyFont="1" applyFill="1" applyBorder="1" applyAlignment="1">
      <alignment horizontal="center" vertical="top" wrapText="1"/>
    </xf>
    <xf numFmtId="0" fontId="33" fillId="0" borderId="0" xfId="10" applyNumberFormat="1" applyFont="1" applyFill="1" applyBorder="1" applyAlignment="1">
      <alignment horizontal="center" vertical="top" wrapText="1"/>
    </xf>
    <xf numFmtId="0" fontId="33" fillId="0" borderId="0" xfId="10" applyFont="1" applyFill="1" applyBorder="1" applyAlignment="1">
      <alignment horizontal="center" vertical="top"/>
    </xf>
    <xf numFmtId="164" fontId="33" fillId="0" borderId="0" xfId="10" applyNumberFormat="1" applyFont="1" applyFill="1" applyBorder="1" applyAlignment="1">
      <alignment horizontal="center" vertical="top"/>
    </xf>
    <xf numFmtId="0" fontId="28" fillId="0" borderId="1" xfId="10" applyNumberFormat="1" applyFont="1" applyFill="1" applyBorder="1" applyAlignment="1">
      <alignment horizontal="center" vertical="top" wrapText="1"/>
    </xf>
    <xf numFmtId="0" fontId="28" fillId="0" borderId="0" xfId="12" applyFont="1" applyFill="1" applyAlignment="1">
      <alignment vertical="top"/>
    </xf>
    <xf numFmtId="0" fontId="28" fillId="0" borderId="0" xfId="10" applyFont="1" applyFill="1" applyAlignment="1">
      <alignment vertical="top"/>
    </xf>
    <xf numFmtId="0" fontId="33" fillId="0" borderId="0" xfId="10" applyFont="1" applyFill="1" applyBorder="1" applyAlignment="1">
      <alignment vertical="top"/>
    </xf>
    <xf numFmtId="0" fontId="28" fillId="0" borderId="0" xfId="10" applyFont="1" applyFill="1" applyAlignment="1">
      <alignment horizontal="center" vertical="top"/>
    </xf>
    <xf numFmtId="0" fontId="4" fillId="0" borderId="0" xfId="10" applyFont="1" applyFill="1" applyAlignment="1">
      <alignment vertical="top"/>
    </xf>
    <xf numFmtId="0" fontId="4" fillId="0" borderId="0" xfId="10" applyFont="1" applyFill="1" applyAlignment="1">
      <alignment horizontal="center" vertical="top"/>
    </xf>
    <xf numFmtId="0" fontId="4" fillId="0" borderId="0" xfId="10" applyFont="1" applyAlignment="1">
      <alignment vertical="top"/>
    </xf>
    <xf numFmtId="0" fontId="4" fillId="0" borderId="0" xfId="10" applyFont="1" applyAlignment="1">
      <alignment horizontal="center" vertical="top"/>
    </xf>
    <xf numFmtId="164" fontId="27" fillId="0" borderId="0" xfId="18" applyNumberFormat="1" applyFont="1" applyFill="1" applyAlignment="1">
      <alignment horizontal="right"/>
    </xf>
    <xf numFmtId="0" fontId="27" fillId="0" borderId="0" xfId="18" applyFont="1" applyFill="1" applyAlignment="1">
      <alignment horizontal="center" vertical="top"/>
    </xf>
    <xf numFmtId="0" fontId="27" fillId="0" borderId="0" xfId="18" applyFont="1" applyFill="1" applyBorder="1" applyAlignment="1">
      <alignment vertical="top"/>
    </xf>
    <xf numFmtId="173" fontId="28" fillId="0" borderId="0" xfId="19" applyFont="1" applyFill="1" applyAlignment="1">
      <alignment horizontal="center" vertical="top"/>
    </xf>
    <xf numFmtId="0" fontId="28" fillId="0" borderId="0" xfId="18" applyFont="1" applyBorder="1" applyAlignment="1">
      <alignment horizontal="left" vertical="top"/>
    </xf>
    <xf numFmtId="0" fontId="28" fillId="0" borderId="0" xfId="18" applyFont="1" applyBorder="1" applyAlignment="1">
      <alignment vertical="top"/>
    </xf>
    <xf numFmtId="0" fontId="28" fillId="0" borderId="0" xfId="18" applyNumberFormat="1" applyFont="1" applyFill="1" applyBorder="1" applyAlignment="1">
      <alignment horizontal="left" vertical="top"/>
    </xf>
    <xf numFmtId="0" fontId="28" fillId="0" borderId="0" xfId="18" applyFont="1" applyAlignment="1">
      <alignment horizontal="left" vertical="top"/>
    </xf>
    <xf numFmtId="0" fontId="28" fillId="0" borderId="0" xfId="18" applyFont="1" applyAlignment="1">
      <alignment vertical="top"/>
    </xf>
    <xf numFmtId="0" fontId="11" fillId="0" borderId="0" xfId="18" applyAlignment="1">
      <alignment vertical="top"/>
    </xf>
    <xf numFmtId="175" fontId="27" fillId="0" borderId="0" xfId="8" applyNumberFormat="1" applyFont="1" applyFill="1" applyBorder="1" applyAlignment="1">
      <alignment horizontal="right"/>
    </xf>
    <xf numFmtId="0" fontId="33" fillId="0" borderId="0" xfId="10" applyFont="1" applyFill="1" applyBorder="1" applyAlignment="1">
      <alignment horizontal="center" vertical="center" wrapText="1"/>
    </xf>
    <xf numFmtId="0" fontId="33" fillId="0" borderId="1" xfId="1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6" fillId="0" borderId="0" xfId="0" applyFont="1" applyBorder="1" applyAlignment="1">
      <alignment horizontal="left" wrapText="1"/>
    </xf>
    <xf numFmtId="0" fontId="28" fillId="0" borderId="0" xfId="10" applyFont="1" applyFill="1" applyBorder="1" applyAlignment="1">
      <alignment horizontal="left"/>
    </xf>
    <xf numFmtId="0" fontId="28" fillId="0" borderId="0" xfId="10" applyFont="1" applyFill="1" applyBorder="1" applyAlignment="1">
      <alignment horizontal="left" wrapText="1"/>
    </xf>
    <xf numFmtId="0" fontId="28" fillId="0" borderId="0" xfId="10" applyFont="1" applyFill="1" applyBorder="1" applyAlignment="1">
      <alignment horizontal="justify" wrapText="1"/>
    </xf>
    <xf numFmtId="0" fontId="33" fillId="0" borderId="1" xfId="10" applyFont="1" applyFill="1" applyBorder="1" applyAlignment="1">
      <alignment horizontal="center" vertical="center"/>
    </xf>
    <xf numFmtId="0" fontId="28" fillId="0" borderId="2" xfId="10" applyFont="1" applyFill="1" applyBorder="1" applyAlignment="1">
      <alignment horizontal="center" vertical="center"/>
    </xf>
    <xf numFmtId="0" fontId="33" fillId="0" borderId="0" xfId="10" applyFont="1" applyFill="1" applyBorder="1" applyAlignment="1">
      <alignment horizontal="center" vertical="center"/>
    </xf>
    <xf numFmtId="0" fontId="28" fillId="0" borderId="0" xfId="10" applyFont="1" applyFill="1" applyBorder="1" applyAlignment="1">
      <alignment horizontal="center" vertical="center"/>
    </xf>
    <xf numFmtId="0" fontId="28" fillId="0" borderId="0" xfId="18" applyFont="1" applyAlignment="1">
      <alignment vertical="center"/>
    </xf>
    <xf numFmtId="0" fontId="28" fillId="0" borderId="0" xfId="18" applyFont="1"/>
    <xf numFmtId="0" fontId="28" fillId="0" borderId="0" xfId="18" applyFont="1" applyBorder="1"/>
    <xf numFmtId="0" fontId="28" fillId="0" borderId="2" xfId="18" applyFont="1" applyFill="1" applyBorder="1" applyAlignment="1">
      <alignment horizontal="center" vertical="center"/>
    </xf>
    <xf numFmtId="0" fontId="29" fillId="3" borderId="0" xfId="10" applyFont="1" applyFill="1" applyAlignment="1">
      <alignment horizontal="left" vertical="center" wrapText="1"/>
    </xf>
    <xf numFmtId="0" fontId="28" fillId="0" borderId="0" xfId="18" applyFont="1" applyFill="1" applyBorder="1" applyAlignment="1">
      <alignment horizontal="center" vertical="center"/>
    </xf>
    <xf numFmtId="0" fontId="28" fillId="0" borderId="4" xfId="18" applyFont="1" applyFill="1" applyBorder="1" applyAlignment="1">
      <alignment horizontal="center" vertical="center"/>
    </xf>
    <xf numFmtId="0" fontId="28" fillId="0" borderId="1" xfId="18" applyFont="1" applyFill="1" applyBorder="1" applyAlignment="1">
      <alignment horizontal="center"/>
    </xf>
    <xf numFmtId="0" fontId="28" fillId="0" borderId="2" xfId="18" applyFont="1" applyFill="1" applyBorder="1" applyAlignment="1">
      <alignment horizontal="center"/>
    </xf>
    <xf numFmtId="0" fontId="24" fillId="4" borderId="0" xfId="18" applyFont="1" applyFill="1" applyBorder="1" applyAlignment="1">
      <alignment horizontal="center" vertical="center" wrapText="1"/>
    </xf>
    <xf numFmtId="0" fontId="25" fillId="0" borderId="0" xfId="18" applyFont="1" applyFill="1" applyBorder="1" applyAlignment="1">
      <alignment horizontal="left" vertical="center"/>
    </xf>
    <xf numFmtId="0" fontId="26" fillId="0" borderId="0" xfId="18" applyFont="1" applyBorder="1" applyAlignment="1">
      <alignment horizontal="left" wrapText="1"/>
    </xf>
    <xf numFmtId="17" fontId="29" fillId="3" borderId="0" xfId="10" applyNumberFormat="1" applyFont="1" applyFill="1" applyAlignment="1">
      <alignment horizontal="left" vertical="center" wrapText="1"/>
    </xf>
    <xf numFmtId="0" fontId="28" fillId="0" borderId="3" xfId="12" applyFont="1" applyBorder="1" applyAlignment="1">
      <alignment horizontal="center" vertical="center" wrapText="1"/>
    </xf>
    <xf numFmtId="0" fontId="28" fillId="0" borderId="0" xfId="12" applyFont="1" applyBorder="1" applyAlignment="1">
      <alignment horizontal="center" vertical="center" wrapText="1"/>
    </xf>
    <xf numFmtId="0" fontId="28" fillId="0" borderId="3" xfId="12" applyFont="1" applyBorder="1" applyAlignment="1">
      <alignment horizontal="center" vertical="center"/>
    </xf>
    <xf numFmtId="0" fontId="28" fillId="0" borderId="0" xfId="12" applyFont="1" applyBorder="1" applyAlignment="1">
      <alignment horizontal="center" vertical="center"/>
    </xf>
    <xf numFmtId="0" fontId="25" fillId="0" borderId="0" xfId="0" applyFont="1" applyFill="1" applyBorder="1" applyAlignment="1">
      <alignment horizontal="left" vertical="center"/>
    </xf>
    <xf numFmtId="0" fontId="28" fillId="0" borderId="1" xfId="12" applyFont="1" applyBorder="1" applyAlignment="1">
      <alignment horizontal="center" vertical="center"/>
    </xf>
    <xf numFmtId="0" fontId="28" fillId="2" borderId="3" xfId="12" applyFont="1" applyFill="1" applyBorder="1" applyAlignment="1">
      <alignment horizontal="center" vertical="center" wrapText="1"/>
    </xf>
    <xf numFmtId="0" fontId="28" fillId="2" borderId="0" xfId="12" applyFont="1" applyFill="1" applyBorder="1" applyAlignment="1">
      <alignment horizontal="center" vertical="center" wrapText="1"/>
    </xf>
    <xf numFmtId="0" fontId="28" fillId="0" borderId="0" xfId="12" applyFont="1" applyFill="1" applyBorder="1" applyAlignment="1">
      <alignment horizontal="center" vertical="center" wrapText="1"/>
    </xf>
    <xf numFmtId="0" fontId="28" fillId="0" borderId="0" xfId="10" applyFont="1" applyFill="1" applyAlignment="1">
      <alignment horizontal="center" vertical="center"/>
    </xf>
    <xf numFmtId="0" fontId="28" fillId="0" borderId="1" xfId="10" applyFont="1" applyFill="1" applyBorder="1" applyAlignment="1">
      <alignment horizontal="center" vertical="center"/>
    </xf>
    <xf numFmtId="0" fontId="42" fillId="0" borderId="0" xfId="10" applyFont="1" applyFill="1" applyBorder="1" applyAlignment="1">
      <alignment horizontal="center" vertical="center"/>
    </xf>
    <xf numFmtId="0" fontId="42" fillId="0" borderId="0" xfId="10" applyFont="1" applyFill="1" applyBorder="1" applyAlignment="1">
      <alignment vertical="center"/>
    </xf>
    <xf numFmtId="0" fontId="33" fillId="0" borderId="0" xfId="10" applyFont="1" applyFill="1" applyBorder="1" applyAlignment="1">
      <alignment horizontal="left" vertical="center"/>
    </xf>
    <xf numFmtId="0" fontId="27" fillId="0" borderId="0" xfId="10" applyFont="1" applyFill="1" applyBorder="1" applyAlignment="1">
      <alignment horizontal="left" vertical="center" wrapText="1"/>
    </xf>
    <xf numFmtId="0" fontId="28" fillId="0" borderId="0" xfId="10" applyFont="1" applyFill="1" applyAlignment="1">
      <alignment horizontal="center" vertical="top"/>
    </xf>
    <xf numFmtId="0" fontId="28" fillId="0" borderId="1" xfId="10" applyFont="1" applyFill="1" applyBorder="1" applyAlignment="1">
      <alignment horizontal="center" vertical="top"/>
    </xf>
    <xf numFmtId="0" fontId="6" fillId="0" borderId="0" xfId="10" applyFont="1" applyBorder="1" applyAlignment="1">
      <alignment horizontal="justify" vertical="center"/>
    </xf>
    <xf numFmtId="0" fontId="6" fillId="0" borderId="0" xfId="10" applyFont="1" applyAlignment="1">
      <alignment horizontal="justify" vertical="center"/>
    </xf>
    <xf numFmtId="0" fontId="6" fillId="0" borderId="0" xfId="10" applyFont="1" applyBorder="1" applyAlignment="1">
      <alignment horizontal="left" vertical="center"/>
    </xf>
    <xf numFmtId="0" fontId="27" fillId="0" borderId="0" xfId="10" applyFont="1" applyBorder="1" applyAlignment="1">
      <alignment horizontal="left" wrapText="1"/>
    </xf>
    <xf numFmtId="0" fontId="28" fillId="0" borderId="0" xfId="10" applyFont="1" applyBorder="1" applyAlignment="1">
      <alignment horizontal="left" vertical="center"/>
    </xf>
    <xf numFmtId="0" fontId="28" fillId="0" borderId="0" xfId="10" applyFont="1" applyBorder="1" applyAlignment="1">
      <alignment horizontal="justify" vertical="center"/>
    </xf>
    <xf numFmtId="0" fontId="28" fillId="0" borderId="0" xfId="10" applyFont="1" applyAlignment="1">
      <alignment horizontal="justify" vertical="center"/>
    </xf>
    <xf numFmtId="0" fontId="28" fillId="0" borderId="0" xfId="10" applyFont="1" applyFill="1" applyBorder="1" applyAlignment="1">
      <alignment horizontal="center" vertical="center" wrapText="1"/>
    </xf>
    <xf numFmtId="0" fontId="28" fillId="0" borderId="1" xfId="10" applyFont="1" applyFill="1" applyBorder="1" applyAlignment="1">
      <alignment horizontal="center" vertical="center" wrapText="1"/>
    </xf>
    <xf numFmtId="0" fontId="27" fillId="0" borderId="0" xfId="10" applyFont="1" applyBorder="1" applyAlignment="1">
      <alignment vertical="center" wrapText="1"/>
    </xf>
    <xf numFmtId="0" fontId="27" fillId="0" borderId="0" xfId="10" applyFont="1" applyFill="1" applyBorder="1" applyAlignment="1">
      <alignment horizontal="left" wrapText="1"/>
    </xf>
    <xf numFmtId="0" fontId="29" fillId="3" borderId="0" xfId="10" applyFont="1" applyFill="1" applyAlignment="1">
      <alignment horizontal="left" vertical="center"/>
    </xf>
    <xf numFmtId="0" fontId="28" fillId="0" borderId="0" xfId="10" applyFont="1" applyFill="1" applyBorder="1" applyAlignment="1">
      <alignment horizontal="center" vertical="top" wrapText="1"/>
    </xf>
    <xf numFmtId="0" fontId="28" fillId="0" borderId="1" xfId="10" applyFont="1" applyFill="1" applyBorder="1" applyAlignment="1">
      <alignment horizontal="center" vertical="top" wrapText="1"/>
    </xf>
    <xf numFmtId="0" fontId="1" fillId="0" borderId="0" xfId="10" applyFont="1" applyFill="1" applyBorder="1" applyAlignment="1">
      <alignment horizontal="justify" vertical="center" wrapText="1"/>
    </xf>
    <xf numFmtId="0" fontId="1" fillId="0" borderId="0" xfId="10" applyFont="1" applyFill="1" applyBorder="1" applyAlignment="1">
      <alignment horizontal="justify" vertical="center"/>
    </xf>
    <xf numFmtId="0" fontId="31" fillId="0" borderId="0" xfId="10" applyFont="1" applyFill="1" applyBorder="1" applyAlignment="1">
      <alignment horizontal="center" vertical="center" wrapText="1"/>
    </xf>
    <xf numFmtId="0" fontId="31" fillId="0" borderId="1" xfId="10" applyFont="1" applyFill="1" applyBorder="1" applyAlignment="1">
      <alignment horizontal="center" vertical="center" wrapText="1"/>
    </xf>
    <xf numFmtId="0" fontId="31" fillId="0" borderId="0" xfId="10" applyFont="1" applyFill="1" applyBorder="1" applyAlignment="1">
      <alignment horizontal="center" vertical="center"/>
    </xf>
    <xf numFmtId="0" fontId="31" fillId="0" borderId="1" xfId="10" applyFont="1" applyFill="1" applyBorder="1" applyAlignment="1">
      <alignment horizontal="center" vertical="center"/>
    </xf>
  </cellXfs>
  <cellStyles count="25">
    <cellStyle name="=C:\WINNT\SYSTEM32\COMMAND.COM" xfId="1"/>
    <cellStyle name="=C:\WINNT\SYSTEM32\COMMAND.COM 2" xfId="2"/>
    <cellStyle name="=C:\WINNT\SYSTEM32\COMMAND.COM 2 2" xfId="3"/>
    <cellStyle name="=C:\WINNT\SYSTEM32\COMMAND.COM 3" xfId="19"/>
    <cellStyle name="=C:\WINNT\SYSTEM32\COMMAND.COM 3 2" xfId="20"/>
    <cellStyle name="Euro" xfId="4"/>
    <cellStyle name="Millares" xfId="5" builtinId="3"/>
    <cellStyle name="Millares 2" xfId="6"/>
    <cellStyle name="Millares 2 2" xfId="7"/>
    <cellStyle name="Millares 2 2 2" xfId="23"/>
    <cellStyle name="Millares 2 2 3" xfId="22"/>
    <cellStyle name="Millares 2_Avance f y f CFE dlls" xfId="8"/>
    <cellStyle name="Millares 3" xfId="9"/>
    <cellStyle name="Normal" xfId="0" builtinId="0"/>
    <cellStyle name="Normal 14" xfId="24"/>
    <cellStyle name="Normal 2" xfId="10"/>
    <cellStyle name="Normal 2 2" xfId="11"/>
    <cellStyle name="Normal 2 2 2" xfId="12"/>
    <cellStyle name="Normal 2_Hoja1" xfId="13"/>
    <cellStyle name="Normal 3" xfId="14"/>
    <cellStyle name="Normal 4" xfId="18"/>
    <cellStyle name="Normal 5" xfId="15"/>
    <cellStyle name="Porcentaje" xfId="21" builtinId="5"/>
    <cellStyle name="Porcentual 2" xfId="16"/>
    <cellStyle name="Porcentual 2 2" xfId="17"/>
  </cellStyles>
  <dxfs count="1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8</xdr:col>
      <xdr:colOff>0</xdr:colOff>
      <xdr:row>46</xdr:row>
      <xdr:rowOff>0</xdr:rowOff>
    </xdr:from>
    <xdr:to>
      <xdr:col>8</xdr:col>
      <xdr:colOff>0</xdr:colOff>
      <xdr:row>46</xdr:row>
      <xdr:rowOff>0</xdr:rowOff>
    </xdr:to>
    <xdr:sp macro="" textlink="">
      <xdr:nvSpPr>
        <xdr:cNvPr id="2" name="Text Box 1"/>
        <xdr:cNvSpPr txBox="1">
          <a:spLocks noChangeArrowheads="1"/>
        </xdr:cNvSpPr>
      </xdr:nvSpPr>
      <xdr:spPr bwMode="auto">
        <a:xfrm>
          <a:off x="9010650" y="8181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3" name="Text Box 2"/>
        <xdr:cNvSpPr txBox="1">
          <a:spLocks noChangeArrowheads="1"/>
        </xdr:cNvSpPr>
      </xdr:nvSpPr>
      <xdr:spPr bwMode="auto">
        <a:xfrm>
          <a:off x="9010650" y="81819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46</xdr:row>
      <xdr:rowOff>0</xdr:rowOff>
    </xdr:from>
    <xdr:to>
      <xdr:col>8</xdr:col>
      <xdr:colOff>0</xdr:colOff>
      <xdr:row>46</xdr:row>
      <xdr:rowOff>0</xdr:rowOff>
    </xdr:to>
    <xdr:sp macro="" textlink="">
      <xdr:nvSpPr>
        <xdr:cNvPr id="4" name="Text Box 3"/>
        <xdr:cNvSpPr txBox="1">
          <a:spLocks noChangeArrowheads="1"/>
        </xdr:cNvSpPr>
      </xdr:nvSpPr>
      <xdr:spPr bwMode="auto">
        <a:xfrm>
          <a:off x="9010650" y="8181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5" name="Text Box 4"/>
        <xdr:cNvSpPr txBox="1">
          <a:spLocks noChangeArrowheads="1"/>
        </xdr:cNvSpPr>
      </xdr:nvSpPr>
      <xdr:spPr bwMode="auto">
        <a:xfrm>
          <a:off x="9507855" y="85058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6" name="Text Box 5"/>
        <xdr:cNvSpPr txBox="1">
          <a:spLocks noChangeArrowheads="1"/>
        </xdr:cNvSpPr>
      </xdr:nvSpPr>
      <xdr:spPr bwMode="auto">
        <a:xfrm>
          <a:off x="9925050" y="85058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7" name="Text Box 6"/>
        <xdr:cNvSpPr txBox="1">
          <a:spLocks noChangeArrowheads="1"/>
        </xdr:cNvSpPr>
      </xdr:nvSpPr>
      <xdr:spPr bwMode="auto">
        <a:xfrm>
          <a:off x="9507855" y="85058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8" name="Text Box 7"/>
        <xdr:cNvSpPr txBox="1">
          <a:spLocks noChangeArrowheads="1"/>
        </xdr:cNvSpPr>
      </xdr:nvSpPr>
      <xdr:spPr bwMode="auto">
        <a:xfrm>
          <a:off x="8602980" y="8181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9" name="Text Box 8"/>
        <xdr:cNvSpPr txBox="1">
          <a:spLocks noChangeArrowheads="1"/>
        </xdr:cNvSpPr>
      </xdr:nvSpPr>
      <xdr:spPr bwMode="auto">
        <a:xfrm>
          <a:off x="8602980" y="8181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10" name="Text Box 9"/>
        <xdr:cNvSpPr txBox="1">
          <a:spLocks noChangeArrowheads="1"/>
        </xdr:cNvSpPr>
      </xdr:nvSpPr>
      <xdr:spPr bwMode="auto">
        <a:xfrm>
          <a:off x="7686675" y="8181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11" name="Text Box 10"/>
        <xdr:cNvSpPr txBox="1">
          <a:spLocks noChangeArrowheads="1"/>
        </xdr:cNvSpPr>
      </xdr:nvSpPr>
      <xdr:spPr bwMode="auto">
        <a:xfrm>
          <a:off x="7686675" y="8181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12" name="Text Box 1"/>
        <xdr:cNvSpPr txBox="1">
          <a:spLocks noChangeArrowheads="1"/>
        </xdr:cNvSpPr>
      </xdr:nvSpPr>
      <xdr:spPr bwMode="auto">
        <a:xfrm>
          <a:off x="9010650" y="8181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13" name="Text Box 2"/>
        <xdr:cNvSpPr txBox="1">
          <a:spLocks noChangeArrowheads="1"/>
        </xdr:cNvSpPr>
      </xdr:nvSpPr>
      <xdr:spPr bwMode="auto">
        <a:xfrm>
          <a:off x="9010650" y="81819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46</xdr:row>
      <xdr:rowOff>0</xdr:rowOff>
    </xdr:from>
    <xdr:to>
      <xdr:col>8</xdr:col>
      <xdr:colOff>0</xdr:colOff>
      <xdr:row>46</xdr:row>
      <xdr:rowOff>0</xdr:rowOff>
    </xdr:to>
    <xdr:sp macro="" textlink="">
      <xdr:nvSpPr>
        <xdr:cNvPr id="14" name="Text Box 3"/>
        <xdr:cNvSpPr txBox="1">
          <a:spLocks noChangeArrowheads="1"/>
        </xdr:cNvSpPr>
      </xdr:nvSpPr>
      <xdr:spPr bwMode="auto">
        <a:xfrm>
          <a:off x="9010650" y="8181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15" name="Text Box 4"/>
        <xdr:cNvSpPr txBox="1">
          <a:spLocks noChangeArrowheads="1"/>
        </xdr:cNvSpPr>
      </xdr:nvSpPr>
      <xdr:spPr bwMode="auto">
        <a:xfrm>
          <a:off x="9507855" y="85058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6" name="Text Box 5"/>
        <xdr:cNvSpPr txBox="1">
          <a:spLocks noChangeArrowheads="1"/>
        </xdr:cNvSpPr>
      </xdr:nvSpPr>
      <xdr:spPr bwMode="auto">
        <a:xfrm>
          <a:off x="9925050" y="85058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17" name="Text Box 6"/>
        <xdr:cNvSpPr txBox="1">
          <a:spLocks noChangeArrowheads="1"/>
        </xdr:cNvSpPr>
      </xdr:nvSpPr>
      <xdr:spPr bwMode="auto">
        <a:xfrm>
          <a:off x="9507855" y="85058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18" name="Text Box 7"/>
        <xdr:cNvSpPr txBox="1">
          <a:spLocks noChangeArrowheads="1"/>
        </xdr:cNvSpPr>
      </xdr:nvSpPr>
      <xdr:spPr bwMode="auto">
        <a:xfrm>
          <a:off x="8602980" y="8181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19" name="Text Box 8"/>
        <xdr:cNvSpPr txBox="1">
          <a:spLocks noChangeArrowheads="1"/>
        </xdr:cNvSpPr>
      </xdr:nvSpPr>
      <xdr:spPr bwMode="auto">
        <a:xfrm>
          <a:off x="8602980" y="8181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20" name="Text Box 9"/>
        <xdr:cNvSpPr txBox="1">
          <a:spLocks noChangeArrowheads="1"/>
        </xdr:cNvSpPr>
      </xdr:nvSpPr>
      <xdr:spPr bwMode="auto">
        <a:xfrm>
          <a:off x="7686675" y="8181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21" name="Text Box 10"/>
        <xdr:cNvSpPr txBox="1">
          <a:spLocks noChangeArrowheads="1"/>
        </xdr:cNvSpPr>
      </xdr:nvSpPr>
      <xdr:spPr bwMode="auto">
        <a:xfrm>
          <a:off x="7686675" y="8181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22" name="Text Box 1"/>
        <xdr:cNvSpPr txBox="1">
          <a:spLocks noChangeArrowheads="1"/>
        </xdr:cNvSpPr>
      </xdr:nvSpPr>
      <xdr:spPr bwMode="auto">
        <a:xfrm>
          <a:off x="9010650" y="8181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23" name="Text Box 2"/>
        <xdr:cNvSpPr txBox="1">
          <a:spLocks noChangeArrowheads="1"/>
        </xdr:cNvSpPr>
      </xdr:nvSpPr>
      <xdr:spPr bwMode="auto">
        <a:xfrm>
          <a:off x="9010650" y="81819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46</xdr:row>
      <xdr:rowOff>0</xdr:rowOff>
    </xdr:from>
    <xdr:to>
      <xdr:col>8</xdr:col>
      <xdr:colOff>0</xdr:colOff>
      <xdr:row>46</xdr:row>
      <xdr:rowOff>0</xdr:rowOff>
    </xdr:to>
    <xdr:sp macro="" textlink="">
      <xdr:nvSpPr>
        <xdr:cNvPr id="24" name="Text Box 3"/>
        <xdr:cNvSpPr txBox="1">
          <a:spLocks noChangeArrowheads="1"/>
        </xdr:cNvSpPr>
      </xdr:nvSpPr>
      <xdr:spPr bwMode="auto">
        <a:xfrm>
          <a:off x="9010650" y="8181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25" name="Text Box 4"/>
        <xdr:cNvSpPr txBox="1">
          <a:spLocks noChangeArrowheads="1"/>
        </xdr:cNvSpPr>
      </xdr:nvSpPr>
      <xdr:spPr bwMode="auto">
        <a:xfrm>
          <a:off x="9507855" y="85058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6" name="Text Box 5"/>
        <xdr:cNvSpPr txBox="1">
          <a:spLocks noChangeArrowheads="1"/>
        </xdr:cNvSpPr>
      </xdr:nvSpPr>
      <xdr:spPr bwMode="auto">
        <a:xfrm>
          <a:off x="9925050" y="85058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27" name="Text Box 6"/>
        <xdr:cNvSpPr txBox="1">
          <a:spLocks noChangeArrowheads="1"/>
        </xdr:cNvSpPr>
      </xdr:nvSpPr>
      <xdr:spPr bwMode="auto">
        <a:xfrm>
          <a:off x="9507855" y="85058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28" name="Text Box 7"/>
        <xdr:cNvSpPr txBox="1">
          <a:spLocks noChangeArrowheads="1"/>
        </xdr:cNvSpPr>
      </xdr:nvSpPr>
      <xdr:spPr bwMode="auto">
        <a:xfrm>
          <a:off x="8602980" y="8181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29" name="Text Box 8"/>
        <xdr:cNvSpPr txBox="1">
          <a:spLocks noChangeArrowheads="1"/>
        </xdr:cNvSpPr>
      </xdr:nvSpPr>
      <xdr:spPr bwMode="auto">
        <a:xfrm>
          <a:off x="8602980" y="8181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30" name="Text Box 9"/>
        <xdr:cNvSpPr txBox="1">
          <a:spLocks noChangeArrowheads="1"/>
        </xdr:cNvSpPr>
      </xdr:nvSpPr>
      <xdr:spPr bwMode="auto">
        <a:xfrm>
          <a:off x="7686675" y="8181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31" name="Text Box 10"/>
        <xdr:cNvSpPr txBox="1">
          <a:spLocks noChangeArrowheads="1"/>
        </xdr:cNvSpPr>
      </xdr:nvSpPr>
      <xdr:spPr bwMode="auto">
        <a:xfrm>
          <a:off x="7686675" y="8181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32" name="Text Box 1"/>
        <xdr:cNvSpPr txBox="1">
          <a:spLocks noChangeArrowheads="1"/>
        </xdr:cNvSpPr>
      </xdr:nvSpPr>
      <xdr:spPr bwMode="auto">
        <a:xfrm>
          <a:off x="9010650" y="8181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33" name="Text Box 2"/>
        <xdr:cNvSpPr txBox="1">
          <a:spLocks noChangeArrowheads="1"/>
        </xdr:cNvSpPr>
      </xdr:nvSpPr>
      <xdr:spPr bwMode="auto">
        <a:xfrm>
          <a:off x="9010650" y="81819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46</xdr:row>
      <xdr:rowOff>0</xdr:rowOff>
    </xdr:from>
    <xdr:to>
      <xdr:col>8</xdr:col>
      <xdr:colOff>0</xdr:colOff>
      <xdr:row>46</xdr:row>
      <xdr:rowOff>0</xdr:rowOff>
    </xdr:to>
    <xdr:sp macro="" textlink="">
      <xdr:nvSpPr>
        <xdr:cNvPr id="34" name="Text Box 3"/>
        <xdr:cNvSpPr txBox="1">
          <a:spLocks noChangeArrowheads="1"/>
        </xdr:cNvSpPr>
      </xdr:nvSpPr>
      <xdr:spPr bwMode="auto">
        <a:xfrm>
          <a:off x="9010650" y="8181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35" name="Text Box 4"/>
        <xdr:cNvSpPr txBox="1">
          <a:spLocks noChangeArrowheads="1"/>
        </xdr:cNvSpPr>
      </xdr:nvSpPr>
      <xdr:spPr bwMode="auto">
        <a:xfrm>
          <a:off x="9507855" y="85058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6" name="Text Box 5"/>
        <xdr:cNvSpPr txBox="1">
          <a:spLocks noChangeArrowheads="1"/>
        </xdr:cNvSpPr>
      </xdr:nvSpPr>
      <xdr:spPr bwMode="auto">
        <a:xfrm>
          <a:off x="9925050" y="85058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37" name="Text Box 6"/>
        <xdr:cNvSpPr txBox="1">
          <a:spLocks noChangeArrowheads="1"/>
        </xdr:cNvSpPr>
      </xdr:nvSpPr>
      <xdr:spPr bwMode="auto">
        <a:xfrm>
          <a:off x="9507855" y="85058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38" name="Text Box 7"/>
        <xdr:cNvSpPr txBox="1">
          <a:spLocks noChangeArrowheads="1"/>
        </xdr:cNvSpPr>
      </xdr:nvSpPr>
      <xdr:spPr bwMode="auto">
        <a:xfrm>
          <a:off x="8602980" y="8181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39" name="Text Box 8"/>
        <xdr:cNvSpPr txBox="1">
          <a:spLocks noChangeArrowheads="1"/>
        </xdr:cNvSpPr>
      </xdr:nvSpPr>
      <xdr:spPr bwMode="auto">
        <a:xfrm>
          <a:off x="8602980" y="8181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40" name="Text Box 9"/>
        <xdr:cNvSpPr txBox="1">
          <a:spLocks noChangeArrowheads="1"/>
        </xdr:cNvSpPr>
      </xdr:nvSpPr>
      <xdr:spPr bwMode="auto">
        <a:xfrm>
          <a:off x="7686675" y="8181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41" name="Text Box 10"/>
        <xdr:cNvSpPr txBox="1">
          <a:spLocks noChangeArrowheads="1"/>
        </xdr:cNvSpPr>
      </xdr:nvSpPr>
      <xdr:spPr bwMode="auto">
        <a:xfrm>
          <a:off x="7686675" y="8181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42" name="Text Box 1"/>
        <xdr:cNvSpPr txBox="1">
          <a:spLocks noChangeArrowheads="1"/>
        </xdr:cNvSpPr>
      </xdr:nvSpPr>
      <xdr:spPr bwMode="auto">
        <a:xfrm>
          <a:off x="9010650" y="8181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43" name="Text Box 2"/>
        <xdr:cNvSpPr txBox="1">
          <a:spLocks noChangeArrowheads="1"/>
        </xdr:cNvSpPr>
      </xdr:nvSpPr>
      <xdr:spPr bwMode="auto">
        <a:xfrm>
          <a:off x="9010650" y="81819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46</xdr:row>
      <xdr:rowOff>0</xdr:rowOff>
    </xdr:from>
    <xdr:to>
      <xdr:col>8</xdr:col>
      <xdr:colOff>0</xdr:colOff>
      <xdr:row>46</xdr:row>
      <xdr:rowOff>0</xdr:rowOff>
    </xdr:to>
    <xdr:sp macro="" textlink="">
      <xdr:nvSpPr>
        <xdr:cNvPr id="44" name="Text Box 3"/>
        <xdr:cNvSpPr txBox="1">
          <a:spLocks noChangeArrowheads="1"/>
        </xdr:cNvSpPr>
      </xdr:nvSpPr>
      <xdr:spPr bwMode="auto">
        <a:xfrm>
          <a:off x="9010650" y="8181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45" name="Text Box 4"/>
        <xdr:cNvSpPr txBox="1">
          <a:spLocks noChangeArrowheads="1"/>
        </xdr:cNvSpPr>
      </xdr:nvSpPr>
      <xdr:spPr bwMode="auto">
        <a:xfrm>
          <a:off x="9507855" y="85058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6" name="Text Box 5"/>
        <xdr:cNvSpPr txBox="1">
          <a:spLocks noChangeArrowheads="1"/>
        </xdr:cNvSpPr>
      </xdr:nvSpPr>
      <xdr:spPr bwMode="auto">
        <a:xfrm>
          <a:off x="9925050" y="85058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47" name="Text Box 6"/>
        <xdr:cNvSpPr txBox="1">
          <a:spLocks noChangeArrowheads="1"/>
        </xdr:cNvSpPr>
      </xdr:nvSpPr>
      <xdr:spPr bwMode="auto">
        <a:xfrm>
          <a:off x="9507855" y="85058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48" name="Text Box 7"/>
        <xdr:cNvSpPr txBox="1">
          <a:spLocks noChangeArrowheads="1"/>
        </xdr:cNvSpPr>
      </xdr:nvSpPr>
      <xdr:spPr bwMode="auto">
        <a:xfrm>
          <a:off x="8602980" y="8181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49" name="Text Box 8"/>
        <xdr:cNvSpPr txBox="1">
          <a:spLocks noChangeArrowheads="1"/>
        </xdr:cNvSpPr>
      </xdr:nvSpPr>
      <xdr:spPr bwMode="auto">
        <a:xfrm>
          <a:off x="8602980" y="8181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50" name="Text Box 9"/>
        <xdr:cNvSpPr txBox="1">
          <a:spLocks noChangeArrowheads="1"/>
        </xdr:cNvSpPr>
      </xdr:nvSpPr>
      <xdr:spPr bwMode="auto">
        <a:xfrm>
          <a:off x="7686675" y="8181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51" name="Text Box 10"/>
        <xdr:cNvSpPr txBox="1">
          <a:spLocks noChangeArrowheads="1"/>
        </xdr:cNvSpPr>
      </xdr:nvSpPr>
      <xdr:spPr bwMode="auto">
        <a:xfrm>
          <a:off x="7686675" y="8181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52" name="Text Box 1"/>
        <xdr:cNvSpPr txBox="1">
          <a:spLocks noChangeArrowheads="1"/>
        </xdr:cNvSpPr>
      </xdr:nvSpPr>
      <xdr:spPr bwMode="auto">
        <a:xfrm>
          <a:off x="9010650" y="8181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53" name="Text Box 2"/>
        <xdr:cNvSpPr txBox="1">
          <a:spLocks noChangeArrowheads="1"/>
        </xdr:cNvSpPr>
      </xdr:nvSpPr>
      <xdr:spPr bwMode="auto">
        <a:xfrm>
          <a:off x="9010650" y="81819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46</xdr:row>
      <xdr:rowOff>0</xdr:rowOff>
    </xdr:from>
    <xdr:to>
      <xdr:col>8</xdr:col>
      <xdr:colOff>0</xdr:colOff>
      <xdr:row>46</xdr:row>
      <xdr:rowOff>0</xdr:rowOff>
    </xdr:to>
    <xdr:sp macro="" textlink="">
      <xdr:nvSpPr>
        <xdr:cNvPr id="54" name="Text Box 3"/>
        <xdr:cNvSpPr txBox="1">
          <a:spLocks noChangeArrowheads="1"/>
        </xdr:cNvSpPr>
      </xdr:nvSpPr>
      <xdr:spPr bwMode="auto">
        <a:xfrm>
          <a:off x="9010650" y="81819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55" name="Text Box 4"/>
        <xdr:cNvSpPr txBox="1">
          <a:spLocks noChangeArrowheads="1"/>
        </xdr:cNvSpPr>
      </xdr:nvSpPr>
      <xdr:spPr bwMode="auto">
        <a:xfrm>
          <a:off x="9507855" y="85058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6" name="Text Box 5"/>
        <xdr:cNvSpPr txBox="1">
          <a:spLocks noChangeArrowheads="1"/>
        </xdr:cNvSpPr>
      </xdr:nvSpPr>
      <xdr:spPr bwMode="auto">
        <a:xfrm>
          <a:off x="9925050" y="85058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57" name="Text Box 6"/>
        <xdr:cNvSpPr txBox="1">
          <a:spLocks noChangeArrowheads="1"/>
        </xdr:cNvSpPr>
      </xdr:nvSpPr>
      <xdr:spPr bwMode="auto">
        <a:xfrm>
          <a:off x="9507855" y="85058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58" name="Text Box 7"/>
        <xdr:cNvSpPr txBox="1">
          <a:spLocks noChangeArrowheads="1"/>
        </xdr:cNvSpPr>
      </xdr:nvSpPr>
      <xdr:spPr bwMode="auto">
        <a:xfrm>
          <a:off x="8602980" y="8181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59" name="Text Box 8"/>
        <xdr:cNvSpPr txBox="1">
          <a:spLocks noChangeArrowheads="1"/>
        </xdr:cNvSpPr>
      </xdr:nvSpPr>
      <xdr:spPr bwMode="auto">
        <a:xfrm>
          <a:off x="8602980" y="81819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60" name="Text Box 9"/>
        <xdr:cNvSpPr txBox="1">
          <a:spLocks noChangeArrowheads="1"/>
        </xdr:cNvSpPr>
      </xdr:nvSpPr>
      <xdr:spPr bwMode="auto">
        <a:xfrm>
          <a:off x="7686675" y="8181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61" name="Text Box 10"/>
        <xdr:cNvSpPr txBox="1">
          <a:spLocks noChangeArrowheads="1"/>
        </xdr:cNvSpPr>
      </xdr:nvSpPr>
      <xdr:spPr bwMode="auto">
        <a:xfrm>
          <a:off x="7686675" y="81819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s>
    <sheetDataSet>
      <sheetData sheetId="0"/>
      <sheetData sheetId="1"/>
      <sheetData sheetId="2"/>
      <sheetData sheetId="3"/>
      <sheetData sheetId="4"/>
      <sheetData sheetId="5" refreshError="1">
        <row r="2">
          <cell r="B2" t="str">
            <v>I0F CAÑADA MVAR CEV</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s>
    <sheetDataSet>
      <sheetData sheetId="0" refreshError="1">
        <row r="1">
          <cell r="A1" t="str">
            <v>Nombre de la Obra</v>
          </cell>
          <cell r="D1" t="str">
            <v>Costo Total</v>
          </cell>
          <cell r="E1" t="str">
            <v>Tensión (Kv)</v>
          </cell>
          <cell r="F1" t="str">
            <v>Duración (Meses)</v>
          </cell>
          <cell r="G1" t="str">
            <v>Tipo de Construcción</v>
          </cell>
          <cell r="I1" t="str">
            <v>Relación de Transformación</v>
          </cell>
          <cell r="J1" t="str">
            <v>Número de Circuitos</v>
          </cell>
          <cell r="L1" t="str">
            <v>Clase de Obra</v>
          </cell>
          <cell r="M1" t="str">
            <v>Tipo de Obra</v>
          </cell>
        </row>
      </sheetData>
      <sheetData sheetId="1" refreshError="1">
        <row r="11">
          <cell r="I11">
            <v>18.602378559215332</v>
          </cell>
          <cell r="K11">
            <v>4844.2793735302594</v>
          </cell>
          <cell r="M11">
            <v>0.60618644902465535</v>
          </cell>
        </row>
        <row r="13">
          <cell r="S13">
            <v>0.45565</v>
          </cell>
        </row>
        <row r="14">
          <cell r="S14">
            <v>8.133E-2</v>
          </cell>
        </row>
        <row r="15">
          <cell r="S15">
            <v>0</v>
          </cell>
        </row>
        <row r="16">
          <cell r="S16">
            <v>0.45582</v>
          </cell>
        </row>
        <row r="17">
          <cell r="S17">
            <v>1.0932300000000001</v>
          </cell>
        </row>
        <row r="22">
          <cell r="A22">
            <v>2003</v>
          </cell>
        </row>
        <row r="54">
          <cell r="A54">
            <v>2035</v>
          </cell>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22">
          <cell r="F22">
            <v>0.74939999999999996</v>
          </cell>
          <cell r="H22">
            <v>0.71719999999999995</v>
          </cell>
        </row>
        <row r="23">
          <cell r="H23">
            <v>0.773725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4"/>
  <sheetViews>
    <sheetView showGridLines="0" tabSelected="1" topLeftCell="C1" zoomScaleNormal="100" workbookViewId="0">
      <selection sqref="A1:E1"/>
    </sheetView>
  </sheetViews>
  <sheetFormatPr baseColWidth="10" defaultColWidth="0" defaultRowHeight="12.75" customHeight="1" x14ac:dyDescent="0.2"/>
  <cols>
    <col min="1" max="1" width="3.5703125" style="1" hidden="1" customWidth="1"/>
    <col min="2" max="2" width="3" style="1" hidden="1" customWidth="1"/>
    <col min="3" max="3" width="4.5703125" style="15" customWidth="1"/>
    <col min="4" max="4" width="41.5703125" style="369" customWidth="1"/>
    <col min="5" max="5" width="28.42578125" style="1" customWidth="1"/>
    <col min="6" max="6" width="11.140625" style="1" customWidth="1"/>
    <col min="7" max="7" width="11.7109375" style="1" customWidth="1"/>
    <col min="8" max="9" width="10.28515625" style="1" customWidth="1"/>
    <col min="10" max="10" width="10.85546875" style="1" bestFit="1" customWidth="1"/>
    <col min="11" max="11" width="10.28515625" style="1" customWidth="1"/>
    <col min="12" max="12" width="2" style="5" customWidth="1"/>
    <col min="13" max="13" width="10.7109375" style="1" customWidth="1"/>
    <col min="14" max="15" width="9.7109375" style="1" customWidth="1"/>
    <col min="16" max="16" width="11" style="1" customWidth="1"/>
    <col min="17" max="17" width="12.140625" style="1" customWidth="1"/>
    <col min="18" max="18" width="9.85546875" style="1" customWidth="1"/>
    <col min="19" max="255" width="0.85546875" style="1" customWidth="1"/>
    <col min="256" max="257" width="49.42578125" style="1" customWidth="1"/>
    <col min="258" max="16384" width="0" style="1" hidden="1"/>
  </cols>
  <sheetData>
    <row r="1" spans="1:256" ht="54.75" customHeight="1" x14ac:dyDescent="0.2">
      <c r="A1" s="406" t="s">
        <v>1061</v>
      </c>
      <c r="B1" s="406"/>
      <c r="C1" s="406"/>
      <c r="D1" s="406"/>
      <c r="E1" s="406"/>
      <c r="F1" s="102" t="s">
        <v>1063</v>
      </c>
      <c r="G1" s="103"/>
      <c r="H1" s="102"/>
      <c r="I1" s="103"/>
      <c r="J1" s="104"/>
      <c r="K1" s="103"/>
      <c r="L1" s="1"/>
    </row>
    <row r="2" spans="1:256" ht="36" customHeight="1" x14ac:dyDescent="0.3">
      <c r="A2" s="407" t="s">
        <v>1062</v>
      </c>
      <c r="B2" s="407"/>
      <c r="C2" s="407"/>
      <c r="D2" s="407"/>
      <c r="E2" s="407"/>
      <c r="F2" s="407"/>
      <c r="G2" s="407"/>
      <c r="H2" s="407"/>
      <c r="I2" s="407"/>
      <c r="J2" s="407"/>
      <c r="K2" s="407"/>
      <c r="L2" s="407"/>
      <c r="M2" s="407"/>
    </row>
    <row r="3" spans="1:256" ht="18" x14ac:dyDescent="0.3">
      <c r="C3" s="105" t="s">
        <v>1064</v>
      </c>
      <c r="D3" s="362"/>
      <c r="E3" s="106"/>
      <c r="F3" s="106"/>
      <c r="G3" s="106"/>
      <c r="H3" s="106"/>
      <c r="I3" s="106"/>
      <c r="J3" s="106"/>
      <c r="K3" s="106"/>
      <c r="L3" s="106"/>
      <c r="M3" s="106"/>
      <c r="N3" s="107"/>
      <c r="O3" s="107"/>
      <c r="P3" s="108"/>
    </row>
    <row r="4" spans="1:256" s="2" customFormat="1" ht="16.5" x14ac:dyDescent="0.3">
      <c r="C4" s="105" t="s">
        <v>1102</v>
      </c>
      <c r="D4" s="363"/>
      <c r="E4" s="109"/>
      <c r="F4" s="109"/>
      <c r="G4" s="109"/>
      <c r="H4" s="109"/>
      <c r="I4" s="109"/>
      <c r="J4" s="109"/>
      <c r="K4" s="109"/>
      <c r="L4" s="109"/>
      <c r="M4" s="109"/>
      <c r="N4" s="110"/>
      <c r="O4" s="110"/>
      <c r="P4" s="111"/>
    </row>
    <row r="5" spans="1:256" s="2" customFormat="1" ht="16.5" x14ac:dyDescent="0.3">
      <c r="C5" s="105" t="s">
        <v>0</v>
      </c>
      <c r="D5" s="362"/>
      <c r="E5" s="106"/>
      <c r="F5" s="106"/>
      <c r="G5" s="106"/>
      <c r="H5" s="106"/>
      <c r="I5" s="106"/>
      <c r="J5" s="106"/>
      <c r="K5" s="106"/>
      <c r="L5" s="106"/>
      <c r="M5" s="106"/>
      <c r="N5" s="111"/>
      <c r="O5" s="111"/>
      <c r="P5" s="111"/>
    </row>
    <row r="6" spans="1:256" s="2" customFormat="1" ht="16.5" x14ac:dyDescent="0.3">
      <c r="C6" s="105" t="s">
        <v>1104</v>
      </c>
      <c r="D6" s="364"/>
      <c r="E6" s="112"/>
      <c r="F6" s="112"/>
      <c r="G6" s="112"/>
      <c r="H6" s="112"/>
      <c r="I6" s="112"/>
      <c r="J6" s="112"/>
      <c r="K6" s="112"/>
      <c r="L6" s="112"/>
      <c r="M6" s="112"/>
      <c r="N6" s="110"/>
      <c r="O6" s="110"/>
      <c r="P6" s="111"/>
    </row>
    <row r="7" spans="1:256" s="2" customFormat="1" ht="16.5" x14ac:dyDescent="0.3">
      <c r="C7" s="105" t="s">
        <v>1081</v>
      </c>
      <c r="D7" s="362"/>
      <c r="E7" s="106"/>
      <c r="F7" s="106"/>
      <c r="G7" s="106"/>
      <c r="H7" s="106"/>
      <c r="I7" s="106"/>
      <c r="J7" s="106"/>
      <c r="K7" s="106"/>
      <c r="L7" s="106"/>
      <c r="M7" s="106"/>
      <c r="N7" s="111"/>
      <c r="O7" s="111"/>
      <c r="P7" s="111"/>
      <c r="Q7" s="23">
        <v>18.898599999999998</v>
      </c>
    </row>
    <row r="8" spans="1:256" ht="12.75" customHeight="1" x14ac:dyDescent="0.2">
      <c r="C8" s="413"/>
      <c r="D8" s="404" t="s">
        <v>1076</v>
      </c>
      <c r="E8" s="414" t="s">
        <v>1</v>
      </c>
      <c r="F8" s="404" t="s">
        <v>1065</v>
      </c>
      <c r="G8" s="404" t="s">
        <v>1066</v>
      </c>
      <c r="H8" s="405" t="s">
        <v>2</v>
      </c>
      <c r="I8" s="405"/>
      <c r="J8" s="405"/>
      <c r="K8" s="405"/>
      <c r="L8" s="113"/>
      <c r="M8" s="404" t="s">
        <v>33</v>
      </c>
      <c r="N8" s="411" t="s">
        <v>3</v>
      </c>
      <c r="O8" s="411"/>
      <c r="P8" s="411"/>
    </row>
    <row r="9" spans="1:256" s="3" customFormat="1" ht="12.75" customHeight="1" x14ac:dyDescent="0.2">
      <c r="C9" s="413"/>
      <c r="D9" s="404"/>
      <c r="E9" s="414"/>
      <c r="F9" s="404"/>
      <c r="G9" s="404"/>
      <c r="H9" s="412">
        <v>2018</v>
      </c>
      <c r="I9" s="412"/>
      <c r="J9" s="412"/>
      <c r="K9" s="412"/>
      <c r="L9" s="113"/>
      <c r="M9" s="404"/>
      <c r="N9" s="411">
        <v>2018</v>
      </c>
      <c r="O9" s="411"/>
      <c r="P9" s="411"/>
    </row>
    <row r="10" spans="1:256" s="4" customFormat="1" ht="24" customHeight="1" x14ac:dyDescent="0.25">
      <c r="C10" s="413"/>
      <c r="D10" s="404"/>
      <c r="E10" s="414"/>
      <c r="F10" s="404"/>
      <c r="G10" s="404"/>
      <c r="H10" s="114" t="s">
        <v>1067</v>
      </c>
      <c r="I10" s="115" t="s">
        <v>1068</v>
      </c>
      <c r="J10" s="114" t="s">
        <v>5</v>
      </c>
      <c r="K10" s="114" t="s">
        <v>6</v>
      </c>
      <c r="L10" s="114"/>
      <c r="M10" s="404"/>
      <c r="N10" s="116" t="s">
        <v>7</v>
      </c>
      <c r="O10" s="114" t="s">
        <v>4</v>
      </c>
      <c r="P10" s="114" t="s">
        <v>5</v>
      </c>
    </row>
    <row r="11" spans="1:256" s="3" customFormat="1" ht="12.75" customHeight="1" x14ac:dyDescent="0.2">
      <c r="C11" s="117"/>
      <c r="D11" s="365"/>
      <c r="E11" s="118" t="s">
        <v>8</v>
      </c>
      <c r="F11" s="117" t="s">
        <v>9</v>
      </c>
      <c r="G11" s="117" t="s">
        <v>10</v>
      </c>
      <c r="H11" s="117" t="s">
        <v>11</v>
      </c>
      <c r="I11" s="118" t="s">
        <v>12</v>
      </c>
      <c r="J11" s="117" t="s">
        <v>13</v>
      </c>
      <c r="K11" s="119" t="s">
        <v>14</v>
      </c>
      <c r="L11" s="117"/>
      <c r="M11" s="117" t="s">
        <v>15</v>
      </c>
      <c r="N11" s="117" t="s">
        <v>16</v>
      </c>
      <c r="O11" s="117" t="s">
        <v>17</v>
      </c>
      <c r="P11" s="117" t="s">
        <v>18</v>
      </c>
    </row>
    <row r="12" spans="1:256" s="5" customFormat="1" ht="13.5" x14ac:dyDescent="0.25">
      <c r="B12" s="20">
        <v>1</v>
      </c>
      <c r="C12" s="120"/>
      <c r="D12" s="121" t="s">
        <v>19</v>
      </c>
      <c r="E12" s="121"/>
      <c r="F12" s="134">
        <f>+F14+F82</f>
        <v>429852.90606673068</v>
      </c>
      <c r="G12" s="134">
        <f>+G14+G82</f>
        <v>115002.96568040465</v>
      </c>
      <c r="H12" s="134">
        <f>+H14+H82</f>
        <v>58141.629795762798</v>
      </c>
      <c r="I12" s="134">
        <f>+I14+I82</f>
        <v>16768.716127336575</v>
      </c>
      <c r="J12" s="134">
        <f>+J14+J82</f>
        <v>131771.68180774123</v>
      </c>
      <c r="K12" s="134">
        <f>IF(J12&lt;&gt;0,(J12/F12))*100</f>
        <v>30.655063615478944</v>
      </c>
      <c r="L12" s="122"/>
      <c r="M12" s="134"/>
      <c r="N12" s="134"/>
      <c r="O12" s="134"/>
      <c r="P12" s="135"/>
      <c r="Q12" s="18"/>
    </row>
    <row r="13" spans="1:256" s="5" customFormat="1" ht="13.5" x14ac:dyDescent="0.25">
      <c r="A13" s="143"/>
      <c r="B13" s="143">
        <v>2</v>
      </c>
      <c r="C13" s="144"/>
      <c r="D13" s="123" t="s">
        <v>20</v>
      </c>
      <c r="E13" s="124"/>
      <c r="F13" s="134">
        <f>+F15+F18+F21+F25+F28+F34+F42+F52+F57+F70+F83+F85+F88+F91</f>
        <v>429852.90606673068</v>
      </c>
      <c r="G13" s="134">
        <f>+G15+G18+G21+G25+G28+G34+G42+G52+G57+G70+G83+G85+G88+G91</f>
        <v>115002.96568040465</v>
      </c>
      <c r="H13" s="134">
        <f>+H15+H18+H21+H25+H28+H34+H42+H52+H57+H70+H83+H85+H88+H91</f>
        <v>58141.629795762798</v>
      </c>
      <c r="I13" s="134">
        <f>+I15+I18+I21+I25+I28+I34+I42+I52+I57+I70+I83+I85+I88+I91</f>
        <v>16768.716127336575</v>
      </c>
      <c r="J13" s="134">
        <f>+J15+J18+J21+J25+J28+J34+J42+J52+J57+J70+J83+J85+J88+J91</f>
        <v>131771.68180774123</v>
      </c>
      <c r="K13" s="134">
        <f>IF(J13&lt;&gt;0,(J13/F13))*100</f>
        <v>30.655063615478944</v>
      </c>
      <c r="L13" s="122"/>
      <c r="M13" s="134"/>
      <c r="N13" s="134"/>
      <c r="O13" s="134"/>
      <c r="P13" s="135"/>
      <c r="Q13" s="18"/>
    </row>
    <row r="14" spans="1:256" s="5" customFormat="1" ht="13.5" x14ac:dyDescent="0.25">
      <c r="A14" s="143"/>
      <c r="B14" s="143">
        <v>3</v>
      </c>
      <c r="C14" s="144"/>
      <c r="D14" s="125" t="s">
        <v>21</v>
      </c>
      <c r="E14" s="126"/>
      <c r="F14" s="134">
        <f>+F15+F18+F21+F25+F28+F34+F42+F52+F57+F70</f>
        <v>307336.79007448698</v>
      </c>
      <c r="G14" s="134">
        <f>+G15+G18+G21+G25+G28+G34+G42+G52+G57+G70</f>
        <v>98361.569138489998</v>
      </c>
      <c r="H14" s="134">
        <f>+H15+H18+H21+H25+H28+H34+H42+H52+H57+H70</f>
        <v>39626.096782728397</v>
      </c>
      <c r="I14" s="134">
        <f>+I15+I18+I21+I25+I28+I34+I42+I52+I57+I70</f>
        <v>9469.4166942829288</v>
      </c>
      <c r="J14" s="134">
        <f>+J15+J18+J21+J25+J28+J34+J42+J52+J57+J70</f>
        <v>107830.98583277293</v>
      </c>
      <c r="K14" s="134">
        <f>IF(J14&lt;&gt;0,(J14/F14))*100</f>
        <v>35.085609440587547</v>
      </c>
      <c r="L14" s="122"/>
      <c r="M14" s="134"/>
      <c r="N14" s="134"/>
      <c r="O14" s="134"/>
      <c r="P14" s="134"/>
      <c r="Q14" s="18"/>
    </row>
    <row r="15" spans="1:256" s="5" customFormat="1" ht="13.5" x14ac:dyDescent="0.25">
      <c r="A15" s="143"/>
      <c r="B15" s="143">
        <v>5</v>
      </c>
      <c r="C15" s="130"/>
      <c r="D15" s="125" t="s">
        <v>22</v>
      </c>
      <c r="E15" s="121"/>
      <c r="F15" s="134">
        <f>SUM(F16:F17)</f>
        <v>16108.018285875994</v>
      </c>
      <c r="G15" s="134">
        <f>SUM(G16:G17)</f>
        <v>12390.426296910195</v>
      </c>
      <c r="H15" s="134">
        <f>SUM(H16:H17)</f>
        <v>791.63270209659993</v>
      </c>
      <c r="I15" s="134">
        <f>SUM(I16:I17)</f>
        <v>405.50794910062257</v>
      </c>
      <c r="J15" s="134">
        <f>SUM(J16:J17)</f>
        <v>12795.934246010816</v>
      </c>
      <c r="K15" s="134">
        <f t="shared" ref="K15:K70" si="0">IF(J15&lt;&gt;0,(J15/F15))*100</f>
        <v>79.43828979403807</v>
      </c>
      <c r="L15" s="122"/>
      <c r="M15" s="134"/>
      <c r="N15" s="135"/>
      <c r="O15" s="134"/>
      <c r="P15" s="135"/>
      <c r="Q15" s="19"/>
    </row>
    <row r="16" spans="1:256" s="14" customFormat="1" ht="13.5" x14ac:dyDescent="0.25">
      <c r="A16" s="145">
        <v>171</v>
      </c>
      <c r="B16" s="143">
        <v>6</v>
      </c>
      <c r="C16" s="146">
        <v>171</v>
      </c>
      <c r="D16" s="366" t="s">
        <v>42</v>
      </c>
      <c r="E16" s="127" t="s">
        <v>35</v>
      </c>
      <c r="F16" s="135">
        <v>10791.121539851996</v>
      </c>
      <c r="G16" s="135">
        <v>8483.0493954671456</v>
      </c>
      <c r="H16" s="135">
        <v>574.51743999999997</v>
      </c>
      <c r="I16" s="135">
        <v>405.50794910062257</v>
      </c>
      <c r="J16" s="135">
        <v>8888.5573445677674</v>
      </c>
      <c r="K16" s="135">
        <v>82.369170912791674</v>
      </c>
      <c r="L16" s="122"/>
      <c r="M16" s="135">
        <v>99.87299999999999</v>
      </c>
      <c r="N16" s="135">
        <v>0.2</v>
      </c>
      <c r="O16" s="135">
        <v>0</v>
      </c>
      <c r="P16" s="135">
        <v>99.87299999999999</v>
      </c>
      <c r="IV16" s="13"/>
    </row>
    <row r="17" spans="1:256" s="14" customFormat="1" ht="13.5" x14ac:dyDescent="0.25">
      <c r="A17" s="145">
        <v>188</v>
      </c>
      <c r="B17" s="143">
        <v>7</v>
      </c>
      <c r="C17" s="146">
        <v>188</v>
      </c>
      <c r="D17" s="366" t="s">
        <v>43</v>
      </c>
      <c r="E17" s="127" t="s">
        <v>35</v>
      </c>
      <c r="F17" s="135">
        <v>5316.8967460239983</v>
      </c>
      <c r="G17" s="135">
        <v>3907.3769014430482</v>
      </c>
      <c r="H17" s="136">
        <v>217.11526209659999</v>
      </c>
      <c r="I17" s="135">
        <v>0</v>
      </c>
      <c r="J17" s="135">
        <v>3907.3769014430482</v>
      </c>
      <c r="K17" s="135">
        <v>73.489802192698278</v>
      </c>
      <c r="L17" s="122"/>
      <c r="M17" s="135">
        <v>85.8</v>
      </c>
      <c r="N17" s="141">
        <v>8.6</v>
      </c>
      <c r="O17" s="135">
        <v>0</v>
      </c>
      <c r="P17" s="135">
        <v>85.8</v>
      </c>
      <c r="IV17" s="13"/>
    </row>
    <row r="18" spans="1:256" s="5" customFormat="1" ht="13.5" x14ac:dyDescent="0.25">
      <c r="A18" s="22"/>
      <c r="B18" s="143">
        <v>8</v>
      </c>
      <c r="C18" s="130"/>
      <c r="D18" s="125" t="s">
        <v>23</v>
      </c>
      <c r="E18" s="127"/>
      <c r="F18" s="134">
        <f>SUM(F19:F20)</f>
        <v>2613.5129822979779</v>
      </c>
      <c r="G18" s="134">
        <f>SUM(G19:G20)</f>
        <v>1201.179462263214</v>
      </c>
      <c r="H18" s="134">
        <f>SUM(H19:H20)</f>
        <v>943.47102808</v>
      </c>
      <c r="I18" s="134">
        <f>SUM(I19:I20)</f>
        <v>67.677522261499973</v>
      </c>
      <c r="J18" s="134">
        <f>SUM(J19:J20)</f>
        <v>1268.8569845247139</v>
      </c>
      <c r="K18" s="134">
        <f t="shared" si="0"/>
        <v>48.549863464196328</v>
      </c>
      <c r="L18" s="122"/>
      <c r="M18" s="134"/>
      <c r="N18" s="135"/>
      <c r="O18" s="134"/>
      <c r="P18" s="135"/>
      <c r="Q18" s="14"/>
      <c r="R18" s="14"/>
    </row>
    <row r="19" spans="1:256" s="14" customFormat="1" ht="13.5" x14ac:dyDescent="0.25">
      <c r="A19" s="145">
        <v>242</v>
      </c>
      <c r="B19" s="143">
        <v>9</v>
      </c>
      <c r="C19" s="146">
        <v>242</v>
      </c>
      <c r="D19" s="366" t="s">
        <v>44</v>
      </c>
      <c r="E19" s="127" t="s">
        <v>35</v>
      </c>
      <c r="F19" s="135">
        <v>848.75502459999996</v>
      </c>
      <c r="G19" s="135">
        <v>389.413722513214</v>
      </c>
      <c r="H19" s="136">
        <v>184.62658434359997</v>
      </c>
      <c r="I19" s="135">
        <v>67.677522261499973</v>
      </c>
      <c r="J19" s="135">
        <v>457.09124477471397</v>
      </c>
      <c r="K19" s="135">
        <v>53.854319742039969</v>
      </c>
      <c r="L19" s="122"/>
      <c r="M19" s="135">
        <v>38.589903341394233</v>
      </c>
      <c r="N19" s="141">
        <v>22</v>
      </c>
      <c r="O19" s="135">
        <v>15.303438628635323</v>
      </c>
      <c r="P19" s="135">
        <v>53.893341970029553</v>
      </c>
      <c r="IV19" s="13"/>
    </row>
    <row r="20" spans="1:256" s="14" customFormat="1" ht="13.5" x14ac:dyDescent="0.25">
      <c r="A20" s="145">
        <v>245</v>
      </c>
      <c r="B20" s="143">
        <v>10</v>
      </c>
      <c r="C20" s="146">
        <v>245</v>
      </c>
      <c r="D20" s="366" t="s">
        <v>45</v>
      </c>
      <c r="E20" s="127" t="s">
        <v>35</v>
      </c>
      <c r="F20" s="135">
        <v>1764.7579576979779</v>
      </c>
      <c r="G20" s="135">
        <v>811.76573974999997</v>
      </c>
      <c r="H20" s="136">
        <v>758.84444373639997</v>
      </c>
      <c r="I20" s="135">
        <v>0</v>
      </c>
      <c r="J20" s="135">
        <v>811.76573974999997</v>
      </c>
      <c r="K20" s="135">
        <v>45.998701193499656</v>
      </c>
      <c r="L20" s="122"/>
      <c r="M20" s="135">
        <v>96.5</v>
      </c>
      <c r="N20" s="141">
        <v>43</v>
      </c>
      <c r="O20" s="135">
        <v>0</v>
      </c>
      <c r="P20" s="135">
        <v>96.5</v>
      </c>
      <c r="IV20" s="13"/>
    </row>
    <row r="21" spans="1:256" s="5" customFormat="1" ht="13.5" x14ac:dyDescent="0.25">
      <c r="A21" s="22"/>
      <c r="B21" s="143">
        <v>11</v>
      </c>
      <c r="C21" s="130"/>
      <c r="D21" s="125" t="s">
        <v>24</v>
      </c>
      <c r="E21" s="127"/>
      <c r="F21" s="134">
        <f>SUM(F22:F24)</f>
        <v>10534.809277352007</v>
      </c>
      <c r="G21" s="134">
        <f>SUM(G22:G24)</f>
        <v>3546.2400504742673</v>
      </c>
      <c r="H21" s="134">
        <f>SUM(H22:H24)</f>
        <v>2507.9939725063996</v>
      </c>
      <c r="I21" s="134">
        <f>SUM(I22:I24)</f>
        <v>41.709147051118293</v>
      </c>
      <c r="J21" s="134">
        <f>SUM(J22:J24)</f>
        <v>3587.9491975253859</v>
      </c>
      <c r="K21" s="134">
        <f t="shared" si="0"/>
        <v>34.058036582008633</v>
      </c>
      <c r="L21" s="122"/>
      <c r="M21" s="134"/>
      <c r="N21" s="135"/>
      <c r="O21" s="134"/>
      <c r="P21" s="135"/>
      <c r="Q21" s="14"/>
      <c r="R21" s="14"/>
    </row>
    <row r="22" spans="1:256" s="14" customFormat="1" ht="14.25" x14ac:dyDescent="0.25">
      <c r="A22" s="145">
        <v>253</v>
      </c>
      <c r="B22" s="143">
        <v>12</v>
      </c>
      <c r="C22" s="146">
        <v>253</v>
      </c>
      <c r="D22" s="366" t="s">
        <v>1069</v>
      </c>
      <c r="E22" s="127" t="s">
        <v>41</v>
      </c>
      <c r="F22" s="135">
        <v>1546.1437537520089</v>
      </c>
      <c r="G22" s="135">
        <v>586.71929047426795</v>
      </c>
      <c r="H22" s="136">
        <v>138.54491845319998</v>
      </c>
      <c r="I22" s="135">
        <v>41.709147051118293</v>
      </c>
      <c r="J22" s="135">
        <v>628.42843752538624</v>
      </c>
      <c r="K22" s="135">
        <v>40.644890619024679</v>
      </c>
      <c r="L22" s="122"/>
      <c r="M22" s="135">
        <v>94.626859233977584</v>
      </c>
      <c r="N22" s="141">
        <v>9</v>
      </c>
      <c r="O22" s="135">
        <v>5.3731407660224164</v>
      </c>
      <c r="P22" s="135">
        <v>100</v>
      </c>
      <c r="IV22" s="13"/>
    </row>
    <row r="23" spans="1:256" s="14" customFormat="1" ht="13.5" x14ac:dyDescent="0.25">
      <c r="A23" s="145">
        <v>257</v>
      </c>
      <c r="B23" s="143">
        <v>13</v>
      </c>
      <c r="C23" s="146">
        <v>257</v>
      </c>
      <c r="D23" s="366" t="s">
        <v>46</v>
      </c>
      <c r="E23" s="127" t="s">
        <v>36</v>
      </c>
      <c r="F23" s="135">
        <v>849.8700419999999</v>
      </c>
      <c r="G23" s="135">
        <v>0</v>
      </c>
      <c r="H23" s="136">
        <v>595.19163906439996</v>
      </c>
      <c r="I23" s="135">
        <v>0</v>
      </c>
      <c r="J23" s="135">
        <v>0</v>
      </c>
      <c r="K23" s="135">
        <v>0</v>
      </c>
      <c r="L23" s="122"/>
      <c r="M23" s="135">
        <v>0</v>
      </c>
      <c r="N23" s="141">
        <v>70.03</v>
      </c>
      <c r="O23" s="135">
        <v>0</v>
      </c>
      <c r="P23" s="135">
        <v>0</v>
      </c>
      <c r="IV23" s="13"/>
    </row>
    <row r="24" spans="1:256" s="14" customFormat="1" ht="13.5" x14ac:dyDescent="0.25">
      <c r="A24" s="145">
        <v>258</v>
      </c>
      <c r="B24" s="143">
        <v>14</v>
      </c>
      <c r="C24" s="146">
        <v>258</v>
      </c>
      <c r="D24" s="366" t="s">
        <v>47</v>
      </c>
      <c r="E24" s="127" t="s">
        <v>37</v>
      </c>
      <c r="F24" s="135">
        <v>8138.7954815999992</v>
      </c>
      <c r="G24" s="135">
        <v>2959.5207599999994</v>
      </c>
      <c r="H24" s="136">
        <v>1774.2574149887998</v>
      </c>
      <c r="I24" s="135">
        <v>0</v>
      </c>
      <c r="J24" s="135">
        <v>2959.5207599999994</v>
      </c>
      <c r="K24" s="135">
        <v>36.363129736959429</v>
      </c>
      <c r="L24" s="122"/>
      <c r="M24" s="135">
        <v>41.209600000000002</v>
      </c>
      <c r="N24" s="141">
        <v>21.8</v>
      </c>
      <c r="O24" s="135">
        <v>0</v>
      </c>
      <c r="P24" s="135">
        <v>41.209600000000002</v>
      </c>
      <c r="IV24" s="13"/>
    </row>
    <row r="25" spans="1:256" s="5" customFormat="1" ht="13.5" x14ac:dyDescent="0.25">
      <c r="A25" s="22"/>
      <c r="B25" s="143">
        <v>15</v>
      </c>
      <c r="C25" s="130"/>
      <c r="D25" s="125" t="s">
        <v>25</v>
      </c>
      <c r="E25" s="127"/>
      <c r="F25" s="134">
        <f>SUM(F26:F27)</f>
        <v>11175.877759279996</v>
      </c>
      <c r="G25" s="134">
        <f t="shared" ref="G25:J25" si="1">SUM(G26:G27)</f>
        <v>7743.6459809293628</v>
      </c>
      <c r="H25" s="134">
        <f t="shared" si="1"/>
        <v>474.23347429219996</v>
      </c>
      <c r="I25" s="134">
        <f t="shared" si="1"/>
        <v>12.830701003603677</v>
      </c>
      <c r="J25" s="134">
        <f t="shared" si="1"/>
        <v>7756.4766819329661</v>
      </c>
      <c r="K25" s="134">
        <f t="shared" si="0"/>
        <v>69.403735876515853</v>
      </c>
      <c r="L25" s="122"/>
      <c r="M25" s="134"/>
      <c r="N25" s="135"/>
      <c r="O25" s="134"/>
      <c r="P25" s="135"/>
      <c r="Q25" s="14"/>
      <c r="R25" s="14"/>
    </row>
    <row r="26" spans="1:256" s="14" customFormat="1" ht="14.25" x14ac:dyDescent="0.25">
      <c r="A26" s="145">
        <v>259</v>
      </c>
      <c r="B26" s="143">
        <v>16</v>
      </c>
      <c r="C26" s="146">
        <v>259</v>
      </c>
      <c r="D26" s="366" t="s">
        <v>1070</v>
      </c>
      <c r="E26" s="127" t="s">
        <v>41</v>
      </c>
      <c r="F26" s="135">
        <v>1627.1694599999998</v>
      </c>
      <c r="G26" s="135">
        <v>620.23352103682794</v>
      </c>
      <c r="H26" s="136">
        <v>0</v>
      </c>
      <c r="I26" s="135">
        <v>12.830701003603677</v>
      </c>
      <c r="J26" s="135">
        <v>633.06422204043156</v>
      </c>
      <c r="K26" s="135">
        <v>38.905856925340252</v>
      </c>
      <c r="L26" s="122"/>
      <c r="M26" s="135">
        <v>73.610672498864218</v>
      </c>
      <c r="N26" s="141">
        <v>0</v>
      </c>
      <c r="O26" s="135">
        <v>26.389327501135782</v>
      </c>
      <c r="P26" s="135">
        <v>100</v>
      </c>
      <c r="IV26" s="13"/>
    </row>
    <row r="27" spans="1:256" s="14" customFormat="1" ht="13.5" x14ac:dyDescent="0.25">
      <c r="A27" s="145">
        <v>261</v>
      </c>
      <c r="B27" s="143">
        <v>17</v>
      </c>
      <c r="C27" s="146">
        <v>261</v>
      </c>
      <c r="D27" s="366" t="s">
        <v>48</v>
      </c>
      <c r="E27" s="127" t="s">
        <v>35</v>
      </c>
      <c r="F27" s="135">
        <v>9548.7082992799969</v>
      </c>
      <c r="G27" s="135">
        <v>7123.4124598925346</v>
      </c>
      <c r="H27" s="136">
        <v>474.23347429219996</v>
      </c>
      <c r="I27" s="135">
        <v>0</v>
      </c>
      <c r="J27" s="135">
        <v>7123.4124598925346</v>
      </c>
      <c r="K27" s="135">
        <v>74.600796637904025</v>
      </c>
      <c r="L27" s="122"/>
      <c r="M27" s="135">
        <v>99.9</v>
      </c>
      <c r="N27" s="141">
        <v>0.2</v>
      </c>
      <c r="O27" s="135">
        <v>0.04</v>
      </c>
      <c r="P27" s="135">
        <v>99.940000000000012</v>
      </c>
      <c r="IV27" s="13"/>
    </row>
    <row r="28" spans="1:256" s="5" customFormat="1" ht="13.5" x14ac:dyDescent="0.25">
      <c r="A28" s="22"/>
      <c r="B28" s="143">
        <v>18</v>
      </c>
      <c r="C28" s="130"/>
      <c r="D28" s="125" t="s">
        <v>26</v>
      </c>
      <c r="E28" s="127"/>
      <c r="F28" s="134">
        <f>SUM(F29:F33)</f>
        <v>25101.335869546994</v>
      </c>
      <c r="G28" s="134">
        <f t="shared" ref="G28:J28" si="2">SUM(G29:G33)</f>
        <v>14443.227227338204</v>
      </c>
      <c r="H28" s="134">
        <f t="shared" si="2"/>
        <v>1439.2726052165997</v>
      </c>
      <c r="I28" s="134">
        <f t="shared" si="2"/>
        <v>1062.838296906684</v>
      </c>
      <c r="J28" s="134">
        <f t="shared" si="2"/>
        <v>15506.065524244888</v>
      </c>
      <c r="K28" s="134">
        <f t="shared" si="0"/>
        <v>61.773865760893173</v>
      </c>
      <c r="L28" s="122"/>
      <c r="M28" s="134"/>
      <c r="N28" s="135"/>
      <c r="O28" s="134"/>
      <c r="P28" s="135"/>
      <c r="Q28" s="14"/>
      <c r="R28" s="14"/>
    </row>
    <row r="29" spans="1:256" s="14" customFormat="1" ht="13.5" x14ac:dyDescent="0.25">
      <c r="A29" s="145">
        <v>264</v>
      </c>
      <c r="B29" s="143">
        <v>19</v>
      </c>
      <c r="C29" s="146">
        <v>264</v>
      </c>
      <c r="D29" s="366" t="s">
        <v>49</v>
      </c>
      <c r="E29" s="127" t="s">
        <v>35</v>
      </c>
      <c r="F29" s="135">
        <v>13911.281287882997</v>
      </c>
      <c r="G29" s="135">
        <v>10933.557205417779</v>
      </c>
      <c r="H29" s="136">
        <v>30.237759999999998</v>
      </c>
      <c r="I29" s="135">
        <v>136.05438871804864</v>
      </c>
      <c r="J29" s="135">
        <v>11069.611594135828</v>
      </c>
      <c r="K29" s="135">
        <v>79.572911833633029</v>
      </c>
      <c r="L29" s="122"/>
      <c r="M29" s="135">
        <v>99.58</v>
      </c>
      <c r="N29" s="141">
        <v>0.7</v>
      </c>
      <c r="O29" s="135">
        <v>0.3</v>
      </c>
      <c r="P29" s="135">
        <v>99.88</v>
      </c>
      <c r="IV29" s="13"/>
    </row>
    <row r="30" spans="1:256" s="14" customFormat="1" ht="13.5" x14ac:dyDescent="0.25">
      <c r="A30" s="145">
        <v>266</v>
      </c>
      <c r="B30" s="143">
        <v>20</v>
      </c>
      <c r="C30" s="146">
        <v>266</v>
      </c>
      <c r="D30" s="366" t="s">
        <v>50</v>
      </c>
      <c r="E30" s="127" t="s">
        <v>37</v>
      </c>
      <c r="F30" s="135">
        <v>3359.7175136000001</v>
      </c>
      <c r="G30" s="135">
        <v>339.01532836814999</v>
      </c>
      <c r="H30" s="136">
        <v>1206.4602415543998</v>
      </c>
      <c r="I30" s="135">
        <v>775.63691962127041</v>
      </c>
      <c r="J30" s="135">
        <v>1114.6522479894204</v>
      </c>
      <c r="K30" s="135">
        <v>33.176963345202488</v>
      </c>
      <c r="L30" s="122"/>
      <c r="M30" s="135">
        <v>19.7</v>
      </c>
      <c r="N30" s="141">
        <v>70</v>
      </c>
      <c r="O30" s="135">
        <v>43.97</v>
      </c>
      <c r="P30" s="135">
        <v>63.67</v>
      </c>
      <c r="IV30" s="13"/>
    </row>
    <row r="31" spans="1:256" s="14" customFormat="1" ht="13.5" x14ac:dyDescent="0.25">
      <c r="A31" s="145">
        <v>268</v>
      </c>
      <c r="B31" s="143">
        <v>21</v>
      </c>
      <c r="C31" s="146">
        <v>268</v>
      </c>
      <c r="D31" s="366" t="s">
        <v>51</v>
      </c>
      <c r="E31" s="127" t="s">
        <v>37</v>
      </c>
      <c r="F31" s="135">
        <v>389.95824806399992</v>
      </c>
      <c r="G31" s="135">
        <v>300.47794504460597</v>
      </c>
      <c r="H31" s="136">
        <v>15.4399294168</v>
      </c>
      <c r="I31" s="135">
        <v>15.463406524402258</v>
      </c>
      <c r="J31" s="135">
        <v>315.94135156900825</v>
      </c>
      <c r="K31" s="135">
        <v>81.01927658602979</v>
      </c>
      <c r="L31" s="122"/>
      <c r="M31" s="135">
        <v>76.929999999999993</v>
      </c>
      <c r="N31" s="141">
        <v>1</v>
      </c>
      <c r="O31" s="135">
        <v>4.0000000000000089</v>
      </c>
      <c r="P31" s="135">
        <v>80.930000000000007</v>
      </c>
      <c r="IV31" s="13"/>
    </row>
    <row r="32" spans="1:256" s="14" customFormat="1" ht="13.5" x14ac:dyDescent="0.25">
      <c r="A32" s="145">
        <v>273</v>
      </c>
      <c r="B32" s="143">
        <v>22</v>
      </c>
      <c r="C32" s="146">
        <v>273</v>
      </c>
      <c r="D32" s="366" t="s">
        <v>52</v>
      </c>
      <c r="E32" s="127" t="s">
        <v>35</v>
      </c>
      <c r="F32" s="135">
        <v>1950.3355199999999</v>
      </c>
      <c r="G32" s="135">
        <v>506.64237009341201</v>
      </c>
      <c r="H32" s="136">
        <v>187.13467424539999</v>
      </c>
      <c r="I32" s="135">
        <v>82.225528978162842</v>
      </c>
      <c r="J32" s="135">
        <v>588.86789907157481</v>
      </c>
      <c r="K32" s="135">
        <v>30.193158717202408</v>
      </c>
      <c r="L32" s="122"/>
      <c r="M32" s="135">
        <v>27.43177620578561</v>
      </c>
      <c r="N32" s="141">
        <v>10</v>
      </c>
      <c r="O32" s="135">
        <v>2.7513622254479473</v>
      </c>
      <c r="P32" s="135">
        <v>30.183138431233559</v>
      </c>
      <c r="IV32" s="13"/>
    </row>
    <row r="33" spans="1:256" s="14" customFormat="1" ht="14.25" x14ac:dyDescent="0.25">
      <c r="A33" s="145">
        <v>274</v>
      </c>
      <c r="B33" s="143">
        <v>23</v>
      </c>
      <c r="C33" s="146">
        <v>274</v>
      </c>
      <c r="D33" s="366" t="s">
        <v>1071</v>
      </c>
      <c r="E33" s="127" t="s">
        <v>35</v>
      </c>
      <c r="F33" s="135">
        <v>5490.0432999999994</v>
      </c>
      <c r="G33" s="135">
        <v>2363.5343784142565</v>
      </c>
      <c r="H33" s="136">
        <v>0</v>
      </c>
      <c r="I33" s="135">
        <v>53.458053064799941</v>
      </c>
      <c r="J33" s="135">
        <v>2416.9924314790564</v>
      </c>
      <c r="K33" s="135">
        <v>44.025015822353474</v>
      </c>
      <c r="L33" s="122"/>
      <c r="M33" s="135">
        <v>62.3</v>
      </c>
      <c r="N33" s="141">
        <v>0</v>
      </c>
      <c r="O33" s="135">
        <v>0</v>
      </c>
      <c r="P33" s="135">
        <v>62.3</v>
      </c>
      <c r="IV33" s="13"/>
    </row>
    <row r="34" spans="1:256" s="5" customFormat="1" ht="13.5" x14ac:dyDescent="0.25">
      <c r="A34" s="22"/>
      <c r="B34" s="143">
        <v>24</v>
      </c>
      <c r="C34" s="130"/>
      <c r="D34" s="125" t="s">
        <v>27</v>
      </c>
      <c r="E34" s="127"/>
      <c r="F34" s="134">
        <f>SUM(F35:F41)</f>
        <v>19037.79552186</v>
      </c>
      <c r="G34" s="134">
        <f>SUM(G35:G41)</f>
        <v>6272.6983089552077</v>
      </c>
      <c r="H34" s="134">
        <f>SUM(H35:H41)</f>
        <v>3782.8349995421995</v>
      </c>
      <c r="I34" s="134">
        <f>SUM(I35:I41)</f>
        <v>1650.2075679640959</v>
      </c>
      <c r="J34" s="134">
        <f>SUM(J35:J41)</f>
        <v>7922.9058769193034</v>
      </c>
      <c r="K34" s="134">
        <f t="shared" si="0"/>
        <v>41.616719056688517</v>
      </c>
      <c r="L34" s="122"/>
      <c r="M34" s="134"/>
      <c r="N34" s="135"/>
      <c r="O34" s="134"/>
      <c r="P34" s="135"/>
      <c r="Q34" s="14"/>
      <c r="R34" s="14"/>
    </row>
    <row r="35" spans="1:256" s="14" customFormat="1" ht="13.5" x14ac:dyDescent="0.25">
      <c r="A35" s="145">
        <v>278</v>
      </c>
      <c r="B35" s="143">
        <v>25</v>
      </c>
      <c r="C35" s="146">
        <v>278</v>
      </c>
      <c r="D35" s="366" t="s">
        <v>53</v>
      </c>
      <c r="E35" s="127" t="s">
        <v>35</v>
      </c>
      <c r="F35" s="135">
        <v>4582.6837167999993</v>
      </c>
      <c r="G35" s="135">
        <v>2713.7255683999997</v>
      </c>
      <c r="H35" s="136">
        <v>1119.13918466</v>
      </c>
      <c r="I35" s="135">
        <v>1175.6679720000002</v>
      </c>
      <c r="J35" s="135">
        <v>3889.3935403999999</v>
      </c>
      <c r="K35" s="135">
        <v>84.87152465140862</v>
      </c>
      <c r="L35" s="122"/>
      <c r="M35" s="135">
        <v>67.099999999999994</v>
      </c>
      <c r="N35" s="141">
        <v>24.4</v>
      </c>
      <c r="O35" s="135">
        <v>28.970000000000002</v>
      </c>
      <c r="P35" s="135">
        <v>96.07</v>
      </c>
      <c r="IV35" s="13"/>
    </row>
    <row r="36" spans="1:256" s="14" customFormat="1" ht="13.5" x14ac:dyDescent="0.25">
      <c r="A36" s="145">
        <v>280</v>
      </c>
      <c r="B36" s="143">
        <v>26</v>
      </c>
      <c r="C36" s="146">
        <v>280</v>
      </c>
      <c r="D36" s="366" t="s">
        <v>54</v>
      </c>
      <c r="E36" s="127" t="s">
        <v>35</v>
      </c>
      <c r="F36" s="135">
        <v>1920.0977599999997</v>
      </c>
      <c r="G36" s="135">
        <v>339.04088400000001</v>
      </c>
      <c r="H36" s="136">
        <v>122.6184067822</v>
      </c>
      <c r="I36" s="135">
        <v>24.009772617227913</v>
      </c>
      <c r="J36" s="135">
        <v>363.0506566172279</v>
      </c>
      <c r="K36" s="135">
        <v>18.907925636933609</v>
      </c>
      <c r="L36" s="122"/>
      <c r="M36" s="135">
        <v>15.9</v>
      </c>
      <c r="N36" s="141">
        <v>6</v>
      </c>
      <c r="O36" s="135">
        <v>2.0946580118110267</v>
      </c>
      <c r="P36" s="135">
        <v>17.994658011811026</v>
      </c>
      <c r="IV36" s="13"/>
    </row>
    <row r="37" spans="1:256" s="14" customFormat="1" ht="13.5" x14ac:dyDescent="0.25">
      <c r="A37" s="145">
        <v>281</v>
      </c>
      <c r="B37" s="143">
        <v>27</v>
      </c>
      <c r="C37" s="146">
        <v>281</v>
      </c>
      <c r="D37" s="366" t="s">
        <v>55</v>
      </c>
      <c r="E37" s="127" t="s">
        <v>35</v>
      </c>
      <c r="F37" s="135">
        <v>1636.0518019999997</v>
      </c>
      <c r="G37" s="135">
        <v>737.05297985048799</v>
      </c>
      <c r="H37" s="136">
        <v>18.898599999999998</v>
      </c>
      <c r="I37" s="135">
        <v>89.979830265361542</v>
      </c>
      <c r="J37" s="135">
        <v>827.03281011584954</v>
      </c>
      <c r="K37" s="135">
        <v>50.550527135194571</v>
      </c>
      <c r="L37" s="122"/>
      <c r="M37" s="135">
        <v>87.1</v>
      </c>
      <c r="N37" s="141">
        <v>1</v>
      </c>
      <c r="O37" s="135">
        <v>8.1999999999999975</v>
      </c>
      <c r="P37" s="135">
        <v>95.3</v>
      </c>
      <c r="IV37" s="13"/>
    </row>
    <row r="38" spans="1:256" s="14" customFormat="1" ht="14.25" x14ac:dyDescent="0.25">
      <c r="A38" s="145">
        <v>282</v>
      </c>
      <c r="B38" s="143">
        <v>28</v>
      </c>
      <c r="C38" s="146">
        <v>282</v>
      </c>
      <c r="D38" s="366" t="s">
        <v>1072</v>
      </c>
      <c r="E38" s="127" t="s">
        <v>35</v>
      </c>
      <c r="F38" s="135">
        <v>1133.9159999999999</v>
      </c>
      <c r="G38" s="135">
        <v>217.15111652051999</v>
      </c>
      <c r="H38" s="136">
        <v>0</v>
      </c>
      <c r="I38" s="135">
        <v>6.133911987499987</v>
      </c>
      <c r="J38" s="135">
        <v>223.28502850801999</v>
      </c>
      <c r="K38" s="135">
        <v>19.691496416667547</v>
      </c>
      <c r="L38" s="122"/>
      <c r="M38" s="135">
        <v>24.711446129394801</v>
      </c>
      <c r="N38" s="141">
        <v>0</v>
      </c>
      <c r="O38" s="135">
        <v>0</v>
      </c>
      <c r="P38" s="135">
        <v>24.711446129394801</v>
      </c>
      <c r="IV38" s="13"/>
    </row>
    <row r="39" spans="1:256" s="14" customFormat="1" ht="13.5" x14ac:dyDescent="0.25">
      <c r="A39" s="145">
        <v>283</v>
      </c>
      <c r="B39" s="143">
        <v>29</v>
      </c>
      <c r="C39" s="146">
        <v>283</v>
      </c>
      <c r="D39" s="366" t="s">
        <v>56</v>
      </c>
      <c r="E39" s="127" t="s">
        <v>37</v>
      </c>
      <c r="F39" s="135">
        <v>470.32392070698899</v>
      </c>
      <c r="G39" s="135">
        <v>58.283959075712168</v>
      </c>
      <c r="H39" s="136">
        <v>180.32322193479999</v>
      </c>
      <c r="I39" s="135">
        <v>73.251917075485594</v>
      </c>
      <c r="J39" s="135">
        <v>131.53587615119775</v>
      </c>
      <c r="K39" s="135">
        <v>27.967081911010087</v>
      </c>
      <c r="L39" s="122"/>
      <c r="M39" s="135">
        <v>17.339999999999996</v>
      </c>
      <c r="N39" s="141">
        <v>4.0999999999999996</v>
      </c>
      <c r="O39" s="135">
        <v>22.4</v>
      </c>
      <c r="P39" s="135">
        <v>39.739999999999995</v>
      </c>
      <c r="IV39" s="13"/>
    </row>
    <row r="40" spans="1:256" s="14" customFormat="1" ht="13.5" x14ac:dyDescent="0.25">
      <c r="A40" s="145">
        <v>288</v>
      </c>
      <c r="B40" s="143">
        <v>30</v>
      </c>
      <c r="C40" s="146">
        <v>288</v>
      </c>
      <c r="D40" s="366" t="s">
        <v>57</v>
      </c>
      <c r="E40" s="127" t="s">
        <v>35</v>
      </c>
      <c r="F40" s="135">
        <v>876.89503999999988</v>
      </c>
      <c r="G40" s="135">
        <v>324.85298910103194</v>
      </c>
      <c r="H40" s="136">
        <v>428.05138124140001</v>
      </c>
      <c r="I40" s="135">
        <v>61.894849889640021</v>
      </c>
      <c r="J40" s="135">
        <v>386.74783899067194</v>
      </c>
      <c r="K40" s="135">
        <v>44.104233842019681</v>
      </c>
      <c r="L40" s="122"/>
      <c r="M40" s="135">
        <v>33.377208000970896</v>
      </c>
      <c r="N40" s="141">
        <v>49</v>
      </c>
      <c r="O40" s="135">
        <v>10.579834670149792</v>
      </c>
      <c r="P40" s="135">
        <v>43.957042671120689</v>
      </c>
      <c r="IV40" s="13"/>
    </row>
    <row r="41" spans="1:256" s="14" customFormat="1" ht="13.5" x14ac:dyDescent="0.25">
      <c r="A41" s="145">
        <v>289</v>
      </c>
      <c r="B41" s="143">
        <v>31</v>
      </c>
      <c r="C41" s="146">
        <v>289</v>
      </c>
      <c r="D41" s="366" t="s">
        <v>58</v>
      </c>
      <c r="E41" s="127" t="s">
        <v>37</v>
      </c>
      <c r="F41" s="135">
        <v>8417.8272823530133</v>
      </c>
      <c r="G41" s="135">
        <v>1882.5908120074555</v>
      </c>
      <c r="H41" s="136">
        <v>1913.8042049237997</v>
      </c>
      <c r="I41" s="135">
        <v>219.26931412888072</v>
      </c>
      <c r="J41" s="135">
        <v>2101.860126136336</v>
      </c>
      <c r="K41" s="135">
        <v>24.969152438452131</v>
      </c>
      <c r="L41" s="122"/>
      <c r="M41" s="135">
        <v>22.63</v>
      </c>
      <c r="N41" s="141">
        <v>28.23</v>
      </c>
      <c r="O41" s="135">
        <v>3</v>
      </c>
      <c r="P41" s="135">
        <v>25.63</v>
      </c>
      <c r="IV41" s="13"/>
    </row>
    <row r="42" spans="1:256" s="5" customFormat="1" ht="13.5" x14ac:dyDescent="0.25">
      <c r="A42" s="22"/>
      <c r="B42" s="143">
        <v>32</v>
      </c>
      <c r="C42" s="130"/>
      <c r="D42" s="125" t="s">
        <v>28</v>
      </c>
      <c r="E42" s="127"/>
      <c r="F42" s="134">
        <f>SUM(F43:F51)</f>
        <v>46611.017471766994</v>
      </c>
      <c r="G42" s="134">
        <f>SUM(G43:G51)</f>
        <v>25518.297861256266</v>
      </c>
      <c r="H42" s="134">
        <f>SUM(H43:H51)</f>
        <v>3032.4189912309989</v>
      </c>
      <c r="I42" s="134">
        <f>SUM(I43:I51)</f>
        <v>1318.521988134785</v>
      </c>
      <c r="J42" s="134">
        <f>SUM(J43:J51)</f>
        <v>26836.81984939105</v>
      </c>
      <c r="K42" s="134">
        <f t="shared" si="0"/>
        <v>57.576129647130145</v>
      </c>
      <c r="L42" s="122"/>
      <c r="M42" s="134"/>
      <c r="N42" s="135"/>
      <c r="O42" s="134"/>
      <c r="P42" s="135"/>
      <c r="Q42" s="14"/>
      <c r="R42" s="14"/>
    </row>
    <row r="43" spans="1:256" s="14" customFormat="1" ht="13.5" x14ac:dyDescent="0.25">
      <c r="A43" s="145">
        <v>296</v>
      </c>
      <c r="B43" s="143">
        <v>33</v>
      </c>
      <c r="C43" s="146">
        <v>296</v>
      </c>
      <c r="D43" s="366" t="s">
        <v>59</v>
      </c>
      <c r="E43" s="127" t="s">
        <v>37</v>
      </c>
      <c r="F43" s="135">
        <v>13952.345016399999</v>
      </c>
      <c r="G43" s="135">
        <v>8882.8238143264043</v>
      </c>
      <c r="H43" s="136">
        <v>18.898599999999998</v>
      </c>
      <c r="I43" s="135">
        <v>100.42188365432789</v>
      </c>
      <c r="J43" s="135">
        <v>8983.2456979807321</v>
      </c>
      <c r="K43" s="135">
        <v>64.385203257384759</v>
      </c>
      <c r="L43" s="122"/>
      <c r="M43" s="135">
        <v>98.899999999999991</v>
      </c>
      <c r="N43" s="141">
        <v>1</v>
      </c>
      <c r="O43" s="135">
        <v>0.79999999999999771</v>
      </c>
      <c r="P43" s="135">
        <v>99.699999999999989</v>
      </c>
      <c r="IV43" s="13"/>
    </row>
    <row r="44" spans="1:256" s="14" customFormat="1" ht="26.25" x14ac:dyDescent="0.25">
      <c r="A44" s="145">
        <v>297</v>
      </c>
      <c r="B44" s="143">
        <v>34</v>
      </c>
      <c r="C44" s="146">
        <v>297</v>
      </c>
      <c r="D44" s="366" t="s">
        <v>1073</v>
      </c>
      <c r="E44" s="127" t="s">
        <v>35</v>
      </c>
      <c r="F44" s="135">
        <v>2718.9282584869998</v>
      </c>
      <c r="G44" s="135">
        <v>1610.8800936192495</v>
      </c>
      <c r="H44" s="136">
        <v>0</v>
      </c>
      <c r="I44" s="135">
        <v>27.439420290046563</v>
      </c>
      <c r="J44" s="135">
        <v>1638.3195139092961</v>
      </c>
      <c r="K44" s="135">
        <v>60.256077327357318</v>
      </c>
      <c r="L44" s="122"/>
      <c r="M44" s="135">
        <v>98.33</v>
      </c>
      <c r="N44" s="141">
        <v>0</v>
      </c>
      <c r="O44" s="135">
        <v>1.5999999999999837</v>
      </c>
      <c r="P44" s="135">
        <v>99.929999999999978</v>
      </c>
      <c r="IV44" s="13"/>
    </row>
    <row r="45" spans="1:256" s="14" customFormat="1" ht="13.5" x14ac:dyDescent="0.25">
      <c r="A45" s="145">
        <v>298</v>
      </c>
      <c r="B45" s="143">
        <v>35</v>
      </c>
      <c r="C45" s="146">
        <v>298</v>
      </c>
      <c r="D45" s="366" t="s">
        <v>60</v>
      </c>
      <c r="E45" s="127" t="s">
        <v>37</v>
      </c>
      <c r="F45" s="135">
        <v>13205.481982685998</v>
      </c>
      <c r="G45" s="135">
        <v>6634.4057302609026</v>
      </c>
      <c r="H45" s="136">
        <v>1101.1795427023999</v>
      </c>
      <c r="I45" s="135">
        <v>661.61836285070206</v>
      </c>
      <c r="J45" s="135">
        <v>7296.024093111605</v>
      </c>
      <c r="K45" s="135">
        <v>55.249964391133808</v>
      </c>
      <c r="L45" s="122"/>
      <c r="M45" s="135">
        <v>83.49</v>
      </c>
      <c r="N45" s="141">
        <v>12.3</v>
      </c>
      <c r="O45" s="135">
        <v>7.1999999999999975</v>
      </c>
      <c r="P45" s="135">
        <v>90.69</v>
      </c>
      <c r="IV45" s="13"/>
    </row>
    <row r="46" spans="1:256" s="14" customFormat="1" ht="24.75" x14ac:dyDescent="0.25">
      <c r="A46" s="145">
        <v>300</v>
      </c>
      <c r="B46" s="143">
        <v>36</v>
      </c>
      <c r="C46" s="146">
        <v>300</v>
      </c>
      <c r="D46" s="366" t="s">
        <v>61</v>
      </c>
      <c r="E46" s="127" t="s">
        <v>37</v>
      </c>
      <c r="F46" s="135">
        <v>1241.8135879939998</v>
      </c>
      <c r="G46" s="135">
        <v>0</v>
      </c>
      <c r="H46" s="136">
        <v>618.02197940279996</v>
      </c>
      <c r="I46" s="135">
        <v>112.07163914180317</v>
      </c>
      <c r="J46" s="135">
        <v>112.07163914180317</v>
      </c>
      <c r="K46" s="135">
        <v>9.024835951653694</v>
      </c>
      <c r="L46" s="122"/>
      <c r="M46" s="135">
        <v>0</v>
      </c>
      <c r="N46" s="141">
        <v>49.77</v>
      </c>
      <c r="O46" s="135">
        <v>23.8</v>
      </c>
      <c r="P46" s="135">
        <v>23.8</v>
      </c>
      <c r="IV46" s="13"/>
    </row>
    <row r="47" spans="1:256" s="14" customFormat="1" ht="24.75" x14ac:dyDescent="0.25">
      <c r="A47" s="145">
        <v>304</v>
      </c>
      <c r="B47" s="143">
        <v>37</v>
      </c>
      <c r="C47" s="146">
        <v>304</v>
      </c>
      <c r="D47" s="366" t="s">
        <v>63</v>
      </c>
      <c r="E47" s="127" t="s">
        <v>37</v>
      </c>
      <c r="F47" s="135">
        <v>4756.7776199999989</v>
      </c>
      <c r="G47" s="135">
        <v>1060.5253159743825</v>
      </c>
      <c r="H47" s="136">
        <v>106.94160231299999</v>
      </c>
      <c r="I47" s="135">
        <v>5.1616170000000601</v>
      </c>
      <c r="J47" s="135">
        <v>1065.6869329743824</v>
      </c>
      <c r="K47" s="135">
        <v>22.403547487561184</v>
      </c>
      <c r="L47" s="122"/>
      <c r="M47" s="135">
        <v>43.809999999999995</v>
      </c>
      <c r="N47" s="141">
        <v>36</v>
      </c>
      <c r="O47" s="135">
        <v>0.21</v>
      </c>
      <c r="P47" s="135">
        <v>44.019999999999996</v>
      </c>
      <c r="IV47" s="13"/>
    </row>
    <row r="48" spans="1:256" s="14" customFormat="1" ht="24.75" x14ac:dyDescent="0.25">
      <c r="A48" s="145">
        <v>309</v>
      </c>
      <c r="B48" s="143">
        <v>38</v>
      </c>
      <c r="C48" s="146">
        <v>309</v>
      </c>
      <c r="D48" s="366" t="s">
        <v>64</v>
      </c>
      <c r="E48" s="127" t="s">
        <v>35</v>
      </c>
      <c r="F48" s="135">
        <v>1814.8325579999998</v>
      </c>
      <c r="G48" s="135">
        <v>714.40156994499978</v>
      </c>
      <c r="H48" s="136">
        <v>910.02901044999987</v>
      </c>
      <c r="I48" s="135">
        <v>155.04538727699997</v>
      </c>
      <c r="J48" s="135">
        <v>869.44695722199981</v>
      </c>
      <c r="K48" s="135">
        <v>47.90783333643499</v>
      </c>
      <c r="L48" s="122"/>
      <c r="M48" s="135">
        <v>39.347734375000002</v>
      </c>
      <c r="N48" s="141">
        <v>50</v>
      </c>
      <c r="O48" s="135">
        <v>8.3735156250000049</v>
      </c>
      <c r="P48" s="135">
        <v>47.721250000000005</v>
      </c>
      <c r="IV48" s="13"/>
    </row>
    <row r="49" spans="1:256" s="14" customFormat="1" ht="13.5" x14ac:dyDescent="0.25">
      <c r="A49" s="145">
        <v>310</v>
      </c>
      <c r="B49" s="143">
        <v>39</v>
      </c>
      <c r="C49" s="146">
        <v>310</v>
      </c>
      <c r="D49" s="366" t="s">
        <v>65</v>
      </c>
      <c r="E49" s="127" t="s">
        <v>35</v>
      </c>
      <c r="F49" s="135">
        <v>2211.5897663999999</v>
      </c>
      <c r="G49" s="135">
        <v>252.91535693032733</v>
      </c>
      <c r="H49" s="136">
        <v>197.84740235119997</v>
      </c>
      <c r="I49" s="135">
        <v>75.584125520905147</v>
      </c>
      <c r="J49" s="135">
        <v>328.4994824512325</v>
      </c>
      <c r="K49" s="135">
        <v>14.853545058040313</v>
      </c>
      <c r="L49" s="122"/>
      <c r="M49" s="135">
        <v>11.44</v>
      </c>
      <c r="N49" s="141">
        <v>12</v>
      </c>
      <c r="O49" s="135">
        <v>3.299988181047353</v>
      </c>
      <c r="P49" s="135">
        <v>14.739988181047352</v>
      </c>
      <c r="IV49" s="13"/>
    </row>
    <row r="50" spans="1:256" s="14" customFormat="1" ht="13.5" x14ac:dyDescent="0.25">
      <c r="A50" s="145">
        <v>311</v>
      </c>
      <c r="B50" s="143">
        <v>40</v>
      </c>
      <c r="C50" s="146">
        <v>311</v>
      </c>
      <c r="D50" s="366" t="s">
        <v>66</v>
      </c>
      <c r="E50" s="127" t="s">
        <v>37</v>
      </c>
      <c r="F50" s="135">
        <v>6208.5680719999991</v>
      </c>
      <c r="G50" s="135">
        <v>5935.7478823999991</v>
      </c>
      <c r="H50" s="136">
        <v>32.159861011599993</v>
      </c>
      <c r="I50" s="135">
        <v>146.06084640000006</v>
      </c>
      <c r="J50" s="135">
        <v>6081.8087287999988</v>
      </c>
      <c r="K50" s="135">
        <v>97.958315963842423</v>
      </c>
      <c r="L50" s="122"/>
      <c r="M50" s="135">
        <v>97.216399999999993</v>
      </c>
      <c r="N50" s="141">
        <v>0.52</v>
      </c>
      <c r="O50" s="135">
        <v>2.3709000000000118</v>
      </c>
      <c r="P50" s="135">
        <v>99.587299999999999</v>
      </c>
      <c r="IV50" s="13"/>
    </row>
    <row r="51" spans="1:256" s="14" customFormat="1" ht="13.5" x14ac:dyDescent="0.25">
      <c r="A51" s="145">
        <v>312</v>
      </c>
      <c r="B51" s="143">
        <v>41</v>
      </c>
      <c r="C51" s="146">
        <v>312</v>
      </c>
      <c r="D51" s="366" t="s">
        <v>67</v>
      </c>
      <c r="E51" s="127" t="s">
        <v>35</v>
      </c>
      <c r="F51" s="135">
        <v>500.6806097999999</v>
      </c>
      <c r="G51" s="135">
        <v>426.59809779999995</v>
      </c>
      <c r="H51" s="136">
        <v>47.34099299999999</v>
      </c>
      <c r="I51" s="135">
        <v>35.118705999999946</v>
      </c>
      <c r="J51" s="135">
        <v>461.71680379999987</v>
      </c>
      <c r="K51" s="135">
        <v>92.217832039558232</v>
      </c>
      <c r="L51" s="122"/>
      <c r="M51" s="135">
        <v>89.06</v>
      </c>
      <c r="N51" s="141">
        <v>9.4499999999999993</v>
      </c>
      <c r="O51" s="135">
        <v>9.4299999999999926</v>
      </c>
      <c r="P51" s="135">
        <v>98.49</v>
      </c>
      <c r="IV51" s="13"/>
    </row>
    <row r="52" spans="1:256" s="5" customFormat="1" ht="13.5" x14ac:dyDescent="0.25">
      <c r="A52" s="22"/>
      <c r="B52" s="143">
        <v>42</v>
      </c>
      <c r="C52" s="130"/>
      <c r="D52" s="125" t="s">
        <v>29</v>
      </c>
      <c r="E52" s="127"/>
      <c r="F52" s="134">
        <f>SUM(F53:F56)</f>
        <v>28145.892127961011</v>
      </c>
      <c r="G52" s="134">
        <f>SUM(G53:G56)</f>
        <v>16631.394149718748</v>
      </c>
      <c r="H52" s="134">
        <f>SUM(H53:H56)</f>
        <v>1336.2210718289998</v>
      </c>
      <c r="I52" s="134">
        <f>SUM(I53:I56)</f>
        <v>1408.285128120142</v>
      </c>
      <c r="J52" s="134">
        <f>SUM(J53:J56)</f>
        <v>18039.679277838892</v>
      </c>
      <c r="K52" s="134">
        <f t="shared" si="0"/>
        <v>64.093471245552408</v>
      </c>
      <c r="L52" s="122"/>
      <c r="M52" s="134"/>
      <c r="N52" s="135"/>
      <c r="O52" s="134"/>
      <c r="P52" s="135"/>
      <c r="Q52" s="14"/>
      <c r="R52" s="14"/>
    </row>
    <row r="53" spans="1:256" s="14" customFormat="1" ht="13.5" x14ac:dyDescent="0.25">
      <c r="A53" s="145">
        <v>313</v>
      </c>
      <c r="B53" s="143">
        <v>43</v>
      </c>
      <c r="C53" s="146">
        <v>313</v>
      </c>
      <c r="D53" s="366" t="s">
        <v>68</v>
      </c>
      <c r="E53" s="127" t="s">
        <v>37</v>
      </c>
      <c r="F53" s="135">
        <v>13706.549824799999</v>
      </c>
      <c r="G53" s="135">
        <v>6701.7916502896232</v>
      </c>
      <c r="H53" s="136">
        <v>218.04291877619997</v>
      </c>
      <c r="I53" s="135">
        <v>692.98378040216244</v>
      </c>
      <c r="J53" s="135">
        <v>7394.7754306917859</v>
      </c>
      <c r="K53" s="135">
        <v>53.950669754339053</v>
      </c>
      <c r="L53" s="122"/>
      <c r="M53" s="135">
        <v>89.6</v>
      </c>
      <c r="N53" s="141">
        <v>9</v>
      </c>
      <c r="O53" s="135">
        <v>8.9</v>
      </c>
      <c r="P53" s="135">
        <v>98.5</v>
      </c>
      <c r="IV53" s="13"/>
    </row>
    <row r="54" spans="1:256" s="14" customFormat="1" ht="26.25" x14ac:dyDescent="0.25">
      <c r="A54" s="145">
        <v>314</v>
      </c>
      <c r="B54" s="143">
        <v>44</v>
      </c>
      <c r="C54" s="146">
        <v>314</v>
      </c>
      <c r="D54" s="366" t="s">
        <v>1074</v>
      </c>
      <c r="E54" s="127" t="s">
        <v>35</v>
      </c>
      <c r="F54" s="135">
        <v>2686.2651659610142</v>
      </c>
      <c r="G54" s="135">
        <v>1693.3969556281679</v>
      </c>
      <c r="H54" s="136">
        <v>0</v>
      </c>
      <c r="I54" s="135">
        <v>102.37634698562503</v>
      </c>
      <c r="J54" s="135">
        <v>1795.773302613793</v>
      </c>
      <c r="K54" s="135">
        <v>66.850187590150028</v>
      </c>
      <c r="L54" s="122"/>
      <c r="M54" s="135">
        <v>99.58</v>
      </c>
      <c r="N54" s="141">
        <v>0</v>
      </c>
      <c r="O54" s="135">
        <v>0.3</v>
      </c>
      <c r="P54" s="135">
        <v>99.88</v>
      </c>
      <c r="IV54" s="13"/>
    </row>
    <row r="55" spans="1:256" s="5" customFormat="1" ht="24.75" x14ac:dyDescent="0.25">
      <c r="A55" s="145">
        <v>321</v>
      </c>
      <c r="B55" s="143">
        <v>45</v>
      </c>
      <c r="C55" s="146">
        <v>321</v>
      </c>
      <c r="D55" s="366" t="s">
        <v>69</v>
      </c>
      <c r="E55" s="127" t="s">
        <v>35</v>
      </c>
      <c r="F55" s="135">
        <v>1109.9903723999998</v>
      </c>
      <c r="G55" s="135">
        <v>367.48704821562995</v>
      </c>
      <c r="H55" s="136">
        <v>364.55301127279995</v>
      </c>
      <c r="I55" s="135">
        <v>131.53795487293007</v>
      </c>
      <c r="J55" s="135">
        <v>499.02500308856003</v>
      </c>
      <c r="K55" s="135">
        <v>44.957597425784677</v>
      </c>
      <c r="L55" s="122"/>
      <c r="M55" s="135">
        <v>33.204547817546796</v>
      </c>
      <c r="N55" s="141">
        <v>33</v>
      </c>
      <c r="O55" s="135">
        <v>11.739672540204502</v>
      </c>
      <c r="P55" s="135">
        <v>44.944220357751298</v>
      </c>
      <c r="Q55" s="14"/>
      <c r="R55" s="14"/>
      <c r="IV55" s="13"/>
    </row>
    <row r="56" spans="1:256" s="14" customFormat="1" ht="24.75" x14ac:dyDescent="0.25">
      <c r="A56" s="145">
        <v>322</v>
      </c>
      <c r="B56" s="143">
        <v>46</v>
      </c>
      <c r="C56" s="146">
        <v>322</v>
      </c>
      <c r="D56" s="366" t="s">
        <v>70</v>
      </c>
      <c r="E56" s="127" t="s">
        <v>35</v>
      </c>
      <c r="F56" s="135">
        <v>10643.086764799998</v>
      </c>
      <c r="G56" s="135">
        <v>7868.7184955853272</v>
      </c>
      <c r="H56" s="136">
        <v>753.62514177999992</v>
      </c>
      <c r="I56" s="135">
        <v>481.38704585942457</v>
      </c>
      <c r="J56" s="135">
        <v>8350.105541444751</v>
      </c>
      <c r="K56" s="135">
        <v>78.455674805368957</v>
      </c>
      <c r="L56" s="122"/>
      <c r="M56" s="135">
        <v>91.72872209985141</v>
      </c>
      <c r="N56" s="141">
        <v>25</v>
      </c>
      <c r="O56" s="135">
        <v>5.5860324261613474</v>
      </c>
      <c r="P56" s="135">
        <v>97.314754526012763</v>
      </c>
      <c r="IV56" s="13"/>
    </row>
    <row r="57" spans="1:256" s="5" customFormat="1" ht="13.5" x14ac:dyDescent="0.25">
      <c r="A57" s="22"/>
      <c r="B57" s="143">
        <v>47</v>
      </c>
      <c r="C57" s="130"/>
      <c r="D57" s="125" t="s">
        <v>30</v>
      </c>
      <c r="E57" s="127"/>
      <c r="F57" s="134">
        <f>SUM(F58:F69)</f>
        <v>80465.576930945972</v>
      </c>
      <c r="G57" s="134">
        <f>SUM(G58:G69)</f>
        <v>9644.7322419238099</v>
      </c>
      <c r="H57" s="134">
        <f>SUM(H58:H69)</f>
        <v>13762.028932931998</v>
      </c>
      <c r="I57" s="134">
        <f>SUM(I58:I69)</f>
        <v>3063.2329576526463</v>
      </c>
      <c r="J57" s="134">
        <f>SUM(J58:J69)</f>
        <v>12707.965199576456</v>
      </c>
      <c r="K57" s="134">
        <f t="shared" si="0"/>
        <v>15.79304552862672</v>
      </c>
      <c r="L57" s="122"/>
      <c r="M57" s="134"/>
      <c r="N57" s="135"/>
      <c r="O57" s="134"/>
      <c r="P57" s="135"/>
      <c r="Q57" s="14"/>
      <c r="R57" s="14"/>
    </row>
    <row r="58" spans="1:256" s="14" customFormat="1" ht="13.5" x14ac:dyDescent="0.25">
      <c r="A58" s="145">
        <v>325</v>
      </c>
      <c r="B58" s="143">
        <v>48</v>
      </c>
      <c r="C58" s="146">
        <v>325</v>
      </c>
      <c r="D58" s="366" t="s">
        <v>71</v>
      </c>
      <c r="E58" s="127" t="s">
        <v>36</v>
      </c>
      <c r="F58" s="135">
        <v>19012.596355199999</v>
      </c>
      <c r="G58" s="135">
        <v>0</v>
      </c>
      <c r="H58" s="136">
        <v>1886.9584034489997</v>
      </c>
      <c r="I58" s="135">
        <v>0</v>
      </c>
      <c r="J58" s="135">
        <v>0</v>
      </c>
      <c r="K58" s="135">
        <v>0</v>
      </c>
      <c r="L58" s="122"/>
      <c r="M58" s="135">
        <v>0</v>
      </c>
      <c r="N58" s="141">
        <v>9.9</v>
      </c>
      <c r="O58" s="135">
        <v>0</v>
      </c>
      <c r="P58" s="135">
        <v>0</v>
      </c>
      <c r="IV58" s="13"/>
    </row>
    <row r="59" spans="1:256" s="14" customFormat="1" ht="24.75" x14ac:dyDescent="0.25">
      <c r="A59" s="145">
        <v>326</v>
      </c>
      <c r="B59" s="143">
        <v>49</v>
      </c>
      <c r="C59" s="146">
        <v>326</v>
      </c>
      <c r="D59" s="366" t="s">
        <v>72</v>
      </c>
      <c r="E59" s="127" t="s">
        <v>36</v>
      </c>
      <c r="F59" s="135">
        <v>3016.0275739999997</v>
      </c>
      <c r="G59" s="135">
        <v>0</v>
      </c>
      <c r="H59" s="136">
        <v>799.84539110419996</v>
      </c>
      <c r="I59" s="135">
        <v>0</v>
      </c>
      <c r="J59" s="135">
        <v>0</v>
      </c>
      <c r="K59" s="135">
        <v>0</v>
      </c>
      <c r="L59" s="122"/>
      <c r="M59" s="135">
        <v>0</v>
      </c>
      <c r="N59" s="141">
        <v>26.52</v>
      </c>
      <c r="O59" s="135">
        <v>0</v>
      </c>
      <c r="P59" s="135">
        <v>0</v>
      </c>
      <c r="IV59" s="13"/>
    </row>
    <row r="60" spans="1:256" s="14" customFormat="1" ht="13.5" x14ac:dyDescent="0.25">
      <c r="A60" s="145">
        <v>327</v>
      </c>
      <c r="B60" s="143">
        <v>50</v>
      </c>
      <c r="C60" s="146">
        <v>327</v>
      </c>
      <c r="D60" s="366" t="s">
        <v>73</v>
      </c>
      <c r="E60" s="127" t="s">
        <v>37</v>
      </c>
      <c r="F60" s="135">
        <v>1191.7079187999998</v>
      </c>
      <c r="G60" s="135">
        <v>620.38096161843202</v>
      </c>
      <c r="H60" s="136">
        <v>58.062471157599994</v>
      </c>
      <c r="I60" s="135">
        <v>192.78868069926938</v>
      </c>
      <c r="J60" s="135">
        <v>813.16964231770135</v>
      </c>
      <c r="K60" s="135">
        <v>68.235649817325154</v>
      </c>
      <c r="L60" s="122"/>
      <c r="M60" s="135">
        <v>74.599999999999994</v>
      </c>
      <c r="N60" s="141">
        <v>17.600000000000001</v>
      </c>
      <c r="O60" s="135">
        <v>22.6</v>
      </c>
      <c r="P60" s="135">
        <v>97.199999999999989</v>
      </c>
      <c r="IV60" s="13"/>
    </row>
    <row r="61" spans="1:256" s="14" customFormat="1" ht="24.75" x14ac:dyDescent="0.25">
      <c r="A61" s="145">
        <v>328</v>
      </c>
      <c r="B61" s="143">
        <v>51</v>
      </c>
      <c r="C61" s="146">
        <v>328</v>
      </c>
      <c r="D61" s="366" t="s">
        <v>74</v>
      </c>
      <c r="E61" s="127" t="s">
        <v>41</v>
      </c>
      <c r="F61" s="135">
        <v>97.101006799999993</v>
      </c>
      <c r="G61" s="135">
        <v>61.267056678309999</v>
      </c>
      <c r="H61" s="136">
        <v>45.226164065599995</v>
      </c>
      <c r="I61" s="135">
        <v>24.205167490846744</v>
      </c>
      <c r="J61" s="135">
        <v>85.472224169156746</v>
      </c>
      <c r="K61" s="135">
        <v>88.024034956923586</v>
      </c>
      <c r="L61" s="122"/>
      <c r="M61" s="135">
        <v>72.339999999999989</v>
      </c>
      <c r="N61" s="141">
        <v>53.4</v>
      </c>
      <c r="O61" s="135">
        <v>27.660000000000011</v>
      </c>
      <c r="P61" s="135">
        <v>100</v>
      </c>
      <c r="IV61" s="13"/>
    </row>
    <row r="62" spans="1:256" s="14" customFormat="1" ht="13.5" x14ac:dyDescent="0.25">
      <c r="A62" s="145">
        <v>329</v>
      </c>
      <c r="B62" s="143">
        <v>52</v>
      </c>
      <c r="C62" s="146">
        <v>329</v>
      </c>
      <c r="D62" s="366" t="s">
        <v>75</v>
      </c>
      <c r="E62" s="127" t="s">
        <v>36</v>
      </c>
      <c r="F62" s="135">
        <v>1230.556788296009</v>
      </c>
      <c r="G62" s="135">
        <v>0</v>
      </c>
      <c r="H62" s="136">
        <v>825.4880321085999</v>
      </c>
      <c r="I62" s="135">
        <v>0</v>
      </c>
      <c r="J62" s="135">
        <v>0</v>
      </c>
      <c r="K62" s="135">
        <v>0</v>
      </c>
      <c r="L62" s="122"/>
      <c r="M62" s="135">
        <v>0</v>
      </c>
      <c r="N62" s="141">
        <v>67.08</v>
      </c>
      <c r="O62" s="135">
        <v>0</v>
      </c>
      <c r="P62" s="135">
        <v>0</v>
      </c>
      <c r="IV62" s="13"/>
    </row>
    <row r="63" spans="1:256" s="14" customFormat="1" ht="13.5" x14ac:dyDescent="0.25">
      <c r="A63" s="145">
        <v>330</v>
      </c>
      <c r="B63" s="143">
        <v>53</v>
      </c>
      <c r="C63" s="146">
        <v>330</v>
      </c>
      <c r="D63" s="366" t="s">
        <v>76</v>
      </c>
      <c r="E63" s="127" t="s">
        <v>36</v>
      </c>
      <c r="F63" s="135">
        <v>11079.184697049966</v>
      </c>
      <c r="G63" s="135">
        <v>0</v>
      </c>
      <c r="H63" s="136">
        <v>976.09364021119995</v>
      </c>
      <c r="I63" s="135">
        <v>0</v>
      </c>
      <c r="J63" s="135">
        <v>0</v>
      </c>
      <c r="K63" s="135">
        <v>0</v>
      </c>
      <c r="L63" s="122"/>
      <c r="M63" s="135">
        <v>0</v>
      </c>
      <c r="N63" s="141">
        <v>25.87</v>
      </c>
      <c r="O63" s="135">
        <v>0</v>
      </c>
      <c r="P63" s="135">
        <v>0</v>
      </c>
      <c r="IV63" s="13"/>
    </row>
    <row r="64" spans="1:256" s="14" customFormat="1" ht="13.5" x14ac:dyDescent="0.25">
      <c r="A64" s="145">
        <v>332</v>
      </c>
      <c r="B64" s="143">
        <v>54</v>
      </c>
      <c r="C64" s="146">
        <v>332</v>
      </c>
      <c r="D64" s="366" t="s">
        <v>77</v>
      </c>
      <c r="E64" s="127" t="s">
        <v>36</v>
      </c>
      <c r="F64" s="135">
        <v>20383.463001999997</v>
      </c>
      <c r="G64" s="135">
        <v>0</v>
      </c>
      <c r="H64" s="136">
        <v>1294.8516773555998</v>
      </c>
      <c r="I64" s="135">
        <v>0</v>
      </c>
      <c r="J64" s="135">
        <v>0</v>
      </c>
      <c r="K64" s="135">
        <v>0</v>
      </c>
      <c r="L64" s="122"/>
      <c r="M64" s="135">
        <v>0</v>
      </c>
      <c r="N64" s="141">
        <v>6.35</v>
      </c>
      <c r="O64" s="135">
        <v>0</v>
      </c>
      <c r="P64" s="135">
        <v>0</v>
      </c>
      <c r="IV64" s="13"/>
    </row>
    <row r="65" spans="1:256" s="14" customFormat="1" ht="24.75" x14ac:dyDescent="0.25">
      <c r="A65" s="145">
        <v>334</v>
      </c>
      <c r="B65" s="143">
        <v>55</v>
      </c>
      <c r="C65" s="146">
        <v>334</v>
      </c>
      <c r="D65" s="366" t="s">
        <v>78</v>
      </c>
      <c r="E65" s="127" t="s">
        <v>36</v>
      </c>
      <c r="F65" s="135">
        <v>96.647440399999994</v>
      </c>
      <c r="G65" s="135">
        <v>0</v>
      </c>
      <c r="H65" s="136">
        <v>83.356319600399985</v>
      </c>
      <c r="I65" s="135">
        <v>0</v>
      </c>
      <c r="J65" s="135">
        <v>0</v>
      </c>
      <c r="K65" s="135">
        <v>0</v>
      </c>
      <c r="L65" s="122"/>
      <c r="M65" s="135">
        <v>0</v>
      </c>
      <c r="N65" s="141">
        <v>86.25</v>
      </c>
      <c r="O65" s="135">
        <v>0</v>
      </c>
      <c r="P65" s="135">
        <v>0</v>
      </c>
      <c r="IV65" s="13"/>
    </row>
    <row r="66" spans="1:256" s="14" customFormat="1" ht="24.75" x14ac:dyDescent="0.25">
      <c r="A66" s="145">
        <v>336</v>
      </c>
      <c r="B66" s="143">
        <v>56</v>
      </c>
      <c r="C66" s="146">
        <v>336</v>
      </c>
      <c r="D66" s="366" t="s">
        <v>79</v>
      </c>
      <c r="E66" s="127" t="s">
        <v>35</v>
      </c>
      <c r="F66" s="135">
        <v>2464.2262511999998</v>
      </c>
      <c r="G66" s="135">
        <v>683.71434378525601</v>
      </c>
      <c r="H66" s="136">
        <v>513.08992192359995</v>
      </c>
      <c r="I66" s="135">
        <v>312.05042569658031</v>
      </c>
      <c r="J66" s="135">
        <v>995.76476948183631</v>
      </c>
      <c r="K66" s="135">
        <v>40.408820780840657</v>
      </c>
      <c r="L66" s="122"/>
      <c r="M66" s="135">
        <v>29</v>
      </c>
      <c r="N66" s="141">
        <v>28</v>
      </c>
      <c r="O66" s="135">
        <v>57.900000000000006</v>
      </c>
      <c r="P66" s="135">
        <v>86.9</v>
      </c>
      <c r="IV66" s="13"/>
    </row>
    <row r="67" spans="1:256" s="14" customFormat="1" ht="24.75" x14ac:dyDescent="0.25">
      <c r="A67" s="145">
        <v>337</v>
      </c>
      <c r="B67" s="143">
        <v>57</v>
      </c>
      <c r="C67" s="146">
        <v>337</v>
      </c>
      <c r="D67" s="366" t="s">
        <v>80</v>
      </c>
      <c r="E67" s="127" t="s">
        <v>35</v>
      </c>
      <c r="F67" s="135">
        <v>2779.0013328</v>
      </c>
      <c r="G67" s="135">
        <v>246.66145598851398</v>
      </c>
      <c r="H67" s="136">
        <v>2053.0683095999998</v>
      </c>
      <c r="I67" s="135">
        <v>819.78743634151579</v>
      </c>
      <c r="J67" s="135">
        <v>1066.4488923300298</v>
      </c>
      <c r="K67" s="135">
        <v>38.375256598222741</v>
      </c>
      <c r="L67" s="122"/>
      <c r="M67" s="135">
        <v>19.399999999999999</v>
      </c>
      <c r="N67" s="141">
        <v>73.88</v>
      </c>
      <c r="O67" s="135">
        <v>64.289999999999992</v>
      </c>
      <c r="P67" s="135">
        <v>83.69</v>
      </c>
      <c r="IV67" s="13"/>
    </row>
    <row r="68" spans="1:256" s="5" customFormat="1" ht="24.75" x14ac:dyDescent="0.25">
      <c r="A68" s="145">
        <v>338</v>
      </c>
      <c r="B68" s="143">
        <v>58</v>
      </c>
      <c r="C68" s="146">
        <v>338</v>
      </c>
      <c r="D68" s="366" t="s">
        <v>81</v>
      </c>
      <c r="E68" s="127" t="s">
        <v>38</v>
      </c>
      <c r="F68" s="135">
        <v>3148.3177739999996</v>
      </c>
      <c r="G68" s="135">
        <v>112.54163932239322</v>
      </c>
      <c r="H68" s="136">
        <v>2015.2711095999998</v>
      </c>
      <c r="I68" s="135">
        <v>180.52156451130645</v>
      </c>
      <c r="J68" s="135">
        <v>293.06320383369967</v>
      </c>
      <c r="K68" s="135">
        <v>9.3085649185074839</v>
      </c>
      <c r="L68" s="122"/>
      <c r="M68" s="135">
        <v>3.5746514291503404</v>
      </c>
      <c r="N68" s="141">
        <v>60</v>
      </c>
      <c r="O68" s="135">
        <v>5.6933524408784733</v>
      </c>
      <c r="P68" s="135">
        <v>9.2680038700288137</v>
      </c>
      <c r="Q68" s="14"/>
      <c r="R68" s="14"/>
      <c r="IV68" s="13"/>
    </row>
    <row r="69" spans="1:256" s="14" customFormat="1" ht="24.75" x14ac:dyDescent="0.25">
      <c r="A69" s="145">
        <v>339</v>
      </c>
      <c r="B69" s="143">
        <v>59</v>
      </c>
      <c r="C69" s="146">
        <v>339</v>
      </c>
      <c r="D69" s="366" t="s">
        <v>82</v>
      </c>
      <c r="E69" s="127" t="s">
        <v>35</v>
      </c>
      <c r="F69" s="135">
        <v>15966.746790399999</v>
      </c>
      <c r="G69" s="135">
        <v>7920.1667845309039</v>
      </c>
      <c r="H69" s="136">
        <v>3210.7174927561996</v>
      </c>
      <c r="I69" s="135">
        <v>1533.8796829131279</v>
      </c>
      <c r="J69" s="135">
        <v>9454.0464674440318</v>
      </c>
      <c r="K69" s="135">
        <v>59.210849846559064</v>
      </c>
      <c r="L69" s="122"/>
      <c r="M69" s="135">
        <v>70.088944888475595</v>
      </c>
      <c r="N69" s="141">
        <v>20</v>
      </c>
      <c r="O69" s="135">
        <v>14.168044800068831</v>
      </c>
      <c r="P69" s="135">
        <v>84.256989688544422</v>
      </c>
      <c r="IV69" s="13"/>
    </row>
    <row r="70" spans="1:256" s="5" customFormat="1" ht="13.5" x14ac:dyDescent="0.25">
      <c r="A70" s="22"/>
      <c r="B70" s="143">
        <v>60</v>
      </c>
      <c r="C70" s="130"/>
      <c r="D70" s="125" t="s">
        <v>31</v>
      </c>
      <c r="E70" s="127"/>
      <c r="F70" s="134">
        <f>SUM(F71:F81)</f>
        <v>67542.953847600002</v>
      </c>
      <c r="G70" s="134">
        <f t="shared" ref="G70:J70" si="3">SUM(G71:G81)</f>
        <v>969.72755872072185</v>
      </c>
      <c r="H70" s="134">
        <f t="shared" si="3"/>
        <v>11555.989005002399</v>
      </c>
      <c r="I70" s="134">
        <f t="shared" si="3"/>
        <v>438.6054360877323</v>
      </c>
      <c r="J70" s="134">
        <f t="shared" si="3"/>
        <v>1408.3329948084543</v>
      </c>
      <c r="K70" s="134">
        <f t="shared" si="0"/>
        <v>2.0850923961456216</v>
      </c>
      <c r="L70" s="122"/>
      <c r="M70" s="134"/>
      <c r="N70" s="135"/>
      <c r="O70" s="134"/>
      <c r="P70" s="135"/>
      <c r="Q70" s="14"/>
      <c r="R70" s="14"/>
    </row>
    <row r="71" spans="1:256" s="14" customFormat="1" ht="13.5" x14ac:dyDescent="0.25">
      <c r="A71" s="145">
        <v>340</v>
      </c>
      <c r="B71" s="143">
        <v>61</v>
      </c>
      <c r="C71" s="146">
        <v>340</v>
      </c>
      <c r="D71" s="366" t="s">
        <v>83</v>
      </c>
      <c r="E71" s="127" t="s">
        <v>36</v>
      </c>
      <c r="F71" s="135">
        <v>4663.7209136000001</v>
      </c>
      <c r="G71" s="135">
        <v>0</v>
      </c>
      <c r="H71" s="136">
        <v>767.09045097579997</v>
      </c>
      <c r="I71" s="135">
        <v>0</v>
      </c>
      <c r="J71" s="135">
        <v>0</v>
      </c>
      <c r="K71" s="135">
        <v>0</v>
      </c>
      <c r="L71" s="122"/>
      <c r="M71" s="135">
        <v>0</v>
      </c>
      <c r="N71" s="141">
        <v>65.36</v>
      </c>
      <c r="O71" s="135">
        <v>0</v>
      </c>
      <c r="P71" s="135">
        <v>0</v>
      </c>
      <c r="IV71" s="13"/>
    </row>
    <row r="72" spans="1:256" s="14" customFormat="1" ht="24.75" x14ac:dyDescent="0.25">
      <c r="A72" s="145">
        <v>341</v>
      </c>
      <c r="B72" s="143">
        <v>62</v>
      </c>
      <c r="C72" s="146">
        <v>341</v>
      </c>
      <c r="D72" s="366" t="s">
        <v>84</v>
      </c>
      <c r="E72" s="127" t="s">
        <v>36</v>
      </c>
      <c r="F72" s="135">
        <v>242.39344359999998</v>
      </c>
      <c r="G72" s="135">
        <v>0</v>
      </c>
      <c r="H72" s="136">
        <v>122.8518422894</v>
      </c>
      <c r="I72" s="135">
        <v>0</v>
      </c>
      <c r="J72" s="135">
        <v>0</v>
      </c>
      <c r="K72" s="135">
        <v>0</v>
      </c>
      <c r="L72" s="122"/>
      <c r="M72" s="135">
        <v>0</v>
      </c>
      <c r="N72" s="141">
        <v>50.99</v>
      </c>
      <c r="O72" s="135">
        <v>0</v>
      </c>
      <c r="P72" s="135">
        <v>0</v>
      </c>
      <c r="IV72" s="13"/>
    </row>
    <row r="73" spans="1:256" s="14" customFormat="1" ht="13.5" x14ac:dyDescent="0.25">
      <c r="A73" s="145">
        <v>342</v>
      </c>
      <c r="B73" s="143">
        <v>63</v>
      </c>
      <c r="C73" s="146">
        <v>342</v>
      </c>
      <c r="D73" s="366" t="s">
        <v>85</v>
      </c>
      <c r="E73" s="127" t="s">
        <v>36</v>
      </c>
      <c r="F73" s="135">
        <v>16930.915565199997</v>
      </c>
      <c r="G73" s="135">
        <v>0</v>
      </c>
      <c r="H73" s="136">
        <v>2034.5665801999999</v>
      </c>
      <c r="I73" s="135">
        <v>0</v>
      </c>
      <c r="J73" s="135">
        <v>0</v>
      </c>
      <c r="K73" s="135">
        <v>0</v>
      </c>
      <c r="L73" s="122"/>
      <c r="M73" s="135">
        <v>0</v>
      </c>
      <c r="N73" s="141">
        <v>24</v>
      </c>
      <c r="O73" s="135">
        <v>0</v>
      </c>
      <c r="P73" s="135">
        <v>0</v>
      </c>
      <c r="IV73" s="13"/>
    </row>
    <row r="74" spans="1:256" s="14" customFormat="1" ht="24.75" x14ac:dyDescent="0.25">
      <c r="A74" s="145">
        <v>343</v>
      </c>
      <c r="B74" s="143">
        <v>64</v>
      </c>
      <c r="C74" s="146">
        <v>343</v>
      </c>
      <c r="D74" s="366" t="s">
        <v>86</v>
      </c>
      <c r="E74" s="127" t="s">
        <v>36</v>
      </c>
      <c r="F74" s="135">
        <v>922.36507159999985</v>
      </c>
      <c r="G74" s="135">
        <v>0</v>
      </c>
      <c r="H74" s="136">
        <v>106.14725635779999</v>
      </c>
      <c r="I74" s="135">
        <v>0</v>
      </c>
      <c r="J74" s="135">
        <v>0</v>
      </c>
      <c r="K74" s="135">
        <v>0</v>
      </c>
      <c r="L74" s="122"/>
      <c r="M74" s="135">
        <v>0</v>
      </c>
      <c r="N74" s="141">
        <v>11.51</v>
      </c>
      <c r="O74" s="135">
        <v>0</v>
      </c>
      <c r="P74" s="135">
        <v>0</v>
      </c>
      <c r="IV74" s="13"/>
    </row>
    <row r="75" spans="1:256" s="14" customFormat="1" ht="13.5" x14ac:dyDescent="0.25">
      <c r="A75" s="145">
        <v>344</v>
      </c>
      <c r="B75" s="143">
        <v>65</v>
      </c>
      <c r="C75" s="146">
        <v>344</v>
      </c>
      <c r="D75" s="366" t="s">
        <v>87</v>
      </c>
      <c r="E75" s="127" t="s">
        <v>36</v>
      </c>
      <c r="F75" s="135">
        <v>12805.691359999999</v>
      </c>
      <c r="G75" s="135">
        <v>0</v>
      </c>
      <c r="H75" s="136">
        <v>1184.7607178455999</v>
      </c>
      <c r="I75" s="135">
        <v>0</v>
      </c>
      <c r="J75" s="135">
        <v>0</v>
      </c>
      <c r="K75" s="135">
        <v>0</v>
      </c>
      <c r="L75" s="122"/>
      <c r="M75" s="135">
        <v>0</v>
      </c>
      <c r="N75" s="141">
        <v>10</v>
      </c>
      <c r="O75" s="135">
        <v>0</v>
      </c>
      <c r="P75" s="135">
        <v>0</v>
      </c>
      <c r="IV75" s="13"/>
    </row>
    <row r="76" spans="1:256" s="5" customFormat="1" ht="24.75" x14ac:dyDescent="0.25">
      <c r="A76" s="145">
        <v>345</v>
      </c>
      <c r="B76" s="143">
        <v>66</v>
      </c>
      <c r="C76" s="146">
        <v>345</v>
      </c>
      <c r="D76" s="366" t="s">
        <v>88</v>
      </c>
      <c r="E76" s="127" t="s">
        <v>36</v>
      </c>
      <c r="F76" s="135">
        <v>2521.3756175999997</v>
      </c>
      <c r="G76" s="135">
        <v>0</v>
      </c>
      <c r="H76" s="136">
        <v>1412.0269849602</v>
      </c>
      <c r="I76" s="135">
        <v>0</v>
      </c>
      <c r="J76" s="135">
        <v>0</v>
      </c>
      <c r="K76" s="135">
        <v>0</v>
      </c>
      <c r="L76" s="122"/>
      <c r="M76" s="135">
        <v>0</v>
      </c>
      <c r="N76" s="141">
        <v>56</v>
      </c>
      <c r="O76" s="135">
        <v>0</v>
      </c>
      <c r="P76" s="135">
        <v>0</v>
      </c>
      <c r="Q76" s="14"/>
      <c r="R76" s="14"/>
      <c r="IV76" s="13"/>
    </row>
    <row r="77" spans="1:256" s="14" customFormat="1" ht="13.5" x14ac:dyDescent="0.25">
      <c r="A77" s="145">
        <v>346</v>
      </c>
      <c r="B77" s="143">
        <v>67</v>
      </c>
      <c r="C77" s="146">
        <v>346</v>
      </c>
      <c r="D77" s="366" t="s">
        <v>89</v>
      </c>
      <c r="E77" s="127" t="s">
        <v>36</v>
      </c>
      <c r="F77" s="135">
        <v>12703.2987452</v>
      </c>
      <c r="G77" s="135">
        <v>0</v>
      </c>
      <c r="H77" s="136">
        <v>1641.8651436501998</v>
      </c>
      <c r="I77" s="135">
        <v>0</v>
      </c>
      <c r="J77" s="135">
        <v>0</v>
      </c>
      <c r="K77" s="135">
        <v>0</v>
      </c>
      <c r="L77" s="122"/>
      <c r="M77" s="135">
        <v>0</v>
      </c>
      <c r="N77" s="141">
        <v>8.15</v>
      </c>
      <c r="O77" s="135">
        <v>0</v>
      </c>
      <c r="P77" s="135">
        <v>0</v>
      </c>
      <c r="IV77" s="13"/>
    </row>
    <row r="78" spans="1:256" s="14" customFormat="1" ht="13.5" x14ac:dyDescent="0.25">
      <c r="A78" s="145">
        <v>347</v>
      </c>
      <c r="B78" s="143">
        <v>68</v>
      </c>
      <c r="C78" s="146">
        <v>347</v>
      </c>
      <c r="D78" s="366" t="s">
        <v>90</v>
      </c>
      <c r="E78" s="127" t="s">
        <v>36</v>
      </c>
      <c r="F78" s="135">
        <v>12495.716522799998</v>
      </c>
      <c r="G78" s="135">
        <v>0</v>
      </c>
      <c r="H78" s="136">
        <v>3203.1589598889996</v>
      </c>
      <c r="I78" s="135">
        <v>0</v>
      </c>
      <c r="J78" s="135">
        <v>0</v>
      </c>
      <c r="K78" s="135">
        <v>0</v>
      </c>
      <c r="L78" s="122"/>
      <c r="M78" s="135">
        <v>0</v>
      </c>
      <c r="N78" s="141">
        <v>56.78</v>
      </c>
      <c r="O78" s="135">
        <v>0</v>
      </c>
      <c r="P78" s="135">
        <v>0</v>
      </c>
      <c r="IV78" s="13"/>
    </row>
    <row r="79" spans="1:256" s="14" customFormat="1" ht="24.75" x14ac:dyDescent="0.25">
      <c r="A79" s="145">
        <v>348</v>
      </c>
      <c r="B79" s="143">
        <v>69</v>
      </c>
      <c r="C79" s="146">
        <v>348</v>
      </c>
      <c r="D79" s="366" t="s">
        <v>91</v>
      </c>
      <c r="E79" s="127" t="s">
        <v>39</v>
      </c>
      <c r="F79" s="135">
        <v>208.94292159999998</v>
      </c>
      <c r="G79" s="135">
        <v>0</v>
      </c>
      <c r="H79" s="136">
        <v>142.34811051439999</v>
      </c>
      <c r="I79" s="135">
        <v>0</v>
      </c>
      <c r="J79" s="135">
        <v>0</v>
      </c>
      <c r="K79" s="135">
        <v>0</v>
      </c>
      <c r="L79" s="122"/>
      <c r="M79" s="135">
        <v>0</v>
      </c>
      <c r="N79" s="141">
        <v>80</v>
      </c>
      <c r="O79" s="135">
        <v>0</v>
      </c>
      <c r="P79" s="135">
        <v>0</v>
      </c>
      <c r="IV79" s="13"/>
    </row>
    <row r="80" spans="1:256" s="14" customFormat="1" ht="24.75" x14ac:dyDescent="0.25">
      <c r="A80" s="145">
        <v>349</v>
      </c>
      <c r="B80" s="143">
        <v>70</v>
      </c>
      <c r="C80" s="146">
        <v>349</v>
      </c>
      <c r="D80" s="366" t="s">
        <v>92</v>
      </c>
      <c r="E80" s="127" t="s">
        <v>38</v>
      </c>
      <c r="F80" s="135">
        <v>1568.6215971999998</v>
      </c>
      <c r="G80" s="135">
        <v>0</v>
      </c>
      <c r="H80" s="136">
        <v>941.17295831999991</v>
      </c>
      <c r="I80" s="135">
        <v>69.756959168707397</v>
      </c>
      <c r="J80" s="135">
        <v>69.756959168707397</v>
      </c>
      <c r="K80" s="135">
        <v>4.4470227423378619</v>
      </c>
      <c r="L80" s="122"/>
      <c r="M80" s="135">
        <v>0</v>
      </c>
      <c r="N80" s="141">
        <v>60</v>
      </c>
      <c r="O80" s="135">
        <v>4.4392864739416051</v>
      </c>
      <c r="P80" s="135">
        <v>4.4392864739416051</v>
      </c>
      <c r="IV80" s="13"/>
    </row>
    <row r="81" spans="1:256" s="14" customFormat="1" ht="26.25" x14ac:dyDescent="0.25">
      <c r="A81" s="145">
        <v>350</v>
      </c>
      <c r="B81" s="143">
        <v>71</v>
      </c>
      <c r="C81" s="146">
        <v>350</v>
      </c>
      <c r="D81" s="366" t="s">
        <v>1075</v>
      </c>
      <c r="E81" s="127" t="s">
        <v>35</v>
      </c>
      <c r="F81" s="135">
        <v>2479.9120892000001</v>
      </c>
      <c r="G81" s="135">
        <v>969.72755872072185</v>
      </c>
      <c r="H81" s="136">
        <v>0</v>
      </c>
      <c r="I81" s="135">
        <v>368.8484769190249</v>
      </c>
      <c r="J81" s="135">
        <v>1338.5760356397468</v>
      </c>
      <c r="K81" s="135">
        <v>53.976753509498835</v>
      </c>
      <c r="L81" s="122"/>
      <c r="M81" s="135">
        <v>67.117823584811603</v>
      </c>
      <c r="N81" s="141">
        <v>0</v>
      </c>
      <c r="O81" s="135">
        <v>25.272977326219056</v>
      </c>
      <c r="P81" s="135">
        <v>92.390800911030652</v>
      </c>
      <c r="IV81" s="13"/>
    </row>
    <row r="82" spans="1:256" s="16" customFormat="1" ht="13.5" x14ac:dyDescent="0.25">
      <c r="A82" s="143"/>
      <c r="B82" s="143">
        <v>73</v>
      </c>
      <c r="C82" s="130"/>
      <c r="D82" s="125" t="s">
        <v>32</v>
      </c>
      <c r="E82" s="127"/>
      <c r="F82" s="134">
        <f>+F83+F85+F88+F91</f>
        <v>122516.11599224369</v>
      </c>
      <c r="G82" s="134">
        <f>+G83+G85+G88+G91</f>
        <v>16641.396541914652</v>
      </c>
      <c r="H82" s="134">
        <f>+H83+H85+H88+H91</f>
        <v>18515.533013034397</v>
      </c>
      <c r="I82" s="134">
        <f>+I83+I85+I88+I91</f>
        <v>7299.2994330536458</v>
      </c>
      <c r="J82" s="134">
        <f>+J83+J85+J88+J91</f>
        <v>23940.695974968301</v>
      </c>
      <c r="K82" s="134">
        <f>IF(J82&lt;&gt;0,(J82/F82))*100</f>
        <v>19.54085450805831</v>
      </c>
      <c r="L82" s="122"/>
      <c r="M82" s="142"/>
      <c r="N82" s="141"/>
      <c r="O82" s="135"/>
      <c r="P82" s="135"/>
      <c r="Q82" s="14"/>
      <c r="R82" s="14"/>
      <c r="IV82" s="13"/>
    </row>
    <row r="83" spans="1:256" s="5" customFormat="1" ht="13.5" x14ac:dyDescent="0.25">
      <c r="A83" s="22"/>
      <c r="B83" s="143">
        <v>75</v>
      </c>
      <c r="C83" s="130"/>
      <c r="D83" s="125" t="s">
        <v>26</v>
      </c>
      <c r="E83" s="127"/>
      <c r="F83" s="134">
        <f>SUM(F84)</f>
        <v>19443.418630477958</v>
      </c>
      <c r="G83" s="134">
        <f>SUM(G84)</f>
        <v>5025.9857280097995</v>
      </c>
      <c r="H83" s="134">
        <f>SUM(H84)</f>
        <v>3666.6633209891993</v>
      </c>
      <c r="I83" s="134">
        <f>SUM(I84)</f>
        <v>2709.6773793228858</v>
      </c>
      <c r="J83" s="134">
        <f>SUM(J84)</f>
        <v>7735.6631073326853</v>
      </c>
      <c r="K83" s="134">
        <f t="shared" ref="K83:K91" si="4">IF(J83&lt;&gt;0,(J83/F83))*100</f>
        <v>39.785509196447968</v>
      </c>
      <c r="L83" s="122"/>
      <c r="M83" s="135"/>
      <c r="N83" s="135"/>
      <c r="O83" s="135"/>
      <c r="P83" s="135"/>
      <c r="Q83" s="14"/>
      <c r="R83" s="14"/>
    </row>
    <row r="84" spans="1:256" s="5" customFormat="1" ht="13.5" x14ac:dyDescent="0.25">
      <c r="A84" s="147">
        <v>38</v>
      </c>
      <c r="B84" s="143">
        <v>76</v>
      </c>
      <c r="C84" s="148">
        <v>38</v>
      </c>
      <c r="D84" s="367" t="s">
        <v>93</v>
      </c>
      <c r="E84" s="127" t="s">
        <v>37</v>
      </c>
      <c r="F84" s="135">
        <v>19443.418630477958</v>
      </c>
      <c r="G84" s="135">
        <v>5025.9857280097995</v>
      </c>
      <c r="H84" s="135">
        <v>3666.6633209891993</v>
      </c>
      <c r="I84" s="135">
        <v>2709.6773793228858</v>
      </c>
      <c r="J84" s="135">
        <v>7735.6631073326853</v>
      </c>
      <c r="K84" s="135">
        <v>39.785509196447968</v>
      </c>
      <c r="L84" s="122"/>
      <c r="M84" s="135">
        <v>48</v>
      </c>
      <c r="N84" s="141">
        <v>34.5</v>
      </c>
      <c r="O84" s="135">
        <v>24.599999999999994</v>
      </c>
      <c r="P84" s="135">
        <v>72.599999999999994</v>
      </c>
      <c r="Q84" s="14"/>
      <c r="R84" s="14"/>
    </row>
    <row r="85" spans="1:256" s="5" customFormat="1" ht="13.5" x14ac:dyDescent="0.25">
      <c r="A85" s="22"/>
      <c r="B85" s="143">
        <v>77</v>
      </c>
      <c r="C85" s="130"/>
      <c r="D85" s="125" t="s">
        <v>27</v>
      </c>
      <c r="E85" s="127"/>
      <c r="F85" s="134">
        <f>SUM(F86:F87)</f>
        <v>40226.823821935992</v>
      </c>
      <c r="G85" s="134">
        <f>SUM(G86:G87)</f>
        <v>10677.40302637439</v>
      </c>
      <c r="H85" s="134">
        <f>SUM(H86:H87)</f>
        <v>3573.3980118423997</v>
      </c>
      <c r="I85" s="134">
        <f>SUM(I86:I87)</f>
        <v>1663.2155502430232</v>
      </c>
      <c r="J85" s="134">
        <f>SUM(J86:J87)</f>
        <v>12340.618576617413</v>
      </c>
      <c r="K85" s="134">
        <f t="shared" si="4"/>
        <v>30.677586257476236</v>
      </c>
      <c r="L85" s="122"/>
      <c r="M85" s="135"/>
      <c r="N85" s="135"/>
      <c r="O85" s="135"/>
      <c r="P85" s="135"/>
      <c r="Q85" s="14"/>
      <c r="R85" s="14"/>
    </row>
    <row r="86" spans="1:256" s="5" customFormat="1" ht="13.5" x14ac:dyDescent="0.25">
      <c r="A86" s="147">
        <v>42</v>
      </c>
      <c r="B86" s="143">
        <v>78</v>
      </c>
      <c r="C86" s="148">
        <v>42</v>
      </c>
      <c r="D86" s="367" t="s">
        <v>94</v>
      </c>
      <c r="E86" s="127" t="s">
        <v>37</v>
      </c>
      <c r="F86" s="135">
        <v>12390.231964952996</v>
      </c>
      <c r="G86" s="135">
        <v>4667.7649983669735</v>
      </c>
      <c r="H86" s="135">
        <v>1346.4706708432</v>
      </c>
      <c r="I86" s="135">
        <v>1257.7599199605438</v>
      </c>
      <c r="J86" s="135">
        <v>5925.5249183275173</v>
      </c>
      <c r="K86" s="135">
        <v>47.824164511919179</v>
      </c>
      <c r="L86" s="122"/>
      <c r="M86" s="135">
        <v>73.84</v>
      </c>
      <c r="N86" s="141">
        <v>21.3</v>
      </c>
      <c r="O86" s="135">
        <v>19.900000000000002</v>
      </c>
      <c r="P86" s="135">
        <v>93.740000000000009</v>
      </c>
      <c r="Q86" s="14"/>
      <c r="R86" s="14"/>
    </row>
    <row r="87" spans="1:256" s="5" customFormat="1" ht="13.5" x14ac:dyDescent="0.25">
      <c r="A87" s="147">
        <v>43</v>
      </c>
      <c r="B87" s="143">
        <v>79</v>
      </c>
      <c r="C87" s="148">
        <v>43</v>
      </c>
      <c r="D87" s="367" t="s">
        <v>95</v>
      </c>
      <c r="E87" s="127" t="s">
        <v>37</v>
      </c>
      <c r="F87" s="135">
        <v>27836.591856982999</v>
      </c>
      <c r="G87" s="135">
        <v>6009.6380280074163</v>
      </c>
      <c r="H87" s="135">
        <v>2226.9273409991997</v>
      </c>
      <c r="I87" s="135">
        <v>405.45563028247932</v>
      </c>
      <c r="J87" s="135">
        <v>6415.0936582898958</v>
      </c>
      <c r="K87" s="135">
        <v>23.045542684423939</v>
      </c>
      <c r="L87" s="122"/>
      <c r="M87" s="135">
        <v>92.050000000000011</v>
      </c>
      <c r="N87" s="135">
        <v>8</v>
      </c>
      <c r="O87" s="135">
        <v>6.0999999999999774</v>
      </c>
      <c r="P87" s="135">
        <v>98.149999999999991</v>
      </c>
      <c r="Q87" s="14"/>
      <c r="R87" s="14"/>
    </row>
    <row r="88" spans="1:256" s="5" customFormat="1" ht="13.5" x14ac:dyDescent="0.25">
      <c r="A88" s="22"/>
      <c r="B88" s="143">
        <v>80</v>
      </c>
      <c r="C88" s="130"/>
      <c r="D88" s="125" t="s">
        <v>28</v>
      </c>
      <c r="E88" s="127"/>
      <c r="F88" s="134">
        <f>SUM(F89:F90)</f>
        <v>42733.929578124851</v>
      </c>
      <c r="G88" s="134">
        <f>SUM(G89:G90)</f>
        <v>938.00778753046393</v>
      </c>
      <c r="H88" s="134">
        <f>SUM(H89:H90)</f>
        <v>8721.2547936695992</v>
      </c>
      <c r="I88" s="134">
        <f>SUM(I89:I90)</f>
        <v>2926.4065034877362</v>
      </c>
      <c r="J88" s="134">
        <f>SUM(J89:J90)</f>
        <v>3864.4142910181999</v>
      </c>
      <c r="K88" s="134">
        <f t="shared" si="4"/>
        <v>9.0429649909760741</v>
      </c>
      <c r="L88" s="122"/>
      <c r="M88" s="135"/>
      <c r="N88" s="135"/>
      <c r="O88" s="135"/>
      <c r="P88" s="135"/>
      <c r="Q88" s="14"/>
      <c r="R88" s="14"/>
    </row>
    <row r="89" spans="1:256" s="5" customFormat="1" ht="13.5" x14ac:dyDescent="0.25">
      <c r="A89" s="147">
        <v>45</v>
      </c>
      <c r="B89" s="143">
        <v>81</v>
      </c>
      <c r="C89" s="148">
        <v>45</v>
      </c>
      <c r="D89" s="367" t="s">
        <v>96</v>
      </c>
      <c r="E89" s="127" t="s">
        <v>37</v>
      </c>
      <c r="F89" s="135">
        <v>11922.626002287965</v>
      </c>
      <c r="G89" s="135">
        <v>938.00778753046393</v>
      </c>
      <c r="H89" s="135">
        <v>4031.1664021607994</v>
      </c>
      <c r="I89" s="135">
        <v>2926.4065034877362</v>
      </c>
      <c r="J89" s="135">
        <v>3864.4142910181999</v>
      </c>
      <c r="K89" s="135">
        <v>32.412442445788493</v>
      </c>
      <c r="L89" s="122"/>
      <c r="M89" s="135">
        <v>13.239999999999998</v>
      </c>
      <c r="N89" s="135">
        <v>56.9</v>
      </c>
      <c r="O89" s="135">
        <v>40.800000000000004</v>
      </c>
      <c r="P89" s="135">
        <v>54.040000000000006</v>
      </c>
      <c r="Q89" s="14"/>
      <c r="R89" s="14"/>
    </row>
    <row r="90" spans="1:256" s="5" customFormat="1" ht="24.75" x14ac:dyDescent="0.25">
      <c r="A90" s="147">
        <v>303</v>
      </c>
      <c r="B90" s="143">
        <v>82</v>
      </c>
      <c r="C90" s="148">
        <v>303</v>
      </c>
      <c r="D90" s="367" t="s">
        <v>62</v>
      </c>
      <c r="E90" s="127" t="s">
        <v>39</v>
      </c>
      <c r="F90" s="135">
        <v>30811.30357583689</v>
      </c>
      <c r="G90" s="135">
        <v>0</v>
      </c>
      <c r="H90" s="135">
        <v>4690.0883915087998</v>
      </c>
      <c r="I90" s="135">
        <v>0</v>
      </c>
      <c r="J90" s="135">
        <v>0</v>
      </c>
      <c r="K90" s="135">
        <v>0</v>
      </c>
      <c r="L90" s="122"/>
      <c r="M90" s="135">
        <v>0</v>
      </c>
      <c r="N90" s="141">
        <v>15.22</v>
      </c>
      <c r="O90" s="135">
        <v>0</v>
      </c>
      <c r="P90" s="135">
        <v>0</v>
      </c>
      <c r="Q90" s="14"/>
      <c r="R90" s="14"/>
    </row>
    <row r="91" spans="1:256" s="5" customFormat="1" ht="13.5" x14ac:dyDescent="0.25">
      <c r="A91" s="22"/>
      <c r="B91" s="143">
        <v>83</v>
      </c>
      <c r="C91" s="130"/>
      <c r="D91" s="125" t="s">
        <v>30</v>
      </c>
      <c r="E91" s="127"/>
      <c r="F91" s="134">
        <f>SUM(F92)</f>
        <v>20111.943961704888</v>
      </c>
      <c r="G91" s="134">
        <f>SUM(G92)</f>
        <v>0</v>
      </c>
      <c r="H91" s="134">
        <f>SUM(H92)</f>
        <v>2554.2168865331996</v>
      </c>
      <c r="I91" s="134">
        <f>SUM(I92)</f>
        <v>0</v>
      </c>
      <c r="J91" s="134">
        <f>SUM(J92)</f>
        <v>0</v>
      </c>
      <c r="K91" s="134">
        <f t="shared" si="4"/>
        <v>0</v>
      </c>
      <c r="L91" s="122"/>
      <c r="M91" s="135"/>
      <c r="N91" s="135"/>
      <c r="O91" s="135"/>
      <c r="P91" s="135"/>
      <c r="Q91" s="14"/>
      <c r="R91" s="14"/>
    </row>
    <row r="92" spans="1:256" s="5" customFormat="1" ht="13.5" x14ac:dyDescent="0.25">
      <c r="A92" s="147">
        <v>49</v>
      </c>
      <c r="B92" s="143">
        <v>84</v>
      </c>
      <c r="C92" s="149">
        <v>49</v>
      </c>
      <c r="D92" s="368" t="s">
        <v>97</v>
      </c>
      <c r="E92" s="128" t="s">
        <v>36</v>
      </c>
      <c r="F92" s="137">
        <v>20111.943961704888</v>
      </c>
      <c r="G92" s="137">
        <v>0</v>
      </c>
      <c r="H92" s="137">
        <v>2554.2168865331996</v>
      </c>
      <c r="I92" s="137">
        <v>0</v>
      </c>
      <c r="J92" s="137">
        <v>0</v>
      </c>
      <c r="K92" s="137">
        <v>0</v>
      </c>
      <c r="L92" s="129"/>
      <c r="M92" s="137">
        <v>0</v>
      </c>
      <c r="N92" s="137">
        <v>12.7</v>
      </c>
      <c r="O92" s="137">
        <v>0</v>
      </c>
      <c r="P92" s="137">
        <v>0</v>
      </c>
      <c r="Q92" s="14"/>
      <c r="R92" s="14"/>
    </row>
    <row r="93" spans="1:256" s="5" customFormat="1" ht="12.75" customHeight="1" x14ac:dyDescent="0.2">
      <c r="A93" s="147"/>
      <c r="B93" s="143"/>
      <c r="C93" s="408" t="s">
        <v>1077</v>
      </c>
      <c r="D93" s="408"/>
      <c r="E93" s="408"/>
      <c r="F93" s="408"/>
      <c r="G93" s="408"/>
      <c r="H93" s="408"/>
      <c r="I93" s="408"/>
      <c r="J93" s="408"/>
      <c r="K93" s="408"/>
      <c r="L93" s="408"/>
      <c r="M93" s="408"/>
      <c r="N93" s="408"/>
      <c r="O93" s="408"/>
      <c r="P93" s="408"/>
      <c r="Q93" s="14"/>
      <c r="R93" s="14"/>
    </row>
    <row r="94" spans="1:256" s="17" customFormat="1" ht="27" customHeight="1" x14ac:dyDescent="0.2">
      <c r="A94" s="21"/>
      <c r="B94" s="20">
        <v>86</v>
      </c>
      <c r="C94" s="409" t="s">
        <v>40</v>
      </c>
      <c r="D94" s="409"/>
      <c r="E94" s="409"/>
      <c r="F94" s="409"/>
      <c r="G94" s="409"/>
      <c r="H94" s="409"/>
      <c r="I94" s="409"/>
      <c r="J94" s="409"/>
      <c r="K94" s="409"/>
      <c r="L94" s="409"/>
      <c r="M94" s="409"/>
      <c r="N94" s="409"/>
      <c r="O94" s="409"/>
      <c r="P94" s="409"/>
      <c r="Q94" s="22"/>
    </row>
    <row r="95" spans="1:256" ht="12.75" customHeight="1" x14ac:dyDescent="0.2">
      <c r="A95" s="16"/>
      <c r="B95" s="20">
        <v>87</v>
      </c>
      <c r="C95" s="408" t="s">
        <v>1096</v>
      </c>
      <c r="D95" s="408"/>
      <c r="E95" s="408"/>
      <c r="F95" s="408"/>
      <c r="G95" s="408"/>
      <c r="H95" s="408"/>
      <c r="I95" s="408"/>
      <c r="J95" s="408"/>
      <c r="K95" s="408"/>
      <c r="L95" s="408"/>
      <c r="M95" s="408"/>
      <c r="N95" s="408"/>
      <c r="O95" s="408"/>
      <c r="P95" s="408"/>
    </row>
    <row r="96" spans="1:256" ht="23.25" customHeight="1" x14ac:dyDescent="0.2">
      <c r="A96" s="21"/>
      <c r="B96" s="20">
        <v>88</v>
      </c>
      <c r="C96" s="410" t="s">
        <v>1095</v>
      </c>
      <c r="D96" s="410"/>
      <c r="E96" s="410"/>
      <c r="F96" s="410"/>
      <c r="G96" s="410"/>
      <c r="H96" s="410"/>
      <c r="I96" s="410"/>
      <c r="J96" s="410"/>
      <c r="K96" s="410"/>
      <c r="L96" s="410"/>
      <c r="M96" s="410"/>
      <c r="N96" s="410"/>
      <c r="O96" s="410"/>
      <c r="P96" s="410"/>
    </row>
    <row r="97" spans="1:17" s="17" customFormat="1" x14ac:dyDescent="0.2">
      <c r="B97" s="20">
        <v>86</v>
      </c>
      <c r="C97" s="408" t="s">
        <v>98</v>
      </c>
      <c r="D97" s="408"/>
      <c r="E97" s="408"/>
      <c r="F97" s="408"/>
      <c r="G97" s="408"/>
      <c r="H97" s="408"/>
      <c r="I97" s="408"/>
      <c r="J97" s="408"/>
      <c r="K97" s="408"/>
      <c r="L97" s="408"/>
      <c r="M97" s="408"/>
      <c r="N97" s="408"/>
      <c r="O97" s="408"/>
      <c r="P97" s="408"/>
      <c r="Q97" s="22"/>
    </row>
    <row r="98" spans="1:17" ht="12.75" customHeight="1" x14ac:dyDescent="0.2">
      <c r="A98" s="21"/>
      <c r="B98" s="20">
        <v>90</v>
      </c>
      <c r="C98" s="408" t="s">
        <v>401</v>
      </c>
      <c r="D98" s="408"/>
      <c r="E98" s="408"/>
      <c r="F98" s="408"/>
      <c r="G98" s="408"/>
      <c r="H98" s="408"/>
      <c r="I98" s="408"/>
      <c r="J98" s="408"/>
      <c r="K98" s="408"/>
      <c r="L98" s="408"/>
      <c r="M98" s="408"/>
      <c r="N98" s="408"/>
      <c r="O98" s="408"/>
      <c r="P98" s="408"/>
    </row>
    <row r="99" spans="1:17" ht="12.75" customHeight="1" x14ac:dyDescent="0.2">
      <c r="A99" s="16"/>
      <c r="B99" s="20">
        <v>91</v>
      </c>
      <c r="C99" s="130"/>
      <c r="D99" s="341"/>
      <c r="E99" s="130"/>
      <c r="F99" s="131"/>
      <c r="G99" s="131"/>
      <c r="H99" s="131"/>
      <c r="I99" s="131"/>
      <c r="J99" s="131"/>
      <c r="K99" s="131"/>
      <c r="L99" s="131"/>
      <c r="M99" s="131"/>
      <c r="N99" s="132"/>
      <c r="O99" s="131"/>
      <c r="P99" s="133"/>
    </row>
    <row r="102" spans="1:17" ht="12.75" customHeight="1" x14ac:dyDescent="0.2">
      <c r="D102" s="6"/>
      <c r="E102" s="6"/>
      <c r="F102" s="7"/>
      <c r="G102" s="7"/>
      <c r="H102" s="7"/>
      <c r="I102" s="7"/>
      <c r="J102" s="7"/>
      <c r="K102" s="7"/>
      <c r="L102" s="7"/>
      <c r="M102" s="7"/>
      <c r="N102" s="7"/>
      <c r="O102" s="7"/>
      <c r="P102" s="10"/>
    </row>
    <row r="103" spans="1:17" ht="12.75" customHeight="1" x14ac:dyDescent="0.2">
      <c r="D103" s="8"/>
      <c r="E103" s="9"/>
      <c r="F103" s="7"/>
      <c r="G103" s="7"/>
      <c r="H103" s="7"/>
      <c r="I103" s="7"/>
      <c r="J103" s="7"/>
      <c r="K103" s="7"/>
      <c r="L103" s="7"/>
      <c r="M103" s="7"/>
      <c r="N103" s="7"/>
      <c r="O103" s="7"/>
      <c r="P103" s="10"/>
    </row>
    <row r="104" spans="1:17" ht="12.75" customHeight="1" x14ac:dyDescent="0.2">
      <c r="D104" s="11"/>
      <c r="E104" s="12"/>
      <c r="F104" s="7"/>
      <c r="G104" s="7"/>
      <c r="H104" s="7"/>
      <c r="I104" s="7"/>
      <c r="J104" s="7"/>
      <c r="K104" s="7"/>
      <c r="L104" s="7"/>
      <c r="M104" s="7"/>
      <c r="N104" s="7"/>
      <c r="O104" s="7"/>
      <c r="P104" s="7"/>
    </row>
  </sheetData>
  <sheetProtection sort="0"/>
  <mergeCells count="18">
    <mergeCell ref="C98:P98"/>
    <mergeCell ref="C94:P94"/>
    <mergeCell ref="C95:P95"/>
    <mergeCell ref="C96:P96"/>
    <mergeCell ref="C97:P97"/>
    <mergeCell ref="G8:G10"/>
    <mergeCell ref="H8:K8"/>
    <mergeCell ref="A1:E1"/>
    <mergeCell ref="A2:M2"/>
    <mergeCell ref="C93:P93"/>
    <mergeCell ref="M8:M10"/>
    <mergeCell ref="N8:P8"/>
    <mergeCell ref="H9:K9"/>
    <mergeCell ref="N9:P9"/>
    <mergeCell ref="C8:C10"/>
    <mergeCell ref="D8:D10"/>
    <mergeCell ref="E8:E10"/>
    <mergeCell ref="F8:F10"/>
  </mergeCells>
  <conditionalFormatting sqref="P95 K3:K9 P15:P92 K12:K92 P98:P144 K94:K1048576">
    <cfRule type="cellIs" dxfId="16" priority="23" stopIfTrue="1" operator="greaterThan">
      <formula>100</formula>
    </cfRule>
  </conditionalFormatting>
  <conditionalFormatting sqref="K16:K92">
    <cfRule type="cellIs" dxfId="15" priority="21" stopIfTrue="1" operator="greaterThan">
      <formula>100</formula>
    </cfRule>
    <cfRule type="cellIs" dxfId="14" priority="22" stopIfTrue="1" operator="greaterThan">
      <formula>100</formula>
    </cfRule>
  </conditionalFormatting>
  <conditionalFormatting sqref="C101:C135">
    <cfRule type="duplicateValues" dxfId="13" priority="19" stopIfTrue="1"/>
  </conditionalFormatting>
  <conditionalFormatting sqref="F12">
    <cfRule type="cellIs" dxfId="12" priority="12" stopIfTrue="1" operator="equal">
      <formula>423507</formula>
    </cfRule>
  </conditionalFormatting>
  <conditionalFormatting sqref="C99">
    <cfRule type="duplicateValues" dxfId="11" priority="51"/>
  </conditionalFormatting>
  <conditionalFormatting sqref="C100:C135">
    <cfRule type="duplicateValues" dxfId="10" priority="55" stopIfTrue="1"/>
  </conditionalFormatting>
  <conditionalFormatting sqref="C100:C107">
    <cfRule type="duplicateValues" dxfId="9" priority="56" stopIfTrue="1"/>
  </conditionalFormatting>
  <conditionalFormatting sqref="M16:M92">
    <cfRule type="cellIs" dxfId="8" priority="7" operator="greaterThan">
      <formula>100</formula>
    </cfRule>
  </conditionalFormatting>
  <conditionalFormatting sqref="F102">
    <cfRule type="cellIs" dxfId="7" priority="6" stopIfTrue="1" operator="equal">
      <formula>423507</formula>
    </cfRule>
  </conditionalFormatting>
  <conditionalFormatting sqref="P97">
    <cfRule type="cellIs" dxfId="6" priority="5" stopIfTrue="1" operator="greaterThan">
      <formula>100</formula>
    </cfRule>
  </conditionalFormatting>
  <conditionalFormatting sqref="C97">
    <cfRule type="duplicateValues" dxfId="5" priority="4"/>
  </conditionalFormatting>
  <conditionalFormatting sqref="C97">
    <cfRule type="duplicateValues" dxfId="4" priority="3"/>
  </conditionalFormatting>
  <conditionalFormatting sqref="P93 K93">
    <cfRule type="cellIs" dxfId="3" priority="1" stopIfTrue="1" operator="greaterThan">
      <formula>100</formula>
    </cfRule>
  </conditionalFormatting>
  <conditionalFormatting sqref="C93">
    <cfRule type="duplicateValues" dxfId="2" priority="2"/>
  </conditionalFormatting>
  <conditionalFormatting sqref="C94:C98">
    <cfRule type="duplicateValues" dxfId="1" priority="65"/>
  </conditionalFormatting>
  <conditionalFormatting sqref="A84:A99">
    <cfRule type="duplicateValues" dxfId="0" priority="67"/>
  </conditionalFormatting>
  <printOptions horizontalCentered="1"/>
  <pageMargins left="0.31496062992125984" right="0.31496062992125984" top="0.35433070866141736" bottom="0.35433070866141736" header="0" footer="0"/>
  <pageSetup scale="68" fitToHeight="0" orientation="landscape" r:id="rId1"/>
  <headerFooter scaleWithDoc="0" alignWithMargins="0"/>
  <ignoredErrors>
    <ignoredError sqref="E11:O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335"/>
  <sheetViews>
    <sheetView showGridLines="0" zoomScaleNormal="100" zoomScaleSheetLayoutView="80" workbookViewId="0">
      <selection sqref="A1:E1"/>
    </sheetView>
  </sheetViews>
  <sheetFormatPr baseColWidth="10" defaultRowHeight="15" customHeight="1" x14ac:dyDescent="0.2"/>
  <cols>
    <col min="1" max="1" width="5.42578125" style="402" customWidth="1"/>
    <col min="2" max="2" width="4.42578125" style="402" customWidth="1"/>
    <col min="3" max="3" width="39.5703125" style="34" customWidth="1"/>
    <col min="4" max="4" width="11.28515625" style="34" customWidth="1"/>
    <col min="5" max="5" width="18.28515625" style="34" customWidth="1"/>
    <col min="6" max="6" width="12.5703125" style="34" customWidth="1"/>
    <col min="7" max="7" width="11" style="34" customWidth="1"/>
    <col min="8" max="8" width="10.85546875" style="34" customWidth="1"/>
    <col min="9" max="9" width="1.7109375" style="34" customWidth="1"/>
    <col min="10" max="10" width="10.5703125" style="24" customWidth="1"/>
    <col min="11" max="11" width="17.7109375" style="34" customWidth="1"/>
    <col min="12" max="12" width="13.7109375" style="34" customWidth="1"/>
    <col min="13" max="13" width="12.42578125" style="34" customWidth="1"/>
    <col min="14" max="14" width="10.5703125" style="24" customWidth="1"/>
    <col min="15" max="15" width="13.140625" style="34" customWidth="1"/>
    <col min="16" max="250" width="11.42578125" style="24"/>
    <col min="251" max="251" width="5.42578125" style="24" customWidth="1"/>
    <col min="252" max="252" width="4.42578125" style="24" customWidth="1"/>
    <col min="253" max="253" width="44.5703125" style="24" bestFit="1" customWidth="1"/>
    <col min="254" max="254" width="12.7109375" style="24" customWidth="1"/>
    <col min="255" max="255" width="16.7109375" style="24" bestFit="1" customWidth="1"/>
    <col min="256" max="256" width="12.5703125" style="24" customWidth="1"/>
    <col min="257" max="257" width="11" style="24" customWidth="1"/>
    <col min="258" max="258" width="13.140625" style="24" customWidth="1"/>
    <col min="259" max="259" width="10.5703125" style="24" customWidth="1"/>
    <col min="260" max="260" width="16.7109375" style="24" bestFit="1" customWidth="1"/>
    <col min="261" max="261" width="12.42578125" style="24" bestFit="1" customWidth="1"/>
    <col min="262" max="262" width="10" style="24" customWidth="1"/>
    <col min="263" max="264" width="10.5703125" style="24" customWidth="1"/>
    <col min="265" max="265" width="11" style="24" customWidth="1"/>
    <col min="266" max="266" width="12" style="24" customWidth="1"/>
    <col min="267" max="267" width="11.5703125" style="24" bestFit="1" customWidth="1"/>
    <col min="268" max="269" width="10.7109375" style="24" customWidth="1"/>
    <col min="270" max="270" width="11.140625" style="24" customWidth="1"/>
    <col min="271" max="271" width="17.42578125" style="24" bestFit="1" customWidth="1"/>
    <col min="272" max="506" width="11.42578125" style="24"/>
    <col min="507" max="507" width="5.42578125" style="24" customWidth="1"/>
    <col min="508" max="508" width="4.42578125" style="24" customWidth="1"/>
    <col min="509" max="509" width="44.5703125" style="24" bestFit="1" customWidth="1"/>
    <col min="510" max="510" width="12.7109375" style="24" customWidth="1"/>
    <col min="511" max="511" width="16.7109375" style="24" bestFit="1" customWidth="1"/>
    <col min="512" max="512" width="12.5703125" style="24" customWidth="1"/>
    <col min="513" max="513" width="11" style="24" customWidth="1"/>
    <col min="514" max="514" width="13.140625" style="24" customWidth="1"/>
    <col min="515" max="515" width="10.5703125" style="24" customWidth="1"/>
    <col min="516" max="516" width="16.7109375" style="24" bestFit="1" customWidth="1"/>
    <col min="517" max="517" width="12.42578125" style="24" bestFit="1" customWidth="1"/>
    <col min="518" max="518" width="10" style="24" customWidth="1"/>
    <col min="519" max="520" width="10.5703125" style="24" customWidth="1"/>
    <col min="521" max="521" width="11" style="24" customWidth="1"/>
    <col min="522" max="522" width="12" style="24" customWidth="1"/>
    <col min="523" max="523" width="11.5703125" style="24" bestFit="1" customWidth="1"/>
    <col min="524" max="525" width="10.7109375" style="24" customWidth="1"/>
    <col min="526" max="526" width="11.140625" style="24" customWidth="1"/>
    <col min="527" max="527" width="17.42578125" style="24" bestFit="1" customWidth="1"/>
    <col min="528" max="762" width="11.42578125" style="24"/>
    <col min="763" max="763" width="5.42578125" style="24" customWidth="1"/>
    <col min="764" max="764" width="4.42578125" style="24" customWidth="1"/>
    <col min="765" max="765" width="44.5703125" style="24" bestFit="1" customWidth="1"/>
    <col min="766" max="766" width="12.7109375" style="24" customWidth="1"/>
    <col min="767" max="767" width="16.7109375" style="24" bestFit="1" customWidth="1"/>
    <col min="768" max="768" width="12.5703125" style="24" customWidth="1"/>
    <col min="769" max="769" width="11" style="24" customWidth="1"/>
    <col min="770" max="770" width="13.140625" style="24" customWidth="1"/>
    <col min="771" max="771" width="10.5703125" style="24" customWidth="1"/>
    <col min="772" max="772" width="16.7109375" style="24" bestFit="1" customWidth="1"/>
    <col min="773" max="773" width="12.42578125" style="24" bestFit="1" customWidth="1"/>
    <col min="774" max="774" width="10" style="24" customWidth="1"/>
    <col min="775" max="776" width="10.5703125" style="24" customWidth="1"/>
    <col min="777" max="777" width="11" style="24" customWidth="1"/>
    <col min="778" max="778" width="12" style="24" customWidth="1"/>
    <col min="779" max="779" width="11.5703125" style="24" bestFit="1" customWidth="1"/>
    <col min="780" max="781" width="10.7109375" style="24" customWidth="1"/>
    <col min="782" max="782" width="11.140625" style="24" customWidth="1"/>
    <col min="783" max="783" width="17.42578125" style="24" bestFit="1" customWidth="1"/>
    <col min="784" max="1018" width="11.42578125" style="24"/>
    <col min="1019" max="1019" width="5.42578125" style="24" customWidth="1"/>
    <col min="1020" max="1020" width="4.42578125" style="24" customWidth="1"/>
    <col min="1021" max="1021" width="44.5703125" style="24" bestFit="1" customWidth="1"/>
    <col min="1022" max="1022" width="12.7109375" style="24" customWidth="1"/>
    <col min="1023" max="1023" width="16.7109375" style="24" bestFit="1" customWidth="1"/>
    <col min="1024" max="1024" width="12.5703125" style="24" customWidth="1"/>
    <col min="1025" max="1025" width="11" style="24" customWidth="1"/>
    <col min="1026" max="1026" width="13.140625" style="24" customWidth="1"/>
    <col min="1027" max="1027" width="10.5703125" style="24" customWidth="1"/>
    <col min="1028" max="1028" width="16.7109375" style="24" bestFit="1" customWidth="1"/>
    <col min="1029" max="1029" width="12.42578125" style="24" bestFit="1" customWidth="1"/>
    <col min="1030" max="1030" width="10" style="24" customWidth="1"/>
    <col min="1031" max="1032" width="10.5703125" style="24" customWidth="1"/>
    <col min="1033" max="1033" width="11" style="24" customWidth="1"/>
    <col min="1034" max="1034" width="12" style="24" customWidth="1"/>
    <col min="1035" max="1035" width="11.5703125" style="24" bestFit="1" customWidth="1"/>
    <col min="1036" max="1037" width="10.7109375" style="24" customWidth="1"/>
    <col min="1038" max="1038" width="11.140625" style="24" customWidth="1"/>
    <col min="1039" max="1039" width="17.42578125" style="24" bestFit="1" customWidth="1"/>
    <col min="1040" max="1274" width="11.42578125" style="24"/>
    <col min="1275" max="1275" width="5.42578125" style="24" customWidth="1"/>
    <col min="1276" max="1276" width="4.42578125" style="24" customWidth="1"/>
    <col min="1277" max="1277" width="44.5703125" style="24" bestFit="1" customWidth="1"/>
    <col min="1278" max="1278" width="12.7109375" style="24" customWidth="1"/>
    <col min="1279" max="1279" width="16.7109375" style="24" bestFit="1" customWidth="1"/>
    <col min="1280" max="1280" width="12.5703125" style="24" customWidth="1"/>
    <col min="1281" max="1281" width="11" style="24" customWidth="1"/>
    <col min="1282" max="1282" width="13.140625" style="24" customWidth="1"/>
    <col min="1283" max="1283" width="10.5703125" style="24" customWidth="1"/>
    <col min="1284" max="1284" width="16.7109375" style="24" bestFit="1" customWidth="1"/>
    <col min="1285" max="1285" width="12.42578125" style="24" bestFit="1" customWidth="1"/>
    <col min="1286" max="1286" width="10" style="24" customWidth="1"/>
    <col min="1287" max="1288" width="10.5703125" style="24" customWidth="1"/>
    <col min="1289" max="1289" width="11" style="24" customWidth="1"/>
    <col min="1290" max="1290" width="12" style="24" customWidth="1"/>
    <col min="1291" max="1291" width="11.5703125" style="24" bestFit="1" customWidth="1"/>
    <col min="1292" max="1293" width="10.7109375" style="24" customWidth="1"/>
    <col min="1294" max="1294" width="11.140625" style="24" customWidth="1"/>
    <col min="1295" max="1295" width="17.42578125" style="24" bestFit="1" customWidth="1"/>
    <col min="1296" max="1530" width="11.42578125" style="24"/>
    <col min="1531" max="1531" width="5.42578125" style="24" customWidth="1"/>
    <col min="1532" max="1532" width="4.42578125" style="24" customWidth="1"/>
    <col min="1533" max="1533" width="44.5703125" style="24" bestFit="1" customWidth="1"/>
    <col min="1534" max="1534" width="12.7109375" style="24" customWidth="1"/>
    <col min="1535" max="1535" width="16.7109375" style="24" bestFit="1" customWidth="1"/>
    <col min="1536" max="1536" width="12.5703125" style="24" customWidth="1"/>
    <col min="1537" max="1537" width="11" style="24" customWidth="1"/>
    <col min="1538" max="1538" width="13.140625" style="24" customWidth="1"/>
    <col min="1539" max="1539" width="10.5703125" style="24" customWidth="1"/>
    <col min="1540" max="1540" width="16.7109375" style="24" bestFit="1" customWidth="1"/>
    <col min="1541" max="1541" width="12.42578125" style="24" bestFit="1" customWidth="1"/>
    <col min="1542" max="1542" width="10" style="24" customWidth="1"/>
    <col min="1543" max="1544" width="10.5703125" style="24" customWidth="1"/>
    <col min="1545" max="1545" width="11" style="24" customWidth="1"/>
    <col min="1546" max="1546" width="12" style="24" customWidth="1"/>
    <col min="1547" max="1547" width="11.5703125" style="24" bestFit="1" customWidth="1"/>
    <col min="1548" max="1549" width="10.7109375" style="24" customWidth="1"/>
    <col min="1550" max="1550" width="11.140625" style="24" customWidth="1"/>
    <col min="1551" max="1551" width="17.42578125" style="24" bestFit="1" customWidth="1"/>
    <col min="1552" max="1786" width="11.42578125" style="24"/>
    <col min="1787" max="1787" width="5.42578125" style="24" customWidth="1"/>
    <col min="1788" max="1788" width="4.42578125" style="24" customWidth="1"/>
    <col min="1789" max="1789" width="44.5703125" style="24" bestFit="1" customWidth="1"/>
    <col min="1790" max="1790" width="12.7109375" style="24" customWidth="1"/>
    <col min="1791" max="1791" width="16.7109375" style="24" bestFit="1" customWidth="1"/>
    <col min="1792" max="1792" width="12.5703125" style="24" customWidth="1"/>
    <col min="1793" max="1793" width="11" style="24" customWidth="1"/>
    <col min="1794" max="1794" width="13.140625" style="24" customWidth="1"/>
    <col min="1795" max="1795" width="10.5703125" style="24" customWidth="1"/>
    <col min="1796" max="1796" width="16.7109375" style="24" bestFit="1" customWidth="1"/>
    <col min="1797" max="1797" width="12.42578125" style="24" bestFit="1" customWidth="1"/>
    <col min="1798" max="1798" width="10" style="24" customWidth="1"/>
    <col min="1799" max="1800" width="10.5703125" style="24" customWidth="1"/>
    <col min="1801" max="1801" width="11" style="24" customWidth="1"/>
    <col min="1802" max="1802" width="12" style="24" customWidth="1"/>
    <col min="1803" max="1803" width="11.5703125" style="24" bestFit="1" customWidth="1"/>
    <col min="1804" max="1805" width="10.7109375" style="24" customWidth="1"/>
    <col min="1806" max="1806" width="11.140625" style="24" customWidth="1"/>
    <col min="1807" max="1807" width="17.42578125" style="24" bestFit="1" customWidth="1"/>
    <col min="1808" max="2042" width="11.42578125" style="24"/>
    <col min="2043" max="2043" width="5.42578125" style="24" customWidth="1"/>
    <col min="2044" max="2044" width="4.42578125" style="24" customWidth="1"/>
    <col min="2045" max="2045" width="44.5703125" style="24" bestFit="1" customWidth="1"/>
    <col min="2046" max="2046" width="12.7109375" style="24" customWidth="1"/>
    <col min="2047" max="2047" width="16.7109375" style="24" bestFit="1" customWidth="1"/>
    <col min="2048" max="2048" width="12.5703125" style="24" customWidth="1"/>
    <col min="2049" max="2049" width="11" style="24" customWidth="1"/>
    <col min="2050" max="2050" width="13.140625" style="24" customWidth="1"/>
    <col min="2051" max="2051" width="10.5703125" style="24" customWidth="1"/>
    <col min="2052" max="2052" width="16.7109375" style="24" bestFit="1" customWidth="1"/>
    <col min="2053" max="2053" width="12.42578125" style="24" bestFit="1" customWidth="1"/>
    <col min="2054" max="2054" width="10" style="24" customWidth="1"/>
    <col min="2055" max="2056" width="10.5703125" style="24" customWidth="1"/>
    <col min="2057" max="2057" width="11" style="24" customWidth="1"/>
    <col min="2058" max="2058" width="12" style="24" customWidth="1"/>
    <col min="2059" max="2059" width="11.5703125" style="24" bestFit="1" customWidth="1"/>
    <col min="2060" max="2061" width="10.7109375" style="24" customWidth="1"/>
    <col min="2062" max="2062" width="11.140625" style="24" customWidth="1"/>
    <col min="2063" max="2063" width="17.42578125" style="24" bestFit="1" customWidth="1"/>
    <col min="2064" max="2298" width="11.42578125" style="24"/>
    <col min="2299" max="2299" width="5.42578125" style="24" customWidth="1"/>
    <col min="2300" max="2300" width="4.42578125" style="24" customWidth="1"/>
    <col min="2301" max="2301" width="44.5703125" style="24" bestFit="1" customWidth="1"/>
    <col min="2302" max="2302" width="12.7109375" style="24" customWidth="1"/>
    <col min="2303" max="2303" width="16.7109375" style="24" bestFit="1" customWidth="1"/>
    <col min="2304" max="2304" width="12.5703125" style="24" customWidth="1"/>
    <col min="2305" max="2305" width="11" style="24" customWidth="1"/>
    <col min="2306" max="2306" width="13.140625" style="24" customWidth="1"/>
    <col min="2307" max="2307" width="10.5703125" style="24" customWidth="1"/>
    <col min="2308" max="2308" width="16.7109375" style="24" bestFit="1" customWidth="1"/>
    <col min="2309" max="2309" width="12.42578125" style="24" bestFit="1" customWidth="1"/>
    <col min="2310" max="2310" width="10" style="24" customWidth="1"/>
    <col min="2311" max="2312" width="10.5703125" style="24" customWidth="1"/>
    <col min="2313" max="2313" width="11" style="24" customWidth="1"/>
    <col min="2314" max="2314" width="12" style="24" customWidth="1"/>
    <col min="2315" max="2315" width="11.5703125" style="24" bestFit="1" customWidth="1"/>
    <col min="2316" max="2317" width="10.7109375" style="24" customWidth="1"/>
    <col min="2318" max="2318" width="11.140625" style="24" customWidth="1"/>
    <col min="2319" max="2319" width="17.42578125" style="24" bestFit="1" customWidth="1"/>
    <col min="2320" max="2554" width="11.42578125" style="24"/>
    <col min="2555" max="2555" width="5.42578125" style="24" customWidth="1"/>
    <col min="2556" max="2556" width="4.42578125" style="24" customWidth="1"/>
    <col min="2557" max="2557" width="44.5703125" style="24" bestFit="1" customWidth="1"/>
    <col min="2558" max="2558" width="12.7109375" style="24" customWidth="1"/>
    <col min="2559" max="2559" width="16.7109375" style="24" bestFit="1" customWidth="1"/>
    <col min="2560" max="2560" width="12.5703125" style="24" customWidth="1"/>
    <col min="2561" max="2561" width="11" style="24" customWidth="1"/>
    <col min="2562" max="2562" width="13.140625" style="24" customWidth="1"/>
    <col min="2563" max="2563" width="10.5703125" style="24" customWidth="1"/>
    <col min="2564" max="2564" width="16.7109375" style="24" bestFit="1" customWidth="1"/>
    <col min="2565" max="2565" width="12.42578125" style="24" bestFit="1" customWidth="1"/>
    <col min="2566" max="2566" width="10" style="24" customWidth="1"/>
    <col min="2567" max="2568" width="10.5703125" style="24" customWidth="1"/>
    <col min="2569" max="2569" width="11" style="24" customWidth="1"/>
    <col min="2570" max="2570" width="12" style="24" customWidth="1"/>
    <col min="2571" max="2571" width="11.5703125" style="24" bestFit="1" customWidth="1"/>
    <col min="2572" max="2573" width="10.7109375" style="24" customWidth="1"/>
    <col min="2574" max="2574" width="11.140625" style="24" customWidth="1"/>
    <col min="2575" max="2575" width="17.42578125" style="24" bestFit="1" customWidth="1"/>
    <col min="2576" max="2810" width="11.42578125" style="24"/>
    <col min="2811" max="2811" width="5.42578125" style="24" customWidth="1"/>
    <col min="2812" max="2812" width="4.42578125" style="24" customWidth="1"/>
    <col min="2813" max="2813" width="44.5703125" style="24" bestFit="1" customWidth="1"/>
    <col min="2814" max="2814" width="12.7109375" style="24" customWidth="1"/>
    <col min="2815" max="2815" width="16.7109375" style="24" bestFit="1" customWidth="1"/>
    <col min="2816" max="2816" width="12.5703125" style="24" customWidth="1"/>
    <col min="2817" max="2817" width="11" style="24" customWidth="1"/>
    <col min="2818" max="2818" width="13.140625" style="24" customWidth="1"/>
    <col min="2819" max="2819" width="10.5703125" style="24" customWidth="1"/>
    <col min="2820" max="2820" width="16.7109375" style="24" bestFit="1" customWidth="1"/>
    <col min="2821" max="2821" width="12.42578125" style="24" bestFit="1" customWidth="1"/>
    <col min="2822" max="2822" width="10" style="24" customWidth="1"/>
    <col min="2823" max="2824" width="10.5703125" style="24" customWidth="1"/>
    <col min="2825" max="2825" width="11" style="24" customWidth="1"/>
    <col min="2826" max="2826" width="12" style="24" customWidth="1"/>
    <col min="2827" max="2827" width="11.5703125" style="24" bestFit="1" customWidth="1"/>
    <col min="2828" max="2829" width="10.7109375" style="24" customWidth="1"/>
    <col min="2830" max="2830" width="11.140625" style="24" customWidth="1"/>
    <col min="2831" max="2831" width="17.42578125" style="24" bestFit="1" customWidth="1"/>
    <col min="2832" max="3066" width="11.42578125" style="24"/>
    <col min="3067" max="3067" width="5.42578125" style="24" customWidth="1"/>
    <col min="3068" max="3068" width="4.42578125" style="24" customWidth="1"/>
    <col min="3069" max="3069" width="44.5703125" style="24" bestFit="1" customWidth="1"/>
    <col min="3070" max="3070" width="12.7109375" style="24" customWidth="1"/>
    <col min="3071" max="3071" width="16.7109375" style="24" bestFit="1" customWidth="1"/>
    <col min="3072" max="3072" width="12.5703125" style="24" customWidth="1"/>
    <col min="3073" max="3073" width="11" style="24" customWidth="1"/>
    <col min="3074" max="3074" width="13.140625" style="24" customWidth="1"/>
    <col min="3075" max="3075" width="10.5703125" style="24" customWidth="1"/>
    <col min="3076" max="3076" width="16.7109375" style="24" bestFit="1" customWidth="1"/>
    <col min="3077" max="3077" width="12.42578125" style="24" bestFit="1" customWidth="1"/>
    <col min="3078" max="3078" width="10" style="24" customWidth="1"/>
    <col min="3079" max="3080" width="10.5703125" style="24" customWidth="1"/>
    <col min="3081" max="3081" width="11" style="24" customWidth="1"/>
    <col min="3082" max="3082" width="12" style="24" customWidth="1"/>
    <col min="3083" max="3083" width="11.5703125" style="24" bestFit="1" customWidth="1"/>
    <col min="3084" max="3085" width="10.7109375" style="24" customWidth="1"/>
    <col min="3086" max="3086" width="11.140625" style="24" customWidth="1"/>
    <col min="3087" max="3087" width="17.42578125" style="24" bestFit="1" customWidth="1"/>
    <col min="3088" max="3322" width="11.42578125" style="24"/>
    <col min="3323" max="3323" width="5.42578125" style="24" customWidth="1"/>
    <col min="3324" max="3324" width="4.42578125" style="24" customWidth="1"/>
    <col min="3325" max="3325" width="44.5703125" style="24" bestFit="1" customWidth="1"/>
    <col min="3326" max="3326" width="12.7109375" style="24" customWidth="1"/>
    <col min="3327" max="3327" width="16.7109375" style="24" bestFit="1" customWidth="1"/>
    <col min="3328" max="3328" width="12.5703125" style="24" customWidth="1"/>
    <col min="3329" max="3329" width="11" style="24" customWidth="1"/>
    <col min="3330" max="3330" width="13.140625" style="24" customWidth="1"/>
    <col min="3331" max="3331" width="10.5703125" style="24" customWidth="1"/>
    <col min="3332" max="3332" width="16.7109375" style="24" bestFit="1" customWidth="1"/>
    <col min="3333" max="3333" width="12.42578125" style="24" bestFit="1" customWidth="1"/>
    <col min="3334" max="3334" width="10" style="24" customWidth="1"/>
    <col min="3335" max="3336" width="10.5703125" style="24" customWidth="1"/>
    <col min="3337" max="3337" width="11" style="24" customWidth="1"/>
    <col min="3338" max="3338" width="12" style="24" customWidth="1"/>
    <col min="3339" max="3339" width="11.5703125" style="24" bestFit="1" customWidth="1"/>
    <col min="3340" max="3341" width="10.7109375" style="24" customWidth="1"/>
    <col min="3342" max="3342" width="11.140625" style="24" customWidth="1"/>
    <col min="3343" max="3343" width="17.42578125" style="24" bestFit="1" customWidth="1"/>
    <col min="3344" max="3578" width="11.42578125" style="24"/>
    <col min="3579" max="3579" width="5.42578125" style="24" customWidth="1"/>
    <col min="3580" max="3580" width="4.42578125" style="24" customWidth="1"/>
    <col min="3581" max="3581" width="44.5703125" style="24" bestFit="1" customWidth="1"/>
    <col min="3582" max="3582" width="12.7109375" style="24" customWidth="1"/>
    <col min="3583" max="3583" width="16.7109375" style="24" bestFit="1" customWidth="1"/>
    <col min="3584" max="3584" width="12.5703125" style="24" customWidth="1"/>
    <col min="3585" max="3585" width="11" style="24" customWidth="1"/>
    <col min="3586" max="3586" width="13.140625" style="24" customWidth="1"/>
    <col min="3587" max="3587" width="10.5703125" style="24" customWidth="1"/>
    <col min="3588" max="3588" width="16.7109375" style="24" bestFit="1" customWidth="1"/>
    <col min="3589" max="3589" width="12.42578125" style="24" bestFit="1" customWidth="1"/>
    <col min="3590" max="3590" width="10" style="24" customWidth="1"/>
    <col min="3591" max="3592" width="10.5703125" style="24" customWidth="1"/>
    <col min="3593" max="3593" width="11" style="24" customWidth="1"/>
    <col min="3594" max="3594" width="12" style="24" customWidth="1"/>
    <col min="3595" max="3595" width="11.5703125" style="24" bestFit="1" customWidth="1"/>
    <col min="3596" max="3597" width="10.7109375" style="24" customWidth="1"/>
    <col min="3598" max="3598" width="11.140625" style="24" customWidth="1"/>
    <col min="3599" max="3599" width="17.42578125" style="24" bestFit="1" customWidth="1"/>
    <col min="3600" max="3834" width="11.42578125" style="24"/>
    <col min="3835" max="3835" width="5.42578125" style="24" customWidth="1"/>
    <col min="3836" max="3836" width="4.42578125" style="24" customWidth="1"/>
    <col min="3837" max="3837" width="44.5703125" style="24" bestFit="1" customWidth="1"/>
    <col min="3838" max="3838" width="12.7109375" style="24" customWidth="1"/>
    <col min="3839" max="3839" width="16.7109375" style="24" bestFit="1" customWidth="1"/>
    <col min="3840" max="3840" width="12.5703125" style="24" customWidth="1"/>
    <col min="3841" max="3841" width="11" style="24" customWidth="1"/>
    <col min="3842" max="3842" width="13.140625" style="24" customWidth="1"/>
    <col min="3843" max="3843" width="10.5703125" style="24" customWidth="1"/>
    <col min="3844" max="3844" width="16.7109375" style="24" bestFit="1" customWidth="1"/>
    <col min="3845" max="3845" width="12.42578125" style="24" bestFit="1" customWidth="1"/>
    <col min="3846" max="3846" width="10" style="24" customWidth="1"/>
    <col min="3847" max="3848" width="10.5703125" style="24" customWidth="1"/>
    <col min="3849" max="3849" width="11" style="24" customWidth="1"/>
    <col min="3850" max="3850" width="12" style="24" customWidth="1"/>
    <col min="3851" max="3851" width="11.5703125" style="24" bestFit="1" customWidth="1"/>
    <col min="3852" max="3853" width="10.7109375" style="24" customWidth="1"/>
    <col min="3854" max="3854" width="11.140625" style="24" customWidth="1"/>
    <col min="3855" max="3855" width="17.42578125" style="24" bestFit="1" customWidth="1"/>
    <col min="3856" max="4090" width="11.42578125" style="24"/>
    <col min="4091" max="4091" width="5.42578125" style="24" customWidth="1"/>
    <col min="4092" max="4092" width="4.42578125" style="24" customWidth="1"/>
    <col min="4093" max="4093" width="44.5703125" style="24" bestFit="1" customWidth="1"/>
    <col min="4094" max="4094" width="12.7109375" style="24" customWidth="1"/>
    <col min="4095" max="4095" width="16.7109375" style="24" bestFit="1" customWidth="1"/>
    <col min="4096" max="4096" width="12.5703125" style="24" customWidth="1"/>
    <col min="4097" max="4097" width="11" style="24" customWidth="1"/>
    <col min="4098" max="4098" width="13.140625" style="24" customWidth="1"/>
    <col min="4099" max="4099" width="10.5703125" style="24" customWidth="1"/>
    <col min="4100" max="4100" width="16.7109375" style="24" bestFit="1" customWidth="1"/>
    <col min="4101" max="4101" width="12.42578125" style="24" bestFit="1" customWidth="1"/>
    <col min="4102" max="4102" width="10" style="24" customWidth="1"/>
    <col min="4103" max="4104" width="10.5703125" style="24" customWidth="1"/>
    <col min="4105" max="4105" width="11" style="24" customWidth="1"/>
    <col min="4106" max="4106" width="12" style="24" customWidth="1"/>
    <col min="4107" max="4107" width="11.5703125" style="24" bestFit="1" customWidth="1"/>
    <col min="4108" max="4109" width="10.7109375" style="24" customWidth="1"/>
    <col min="4110" max="4110" width="11.140625" style="24" customWidth="1"/>
    <col min="4111" max="4111" width="17.42578125" style="24" bestFit="1" customWidth="1"/>
    <col min="4112" max="4346" width="11.42578125" style="24"/>
    <col min="4347" max="4347" width="5.42578125" style="24" customWidth="1"/>
    <col min="4348" max="4348" width="4.42578125" style="24" customWidth="1"/>
    <col min="4349" max="4349" width="44.5703125" style="24" bestFit="1" customWidth="1"/>
    <col min="4350" max="4350" width="12.7109375" style="24" customWidth="1"/>
    <col min="4351" max="4351" width="16.7109375" style="24" bestFit="1" customWidth="1"/>
    <col min="4352" max="4352" width="12.5703125" style="24" customWidth="1"/>
    <col min="4353" max="4353" width="11" style="24" customWidth="1"/>
    <col min="4354" max="4354" width="13.140625" style="24" customWidth="1"/>
    <col min="4355" max="4355" width="10.5703125" style="24" customWidth="1"/>
    <col min="4356" max="4356" width="16.7109375" style="24" bestFit="1" customWidth="1"/>
    <col min="4357" max="4357" width="12.42578125" style="24" bestFit="1" customWidth="1"/>
    <col min="4358" max="4358" width="10" style="24" customWidth="1"/>
    <col min="4359" max="4360" width="10.5703125" style="24" customWidth="1"/>
    <col min="4361" max="4361" width="11" style="24" customWidth="1"/>
    <col min="4362" max="4362" width="12" style="24" customWidth="1"/>
    <col min="4363" max="4363" width="11.5703125" style="24" bestFit="1" customWidth="1"/>
    <col min="4364" max="4365" width="10.7109375" style="24" customWidth="1"/>
    <col min="4366" max="4366" width="11.140625" style="24" customWidth="1"/>
    <col min="4367" max="4367" width="17.42578125" style="24" bestFit="1" customWidth="1"/>
    <col min="4368" max="4602" width="11.42578125" style="24"/>
    <col min="4603" max="4603" width="5.42578125" style="24" customWidth="1"/>
    <col min="4604" max="4604" width="4.42578125" style="24" customWidth="1"/>
    <col min="4605" max="4605" width="44.5703125" style="24" bestFit="1" customWidth="1"/>
    <col min="4606" max="4606" width="12.7109375" style="24" customWidth="1"/>
    <col min="4607" max="4607" width="16.7109375" style="24" bestFit="1" customWidth="1"/>
    <col min="4608" max="4608" width="12.5703125" style="24" customWidth="1"/>
    <col min="4609" max="4609" width="11" style="24" customWidth="1"/>
    <col min="4610" max="4610" width="13.140625" style="24" customWidth="1"/>
    <col min="4611" max="4611" width="10.5703125" style="24" customWidth="1"/>
    <col min="4612" max="4612" width="16.7109375" style="24" bestFit="1" customWidth="1"/>
    <col min="4613" max="4613" width="12.42578125" style="24" bestFit="1" customWidth="1"/>
    <col min="4614" max="4614" width="10" style="24" customWidth="1"/>
    <col min="4615" max="4616" width="10.5703125" style="24" customWidth="1"/>
    <col min="4617" max="4617" width="11" style="24" customWidth="1"/>
    <col min="4618" max="4618" width="12" style="24" customWidth="1"/>
    <col min="4619" max="4619" width="11.5703125" style="24" bestFit="1" customWidth="1"/>
    <col min="4620" max="4621" width="10.7109375" style="24" customWidth="1"/>
    <col min="4622" max="4622" width="11.140625" style="24" customWidth="1"/>
    <col min="4623" max="4623" width="17.42578125" style="24" bestFit="1" customWidth="1"/>
    <col min="4624" max="4858" width="11.42578125" style="24"/>
    <col min="4859" max="4859" width="5.42578125" style="24" customWidth="1"/>
    <col min="4860" max="4860" width="4.42578125" style="24" customWidth="1"/>
    <col min="4861" max="4861" width="44.5703125" style="24" bestFit="1" customWidth="1"/>
    <col min="4862" max="4862" width="12.7109375" style="24" customWidth="1"/>
    <col min="4863" max="4863" width="16.7109375" style="24" bestFit="1" customWidth="1"/>
    <col min="4864" max="4864" width="12.5703125" style="24" customWidth="1"/>
    <col min="4865" max="4865" width="11" style="24" customWidth="1"/>
    <col min="4866" max="4866" width="13.140625" style="24" customWidth="1"/>
    <col min="4867" max="4867" width="10.5703125" style="24" customWidth="1"/>
    <col min="4868" max="4868" width="16.7109375" style="24" bestFit="1" customWidth="1"/>
    <col min="4869" max="4869" width="12.42578125" style="24" bestFit="1" customWidth="1"/>
    <col min="4870" max="4870" width="10" style="24" customWidth="1"/>
    <col min="4871" max="4872" width="10.5703125" style="24" customWidth="1"/>
    <col min="4873" max="4873" width="11" style="24" customWidth="1"/>
    <col min="4874" max="4874" width="12" style="24" customWidth="1"/>
    <col min="4875" max="4875" width="11.5703125" style="24" bestFit="1" customWidth="1"/>
    <col min="4876" max="4877" width="10.7109375" style="24" customWidth="1"/>
    <col min="4878" max="4878" width="11.140625" style="24" customWidth="1"/>
    <col min="4879" max="4879" width="17.42578125" style="24" bestFit="1" customWidth="1"/>
    <col min="4880" max="5114" width="11.42578125" style="24"/>
    <col min="5115" max="5115" width="5.42578125" style="24" customWidth="1"/>
    <col min="5116" max="5116" width="4.42578125" style="24" customWidth="1"/>
    <col min="5117" max="5117" width="44.5703125" style="24" bestFit="1" customWidth="1"/>
    <col min="5118" max="5118" width="12.7109375" style="24" customWidth="1"/>
    <col min="5119" max="5119" width="16.7109375" style="24" bestFit="1" customWidth="1"/>
    <col min="5120" max="5120" width="12.5703125" style="24" customWidth="1"/>
    <col min="5121" max="5121" width="11" style="24" customWidth="1"/>
    <col min="5122" max="5122" width="13.140625" style="24" customWidth="1"/>
    <col min="5123" max="5123" width="10.5703125" style="24" customWidth="1"/>
    <col min="5124" max="5124" width="16.7109375" style="24" bestFit="1" customWidth="1"/>
    <col min="5125" max="5125" width="12.42578125" style="24" bestFit="1" customWidth="1"/>
    <col min="5126" max="5126" width="10" style="24" customWidth="1"/>
    <col min="5127" max="5128" width="10.5703125" style="24" customWidth="1"/>
    <col min="5129" max="5129" width="11" style="24" customWidth="1"/>
    <col min="5130" max="5130" width="12" style="24" customWidth="1"/>
    <col min="5131" max="5131" width="11.5703125" style="24" bestFit="1" customWidth="1"/>
    <col min="5132" max="5133" width="10.7109375" style="24" customWidth="1"/>
    <col min="5134" max="5134" width="11.140625" style="24" customWidth="1"/>
    <col min="5135" max="5135" width="17.42578125" style="24" bestFit="1" customWidth="1"/>
    <col min="5136" max="5370" width="11.42578125" style="24"/>
    <col min="5371" max="5371" width="5.42578125" style="24" customWidth="1"/>
    <col min="5372" max="5372" width="4.42578125" style="24" customWidth="1"/>
    <col min="5373" max="5373" width="44.5703125" style="24" bestFit="1" customWidth="1"/>
    <col min="5374" max="5374" width="12.7109375" style="24" customWidth="1"/>
    <col min="5375" max="5375" width="16.7109375" style="24" bestFit="1" customWidth="1"/>
    <col min="5376" max="5376" width="12.5703125" style="24" customWidth="1"/>
    <col min="5377" max="5377" width="11" style="24" customWidth="1"/>
    <col min="5378" max="5378" width="13.140625" style="24" customWidth="1"/>
    <col min="5379" max="5379" width="10.5703125" style="24" customWidth="1"/>
    <col min="5380" max="5380" width="16.7109375" style="24" bestFit="1" customWidth="1"/>
    <col min="5381" max="5381" width="12.42578125" style="24" bestFit="1" customWidth="1"/>
    <col min="5382" max="5382" width="10" style="24" customWidth="1"/>
    <col min="5383" max="5384" width="10.5703125" style="24" customWidth="1"/>
    <col min="5385" max="5385" width="11" style="24" customWidth="1"/>
    <col min="5386" max="5386" width="12" style="24" customWidth="1"/>
    <col min="5387" max="5387" width="11.5703125" style="24" bestFit="1" customWidth="1"/>
    <col min="5388" max="5389" width="10.7109375" style="24" customWidth="1"/>
    <col min="5390" max="5390" width="11.140625" style="24" customWidth="1"/>
    <col min="5391" max="5391" width="17.42578125" style="24" bestFit="1" customWidth="1"/>
    <col min="5392" max="5626" width="11.42578125" style="24"/>
    <col min="5627" max="5627" width="5.42578125" style="24" customWidth="1"/>
    <col min="5628" max="5628" width="4.42578125" style="24" customWidth="1"/>
    <col min="5629" max="5629" width="44.5703125" style="24" bestFit="1" customWidth="1"/>
    <col min="5630" max="5630" width="12.7109375" style="24" customWidth="1"/>
    <col min="5631" max="5631" width="16.7109375" style="24" bestFit="1" customWidth="1"/>
    <col min="5632" max="5632" width="12.5703125" style="24" customWidth="1"/>
    <col min="5633" max="5633" width="11" style="24" customWidth="1"/>
    <col min="5634" max="5634" width="13.140625" style="24" customWidth="1"/>
    <col min="5635" max="5635" width="10.5703125" style="24" customWidth="1"/>
    <col min="5636" max="5636" width="16.7109375" style="24" bestFit="1" customWidth="1"/>
    <col min="5637" max="5637" width="12.42578125" style="24" bestFit="1" customWidth="1"/>
    <col min="5638" max="5638" width="10" style="24" customWidth="1"/>
    <col min="5639" max="5640" width="10.5703125" style="24" customWidth="1"/>
    <col min="5641" max="5641" width="11" style="24" customWidth="1"/>
    <col min="5642" max="5642" width="12" style="24" customWidth="1"/>
    <col min="5643" max="5643" width="11.5703125" style="24" bestFit="1" customWidth="1"/>
    <col min="5644" max="5645" width="10.7109375" style="24" customWidth="1"/>
    <col min="5646" max="5646" width="11.140625" style="24" customWidth="1"/>
    <col min="5647" max="5647" width="17.42578125" style="24" bestFit="1" customWidth="1"/>
    <col min="5648" max="5882" width="11.42578125" style="24"/>
    <col min="5883" max="5883" width="5.42578125" style="24" customWidth="1"/>
    <col min="5884" max="5884" width="4.42578125" style="24" customWidth="1"/>
    <col min="5885" max="5885" width="44.5703125" style="24" bestFit="1" customWidth="1"/>
    <col min="5886" max="5886" width="12.7109375" style="24" customWidth="1"/>
    <col min="5887" max="5887" width="16.7109375" style="24" bestFit="1" customWidth="1"/>
    <col min="5888" max="5888" width="12.5703125" style="24" customWidth="1"/>
    <col min="5889" max="5889" width="11" style="24" customWidth="1"/>
    <col min="5890" max="5890" width="13.140625" style="24" customWidth="1"/>
    <col min="5891" max="5891" width="10.5703125" style="24" customWidth="1"/>
    <col min="5892" max="5892" width="16.7109375" style="24" bestFit="1" customWidth="1"/>
    <col min="5893" max="5893" width="12.42578125" style="24" bestFit="1" customWidth="1"/>
    <col min="5894" max="5894" width="10" style="24" customWidth="1"/>
    <col min="5895" max="5896" width="10.5703125" style="24" customWidth="1"/>
    <col min="5897" max="5897" width="11" style="24" customWidth="1"/>
    <col min="5898" max="5898" width="12" style="24" customWidth="1"/>
    <col min="5899" max="5899" width="11.5703125" style="24" bestFit="1" customWidth="1"/>
    <col min="5900" max="5901" width="10.7109375" style="24" customWidth="1"/>
    <col min="5902" max="5902" width="11.140625" style="24" customWidth="1"/>
    <col min="5903" max="5903" width="17.42578125" style="24" bestFit="1" customWidth="1"/>
    <col min="5904" max="6138" width="11.42578125" style="24"/>
    <col min="6139" max="6139" width="5.42578125" style="24" customWidth="1"/>
    <col min="6140" max="6140" width="4.42578125" style="24" customWidth="1"/>
    <col min="6141" max="6141" width="44.5703125" style="24" bestFit="1" customWidth="1"/>
    <col min="6142" max="6142" width="12.7109375" style="24" customWidth="1"/>
    <col min="6143" max="6143" width="16.7109375" style="24" bestFit="1" customWidth="1"/>
    <col min="6144" max="6144" width="12.5703125" style="24" customWidth="1"/>
    <col min="6145" max="6145" width="11" style="24" customWidth="1"/>
    <col min="6146" max="6146" width="13.140625" style="24" customWidth="1"/>
    <col min="6147" max="6147" width="10.5703125" style="24" customWidth="1"/>
    <col min="6148" max="6148" width="16.7109375" style="24" bestFit="1" customWidth="1"/>
    <col min="6149" max="6149" width="12.42578125" style="24" bestFit="1" customWidth="1"/>
    <col min="6150" max="6150" width="10" style="24" customWidth="1"/>
    <col min="6151" max="6152" width="10.5703125" style="24" customWidth="1"/>
    <col min="6153" max="6153" width="11" style="24" customWidth="1"/>
    <col min="6154" max="6154" width="12" style="24" customWidth="1"/>
    <col min="6155" max="6155" width="11.5703125" style="24" bestFit="1" customWidth="1"/>
    <col min="6156" max="6157" width="10.7109375" style="24" customWidth="1"/>
    <col min="6158" max="6158" width="11.140625" style="24" customWidth="1"/>
    <col min="6159" max="6159" width="17.42578125" style="24" bestFit="1" customWidth="1"/>
    <col min="6160" max="6394" width="11.42578125" style="24"/>
    <col min="6395" max="6395" width="5.42578125" style="24" customWidth="1"/>
    <col min="6396" max="6396" width="4.42578125" style="24" customWidth="1"/>
    <col min="6397" max="6397" width="44.5703125" style="24" bestFit="1" customWidth="1"/>
    <col min="6398" max="6398" width="12.7109375" style="24" customWidth="1"/>
    <col min="6399" max="6399" width="16.7109375" style="24" bestFit="1" customWidth="1"/>
    <col min="6400" max="6400" width="12.5703125" style="24" customWidth="1"/>
    <col min="6401" max="6401" width="11" style="24" customWidth="1"/>
    <col min="6402" max="6402" width="13.140625" style="24" customWidth="1"/>
    <col min="6403" max="6403" width="10.5703125" style="24" customWidth="1"/>
    <col min="6404" max="6404" width="16.7109375" style="24" bestFit="1" customWidth="1"/>
    <col min="6405" max="6405" width="12.42578125" style="24" bestFit="1" customWidth="1"/>
    <col min="6406" max="6406" width="10" style="24" customWidth="1"/>
    <col min="6407" max="6408" width="10.5703125" style="24" customWidth="1"/>
    <col min="6409" max="6409" width="11" style="24" customWidth="1"/>
    <col min="6410" max="6410" width="12" style="24" customWidth="1"/>
    <col min="6411" max="6411" width="11.5703125" style="24" bestFit="1" customWidth="1"/>
    <col min="6412" max="6413" width="10.7109375" style="24" customWidth="1"/>
    <col min="6414" max="6414" width="11.140625" style="24" customWidth="1"/>
    <col min="6415" max="6415" width="17.42578125" style="24" bestFit="1" customWidth="1"/>
    <col min="6416" max="6650" width="11.42578125" style="24"/>
    <col min="6651" max="6651" width="5.42578125" style="24" customWidth="1"/>
    <col min="6652" max="6652" width="4.42578125" style="24" customWidth="1"/>
    <col min="6653" max="6653" width="44.5703125" style="24" bestFit="1" customWidth="1"/>
    <col min="6654" max="6654" width="12.7109375" style="24" customWidth="1"/>
    <col min="6655" max="6655" width="16.7109375" style="24" bestFit="1" customWidth="1"/>
    <col min="6656" max="6656" width="12.5703125" style="24" customWidth="1"/>
    <col min="6657" max="6657" width="11" style="24" customWidth="1"/>
    <col min="6658" max="6658" width="13.140625" style="24" customWidth="1"/>
    <col min="6659" max="6659" width="10.5703125" style="24" customWidth="1"/>
    <col min="6660" max="6660" width="16.7109375" style="24" bestFit="1" customWidth="1"/>
    <col min="6661" max="6661" width="12.42578125" style="24" bestFit="1" customWidth="1"/>
    <col min="6662" max="6662" width="10" style="24" customWidth="1"/>
    <col min="6663" max="6664" width="10.5703125" style="24" customWidth="1"/>
    <col min="6665" max="6665" width="11" style="24" customWidth="1"/>
    <col min="6666" max="6666" width="12" style="24" customWidth="1"/>
    <col min="6667" max="6667" width="11.5703125" style="24" bestFit="1" customWidth="1"/>
    <col min="6668" max="6669" width="10.7109375" style="24" customWidth="1"/>
    <col min="6670" max="6670" width="11.140625" style="24" customWidth="1"/>
    <col min="6671" max="6671" width="17.42578125" style="24" bestFit="1" customWidth="1"/>
    <col min="6672" max="6906" width="11.42578125" style="24"/>
    <col min="6907" max="6907" width="5.42578125" style="24" customWidth="1"/>
    <col min="6908" max="6908" width="4.42578125" style="24" customWidth="1"/>
    <col min="6909" max="6909" width="44.5703125" style="24" bestFit="1" customWidth="1"/>
    <col min="6910" max="6910" width="12.7109375" style="24" customWidth="1"/>
    <col min="6911" max="6911" width="16.7109375" style="24" bestFit="1" customWidth="1"/>
    <col min="6912" max="6912" width="12.5703125" style="24" customWidth="1"/>
    <col min="6913" max="6913" width="11" style="24" customWidth="1"/>
    <col min="6914" max="6914" width="13.140625" style="24" customWidth="1"/>
    <col min="6915" max="6915" width="10.5703125" style="24" customWidth="1"/>
    <col min="6916" max="6916" width="16.7109375" style="24" bestFit="1" customWidth="1"/>
    <col min="6917" max="6917" width="12.42578125" style="24" bestFit="1" customWidth="1"/>
    <col min="6918" max="6918" width="10" style="24" customWidth="1"/>
    <col min="6919" max="6920" width="10.5703125" style="24" customWidth="1"/>
    <col min="6921" max="6921" width="11" style="24" customWidth="1"/>
    <col min="6922" max="6922" width="12" style="24" customWidth="1"/>
    <col min="6923" max="6923" width="11.5703125" style="24" bestFit="1" customWidth="1"/>
    <col min="6924" max="6925" width="10.7109375" style="24" customWidth="1"/>
    <col min="6926" max="6926" width="11.140625" style="24" customWidth="1"/>
    <col min="6927" max="6927" width="17.42578125" style="24" bestFit="1" customWidth="1"/>
    <col min="6928" max="7162" width="11.42578125" style="24"/>
    <col min="7163" max="7163" width="5.42578125" style="24" customWidth="1"/>
    <col min="7164" max="7164" width="4.42578125" style="24" customWidth="1"/>
    <col min="7165" max="7165" width="44.5703125" style="24" bestFit="1" customWidth="1"/>
    <col min="7166" max="7166" width="12.7109375" style="24" customWidth="1"/>
    <col min="7167" max="7167" width="16.7109375" style="24" bestFit="1" customWidth="1"/>
    <col min="7168" max="7168" width="12.5703125" style="24" customWidth="1"/>
    <col min="7169" max="7169" width="11" style="24" customWidth="1"/>
    <col min="7170" max="7170" width="13.140625" style="24" customWidth="1"/>
    <col min="7171" max="7171" width="10.5703125" style="24" customWidth="1"/>
    <col min="7172" max="7172" width="16.7109375" style="24" bestFit="1" customWidth="1"/>
    <col min="7173" max="7173" width="12.42578125" style="24" bestFit="1" customWidth="1"/>
    <col min="7174" max="7174" width="10" style="24" customWidth="1"/>
    <col min="7175" max="7176" width="10.5703125" style="24" customWidth="1"/>
    <col min="7177" max="7177" width="11" style="24" customWidth="1"/>
    <col min="7178" max="7178" width="12" style="24" customWidth="1"/>
    <col min="7179" max="7179" width="11.5703125" style="24" bestFit="1" customWidth="1"/>
    <col min="7180" max="7181" width="10.7109375" style="24" customWidth="1"/>
    <col min="7182" max="7182" width="11.140625" style="24" customWidth="1"/>
    <col min="7183" max="7183" width="17.42578125" style="24" bestFit="1" customWidth="1"/>
    <col min="7184" max="7418" width="11.42578125" style="24"/>
    <col min="7419" max="7419" width="5.42578125" style="24" customWidth="1"/>
    <col min="7420" max="7420" width="4.42578125" style="24" customWidth="1"/>
    <col min="7421" max="7421" width="44.5703125" style="24" bestFit="1" customWidth="1"/>
    <col min="7422" max="7422" width="12.7109375" style="24" customWidth="1"/>
    <col min="7423" max="7423" width="16.7109375" style="24" bestFit="1" customWidth="1"/>
    <col min="7424" max="7424" width="12.5703125" style="24" customWidth="1"/>
    <col min="7425" max="7425" width="11" style="24" customWidth="1"/>
    <col min="7426" max="7426" width="13.140625" style="24" customWidth="1"/>
    <col min="7427" max="7427" width="10.5703125" style="24" customWidth="1"/>
    <col min="7428" max="7428" width="16.7109375" style="24" bestFit="1" customWidth="1"/>
    <col min="7429" max="7429" width="12.42578125" style="24" bestFit="1" customWidth="1"/>
    <col min="7430" max="7430" width="10" style="24" customWidth="1"/>
    <col min="7431" max="7432" width="10.5703125" style="24" customWidth="1"/>
    <col min="7433" max="7433" width="11" style="24" customWidth="1"/>
    <col min="7434" max="7434" width="12" style="24" customWidth="1"/>
    <col min="7435" max="7435" width="11.5703125" style="24" bestFit="1" customWidth="1"/>
    <col min="7436" max="7437" width="10.7109375" style="24" customWidth="1"/>
    <col min="7438" max="7438" width="11.140625" style="24" customWidth="1"/>
    <col min="7439" max="7439" width="17.42578125" style="24" bestFit="1" customWidth="1"/>
    <col min="7440" max="7674" width="11.42578125" style="24"/>
    <col min="7675" max="7675" width="5.42578125" style="24" customWidth="1"/>
    <col min="7676" max="7676" width="4.42578125" style="24" customWidth="1"/>
    <col min="7677" max="7677" width="44.5703125" style="24" bestFit="1" customWidth="1"/>
    <col min="7678" max="7678" width="12.7109375" style="24" customWidth="1"/>
    <col min="7679" max="7679" width="16.7109375" style="24" bestFit="1" customWidth="1"/>
    <col min="7680" max="7680" width="12.5703125" style="24" customWidth="1"/>
    <col min="7681" max="7681" width="11" style="24" customWidth="1"/>
    <col min="7682" max="7682" width="13.140625" style="24" customWidth="1"/>
    <col min="7683" max="7683" width="10.5703125" style="24" customWidth="1"/>
    <col min="7684" max="7684" width="16.7109375" style="24" bestFit="1" customWidth="1"/>
    <col min="7685" max="7685" width="12.42578125" style="24" bestFit="1" customWidth="1"/>
    <col min="7686" max="7686" width="10" style="24" customWidth="1"/>
    <col min="7687" max="7688" width="10.5703125" style="24" customWidth="1"/>
    <col min="7689" max="7689" width="11" style="24" customWidth="1"/>
    <col min="7690" max="7690" width="12" style="24" customWidth="1"/>
    <col min="7691" max="7691" width="11.5703125" style="24" bestFit="1" customWidth="1"/>
    <col min="7692" max="7693" width="10.7109375" style="24" customWidth="1"/>
    <col min="7694" max="7694" width="11.140625" style="24" customWidth="1"/>
    <col min="7695" max="7695" width="17.42578125" style="24" bestFit="1" customWidth="1"/>
    <col min="7696" max="7930" width="11.42578125" style="24"/>
    <col min="7931" max="7931" width="5.42578125" style="24" customWidth="1"/>
    <col min="7932" max="7932" width="4.42578125" style="24" customWidth="1"/>
    <col min="7933" max="7933" width="44.5703125" style="24" bestFit="1" customWidth="1"/>
    <col min="7934" max="7934" width="12.7109375" style="24" customWidth="1"/>
    <col min="7935" max="7935" width="16.7109375" style="24" bestFit="1" customWidth="1"/>
    <col min="7936" max="7936" width="12.5703125" style="24" customWidth="1"/>
    <col min="7937" max="7937" width="11" style="24" customWidth="1"/>
    <col min="7938" max="7938" width="13.140625" style="24" customWidth="1"/>
    <col min="7939" max="7939" width="10.5703125" style="24" customWidth="1"/>
    <col min="7940" max="7940" width="16.7109375" style="24" bestFit="1" customWidth="1"/>
    <col min="7941" max="7941" width="12.42578125" style="24" bestFit="1" customWidth="1"/>
    <col min="7942" max="7942" width="10" style="24" customWidth="1"/>
    <col min="7943" max="7944" width="10.5703125" style="24" customWidth="1"/>
    <col min="7945" max="7945" width="11" style="24" customWidth="1"/>
    <col min="7946" max="7946" width="12" style="24" customWidth="1"/>
    <col min="7947" max="7947" width="11.5703125" style="24" bestFit="1" customWidth="1"/>
    <col min="7948" max="7949" width="10.7109375" style="24" customWidth="1"/>
    <col min="7950" max="7950" width="11.140625" style="24" customWidth="1"/>
    <col min="7951" max="7951" width="17.42578125" style="24" bestFit="1" customWidth="1"/>
    <col min="7952" max="8186" width="11.42578125" style="24"/>
    <col min="8187" max="8187" width="5.42578125" style="24" customWidth="1"/>
    <col min="8188" max="8188" width="4.42578125" style="24" customWidth="1"/>
    <col min="8189" max="8189" width="44.5703125" style="24" bestFit="1" customWidth="1"/>
    <col min="8190" max="8190" width="12.7109375" style="24" customWidth="1"/>
    <col min="8191" max="8191" width="16.7109375" style="24" bestFit="1" customWidth="1"/>
    <col min="8192" max="8192" width="12.5703125" style="24" customWidth="1"/>
    <col min="8193" max="8193" width="11" style="24" customWidth="1"/>
    <col min="8194" max="8194" width="13.140625" style="24" customWidth="1"/>
    <col min="8195" max="8195" width="10.5703125" style="24" customWidth="1"/>
    <col min="8196" max="8196" width="16.7109375" style="24" bestFit="1" customWidth="1"/>
    <col min="8197" max="8197" width="12.42578125" style="24" bestFit="1" customWidth="1"/>
    <col min="8198" max="8198" width="10" style="24" customWidth="1"/>
    <col min="8199" max="8200" width="10.5703125" style="24" customWidth="1"/>
    <col min="8201" max="8201" width="11" style="24" customWidth="1"/>
    <col min="8202" max="8202" width="12" style="24" customWidth="1"/>
    <col min="8203" max="8203" width="11.5703125" style="24" bestFit="1" customWidth="1"/>
    <col min="8204" max="8205" width="10.7109375" style="24" customWidth="1"/>
    <col min="8206" max="8206" width="11.140625" style="24" customWidth="1"/>
    <col min="8207" max="8207" width="17.42578125" style="24" bestFit="1" customWidth="1"/>
    <col min="8208" max="8442" width="11.42578125" style="24"/>
    <col min="8443" max="8443" width="5.42578125" style="24" customWidth="1"/>
    <col min="8444" max="8444" width="4.42578125" style="24" customWidth="1"/>
    <col min="8445" max="8445" width="44.5703125" style="24" bestFit="1" customWidth="1"/>
    <col min="8446" max="8446" width="12.7109375" style="24" customWidth="1"/>
    <col min="8447" max="8447" width="16.7109375" style="24" bestFit="1" customWidth="1"/>
    <col min="8448" max="8448" width="12.5703125" style="24" customWidth="1"/>
    <col min="8449" max="8449" width="11" style="24" customWidth="1"/>
    <col min="8450" max="8450" width="13.140625" style="24" customWidth="1"/>
    <col min="8451" max="8451" width="10.5703125" style="24" customWidth="1"/>
    <col min="8452" max="8452" width="16.7109375" style="24" bestFit="1" customWidth="1"/>
    <col min="8453" max="8453" width="12.42578125" style="24" bestFit="1" customWidth="1"/>
    <col min="8454" max="8454" width="10" style="24" customWidth="1"/>
    <col min="8455" max="8456" width="10.5703125" style="24" customWidth="1"/>
    <col min="8457" max="8457" width="11" style="24" customWidth="1"/>
    <col min="8458" max="8458" width="12" style="24" customWidth="1"/>
    <col min="8459" max="8459" width="11.5703125" style="24" bestFit="1" customWidth="1"/>
    <col min="8460" max="8461" width="10.7109375" style="24" customWidth="1"/>
    <col min="8462" max="8462" width="11.140625" style="24" customWidth="1"/>
    <col min="8463" max="8463" width="17.42578125" style="24" bestFit="1" customWidth="1"/>
    <col min="8464" max="8698" width="11.42578125" style="24"/>
    <col min="8699" max="8699" width="5.42578125" style="24" customWidth="1"/>
    <col min="8700" max="8700" width="4.42578125" style="24" customWidth="1"/>
    <col min="8701" max="8701" width="44.5703125" style="24" bestFit="1" customWidth="1"/>
    <col min="8702" max="8702" width="12.7109375" style="24" customWidth="1"/>
    <col min="8703" max="8703" width="16.7109375" style="24" bestFit="1" customWidth="1"/>
    <col min="8704" max="8704" width="12.5703125" style="24" customWidth="1"/>
    <col min="8705" max="8705" width="11" style="24" customWidth="1"/>
    <col min="8706" max="8706" width="13.140625" style="24" customWidth="1"/>
    <col min="8707" max="8707" width="10.5703125" style="24" customWidth="1"/>
    <col min="8708" max="8708" width="16.7109375" style="24" bestFit="1" customWidth="1"/>
    <col min="8709" max="8709" width="12.42578125" style="24" bestFit="1" customWidth="1"/>
    <col min="8710" max="8710" width="10" style="24" customWidth="1"/>
    <col min="8711" max="8712" width="10.5703125" style="24" customWidth="1"/>
    <col min="8713" max="8713" width="11" style="24" customWidth="1"/>
    <col min="8714" max="8714" width="12" style="24" customWidth="1"/>
    <col min="8715" max="8715" width="11.5703125" style="24" bestFit="1" customWidth="1"/>
    <col min="8716" max="8717" width="10.7109375" style="24" customWidth="1"/>
    <col min="8718" max="8718" width="11.140625" style="24" customWidth="1"/>
    <col min="8719" max="8719" width="17.42578125" style="24" bestFit="1" customWidth="1"/>
    <col min="8720" max="8954" width="11.42578125" style="24"/>
    <col min="8955" max="8955" width="5.42578125" style="24" customWidth="1"/>
    <col min="8956" max="8956" width="4.42578125" style="24" customWidth="1"/>
    <col min="8957" max="8957" width="44.5703125" style="24" bestFit="1" customWidth="1"/>
    <col min="8958" max="8958" width="12.7109375" style="24" customWidth="1"/>
    <col min="8959" max="8959" width="16.7109375" style="24" bestFit="1" customWidth="1"/>
    <col min="8960" max="8960" width="12.5703125" style="24" customWidth="1"/>
    <col min="8961" max="8961" width="11" style="24" customWidth="1"/>
    <col min="8962" max="8962" width="13.140625" style="24" customWidth="1"/>
    <col min="8963" max="8963" width="10.5703125" style="24" customWidth="1"/>
    <col min="8964" max="8964" width="16.7109375" style="24" bestFit="1" customWidth="1"/>
    <col min="8965" max="8965" width="12.42578125" style="24" bestFit="1" customWidth="1"/>
    <col min="8966" max="8966" width="10" style="24" customWidth="1"/>
    <col min="8967" max="8968" width="10.5703125" style="24" customWidth="1"/>
    <col min="8969" max="8969" width="11" style="24" customWidth="1"/>
    <col min="8970" max="8970" width="12" style="24" customWidth="1"/>
    <col min="8971" max="8971" width="11.5703125" style="24" bestFit="1" customWidth="1"/>
    <col min="8972" max="8973" width="10.7109375" style="24" customWidth="1"/>
    <col min="8974" max="8974" width="11.140625" style="24" customWidth="1"/>
    <col min="8975" max="8975" width="17.42578125" style="24" bestFit="1" customWidth="1"/>
    <col min="8976" max="9210" width="11.42578125" style="24"/>
    <col min="9211" max="9211" width="5.42578125" style="24" customWidth="1"/>
    <col min="9212" max="9212" width="4.42578125" style="24" customWidth="1"/>
    <col min="9213" max="9213" width="44.5703125" style="24" bestFit="1" customWidth="1"/>
    <col min="9214" max="9214" width="12.7109375" style="24" customWidth="1"/>
    <col min="9215" max="9215" width="16.7109375" style="24" bestFit="1" customWidth="1"/>
    <col min="9216" max="9216" width="12.5703125" style="24" customWidth="1"/>
    <col min="9217" max="9217" width="11" style="24" customWidth="1"/>
    <col min="9218" max="9218" width="13.140625" style="24" customWidth="1"/>
    <col min="9219" max="9219" width="10.5703125" style="24" customWidth="1"/>
    <col min="9220" max="9220" width="16.7109375" style="24" bestFit="1" customWidth="1"/>
    <col min="9221" max="9221" width="12.42578125" style="24" bestFit="1" customWidth="1"/>
    <col min="9222" max="9222" width="10" style="24" customWidth="1"/>
    <col min="9223" max="9224" width="10.5703125" style="24" customWidth="1"/>
    <col min="9225" max="9225" width="11" style="24" customWidth="1"/>
    <col min="9226" max="9226" width="12" style="24" customWidth="1"/>
    <col min="9227" max="9227" width="11.5703125" style="24" bestFit="1" customWidth="1"/>
    <col min="9228" max="9229" width="10.7109375" style="24" customWidth="1"/>
    <col min="9230" max="9230" width="11.140625" style="24" customWidth="1"/>
    <col min="9231" max="9231" width="17.42578125" style="24" bestFit="1" customWidth="1"/>
    <col min="9232" max="9466" width="11.42578125" style="24"/>
    <col min="9467" max="9467" width="5.42578125" style="24" customWidth="1"/>
    <col min="9468" max="9468" width="4.42578125" style="24" customWidth="1"/>
    <col min="9469" max="9469" width="44.5703125" style="24" bestFit="1" customWidth="1"/>
    <col min="9470" max="9470" width="12.7109375" style="24" customWidth="1"/>
    <col min="9471" max="9471" width="16.7109375" style="24" bestFit="1" customWidth="1"/>
    <col min="9472" max="9472" width="12.5703125" style="24" customWidth="1"/>
    <col min="9473" max="9473" width="11" style="24" customWidth="1"/>
    <col min="9474" max="9474" width="13.140625" style="24" customWidth="1"/>
    <col min="9475" max="9475" width="10.5703125" style="24" customWidth="1"/>
    <col min="9476" max="9476" width="16.7109375" style="24" bestFit="1" customWidth="1"/>
    <col min="9477" max="9477" width="12.42578125" style="24" bestFit="1" customWidth="1"/>
    <col min="9478" max="9478" width="10" style="24" customWidth="1"/>
    <col min="9479" max="9480" width="10.5703125" style="24" customWidth="1"/>
    <col min="9481" max="9481" width="11" style="24" customWidth="1"/>
    <col min="9482" max="9482" width="12" style="24" customWidth="1"/>
    <col min="9483" max="9483" width="11.5703125" style="24" bestFit="1" customWidth="1"/>
    <col min="9484" max="9485" width="10.7109375" style="24" customWidth="1"/>
    <col min="9486" max="9486" width="11.140625" style="24" customWidth="1"/>
    <col min="9487" max="9487" width="17.42578125" style="24" bestFit="1" customWidth="1"/>
    <col min="9488" max="9722" width="11.42578125" style="24"/>
    <col min="9723" max="9723" width="5.42578125" style="24" customWidth="1"/>
    <col min="9724" max="9724" width="4.42578125" style="24" customWidth="1"/>
    <col min="9725" max="9725" width="44.5703125" style="24" bestFit="1" customWidth="1"/>
    <col min="9726" max="9726" width="12.7109375" style="24" customWidth="1"/>
    <col min="9727" max="9727" width="16.7109375" style="24" bestFit="1" customWidth="1"/>
    <col min="9728" max="9728" width="12.5703125" style="24" customWidth="1"/>
    <col min="9729" max="9729" width="11" style="24" customWidth="1"/>
    <col min="9730" max="9730" width="13.140625" style="24" customWidth="1"/>
    <col min="9731" max="9731" width="10.5703125" style="24" customWidth="1"/>
    <col min="9732" max="9732" width="16.7109375" style="24" bestFit="1" customWidth="1"/>
    <col min="9733" max="9733" width="12.42578125" style="24" bestFit="1" customWidth="1"/>
    <col min="9734" max="9734" width="10" style="24" customWidth="1"/>
    <col min="9735" max="9736" width="10.5703125" style="24" customWidth="1"/>
    <col min="9737" max="9737" width="11" style="24" customWidth="1"/>
    <col min="9738" max="9738" width="12" style="24" customWidth="1"/>
    <col min="9739" max="9739" width="11.5703125" style="24" bestFit="1" customWidth="1"/>
    <col min="9740" max="9741" width="10.7109375" style="24" customWidth="1"/>
    <col min="9742" max="9742" width="11.140625" style="24" customWidth="1"/>
    <col min="9743" max="9743" width="17.42578125" style="24" bestFit="1" customWidth="1"/>
    <col min="9744" max="9978" width="11.42578125" style="24"/>
    <col min="9979" max="9979" width="5.42578125" style="24" customWidth="1"/>
    <col min="9980" max="9980" width="4.42578125" style="24" customWidth="1"/>
    <col min="9981" max="9981" width="44.5703125" style="24" bestFit="1" customWidth="1"/>
    <col min="9982" max="9982" width="12.7109375" style="24" customWidth="1"/>
    <col min="9983" max="9983" width="16.7109375" style="24" bestFit="1" customWidth="1"/>
    <col min="9984" max="9984" width="12.5703125" style="24" customWidth="1"/>
    <col min="9985" max="9985" width="11" style="24" customWidth="1"/>
    <col min="9986" max="9986" width="13.140625" style="24" customWidth="1"/>
    <col min="9987" max="9987" width="10.5703125" style="24" customWidth="1"/>
    <col min="9988" max="9988" width="16.7109375" style="24" bestFit="1" customWidth="1"/>
    <col min="9989" max="9989" width="12.42578125" style="24" bestFit="1" customWidth="1"/>
    <col min="9990" max="9990" width="10" style="24" customWidth="1"/>
    <col min="9991" max="9992" width="10.5703125" style="24" customWidth="1"/>
    <col min="9993" max="9993" width="11" style="24" customWidth="1"/>
    <col min="9994" max="9994" width="12" style="24" customWidth="1"/>
    <col min="9995" max="9995" width="11.5703125" style="24" bestFit="1" customWidth="1"/>
    <col min="9996" max="9997" width="10.7109375" style="24" customWidth="1"/>
    <col min="9998" max="9998" width="11.140625" style="24" customWidth="1"/>
    <col min="9999" max="9999" width="17.42578125" style="24" bestFit="1" customWidth="1"/>
    <col min="10000" max="10234" width="11.42578125" style="24"/>
    <col min="10235" max="10235" width="5.42578125" style="24" customWidth="1"/>
    <col min="10236" max="10236" width="4.42578125" style="24" customWidth="1"/>
    <col min="10237" max="10237" width="44.5703125" style="24" bestFit="1" customWidth="1"/>
    <col min="10238" max="10238" width="12.7109375" style="24" customWidth="1"/>
    <col min="10239" max="10239" width="16.7109375" style="24" bestFit="1" customWidth="1"/>
    <col min="10240" max="10240" width="12.5703125" style="24" customWidth="1"/>
    <col min="10241" max="10241" width="11" style="24" customWidth="1"/>
    <col min="10242" max="10242" width="13.140625" style="24" customWidth="1"/>
    <col min="10243" max="10243" width="10.5703125" style="24" customWidth="1"/>
    <col min="10244" max="10244" width="16.7109375" style="24" bestFit="1" customWidth="1"/>
    <col min="10245" max="10245" width="12.42578125" style="24" bestFit="1" customWidth="1"/>
    <col min="10246" max="10246" width="10" style="24" customWidth="1"/>
    <col min="10247" max="10248" width="10.5703125" style="24" customWidth="1"/>
    <col min="10249" max="10249" width="11" style="24" customWidth="1"/>
    <col min="10250" max="10250" width="12" style="24" customWidth="1"/>
    <col min="10251" max="10251" width="11.5703125" style="24" bestFit="1" customWidth="1"/>
    <col min="10252" max="10253" width="10.7109375" style="24" customWidth="1"/>
    <col min="10254" max="10254" width="11.140625" style="24" customWidth="1"/>
    <col min="10255" max="10255" width="17.42578125" style="24" bestFit="1" customWidth="1"/>
    <col min="10256" max="10490" width="11.42578125" style="24"/>
    <col min="10491" max="10491" width="5.42578125" style="24" customWidth="1"/>
    <col min="10492" max="10492" width="4.42578125" style="24" customWidth="1"/>
    <col min="10493" max="10493" width="44.5703125" style="24" bestFit="1" customWidth="1"/>
    <col min="10494" max="10494" width="12.7109375" style="24" customWidth="1"/>
    <col min="10495" max="10495" width="16.7109375" style="24" bestFit="1" customWidth="1"/>
    <col min="10496" max="10496" width="12.5703125" style="24" customWidth="1"/>
    <col min="10497" max="10497" width="11" style="24" customWidth="1"/>
    <col min="10498" max="10498" width="13.140625" style="24" customWidth="1"/>
    <col min="10499" max="10499" width="10.5703125" style="24" customWidth="1"/>
    <col min="10500" max="10500" width="16.7109375" style="24" bestFit="1" customWidth="1"/>
    <col min="10501" max="10501" width="12.42578125" style="24" bestFit="1" customWidth="1"/>
    <col min="10502" max="10502" width="10" style="24" customWidth="1"/>
    <col min="10503" max="10504" width="10.5703125" style="24" customWidth="1"/>
    <col min="10505" max="10505" width="11" style="24" customWidth="1"/>
    <col min="10506" max="10506" width="12" style="24" customWidth="1"/>
    <col min="10507" max="10507" width="11.5703125" style="24" bestFit="1" customWidth="1"/>
    <col min="10508" max="10509" width="10.7109375" style="24" customWidth="1"/>
    <col min="10510" max="10510" width="11.140625" style="24" customWidth="1"/>
    <col min="10511" max="10511" width="17.42578125" style="24" bestFit="1" customWidth="1"/>
    <col min="10512" max="10746" width="11.42578125" style="24"/>
    <col min="10747" max="10747" width="5.42578125" style="24" customWidth="1"/>
    <col min="10748" max="10748" width="4.42578125" style="24" customWidth="1"/>
    <col min="10749" max="10749" width="44.5703125" style="24" bestFit="1" customWidth="1"/>
    <col min="10750" max="10750" width="12.7109375" style="24" customWidth="1"/>
    <col min="10751" max="10751" width="16.7109375" style="24" bestFit="1" customWidth="1"/>
    <col min="10752" max="10752" width="12.5703125" style="24" customWidth="1"/>
    <col min="10753" max="10753" width="11" style="24" customWidth="1"/>
    <col min="10754" max="10754" width="13.140625" style="24" customWidth="1"/>
    <col min="10755" max="10755" width="10.5703125" style="24" customWidth="1"/>
    <col min="10756" max="10756" width="16.7109375" style="24" bestFit="1" customWidth="1"/>
    <col min="10757" max="10757" width="12.42578125" style="24" bestFit="1" customWidth="1"/>
    <col min="10758" max="10758" width="10" style="24" customWidth="1"/>
    <col min="10759" max="10760" width="10.5703125" style="24" customWidth="1"/>
    <col min="10761" max="10761" width="11" style="24" customWidth="1"/>
    <col min="10762" max="10762" width="12" style="24" customWidth="1"/>
    <col min="10763" max="10763" width="11.5703125" style="24" bestFit="1" customWidth="1"/>
    <col min="10764" max="10765" width="10.7109375" style="24" customWidth="1"/>
    <col min="10766" max="10766" width="11.140625" style="24" customWidth="1"/>
    <col min="10767" max="10767" width="17.42578125" style="24" bestFit="1" customWidth="1"/>
    <col min="10768" max="11002" width="11.42578125" style="24"/>
    <col min="11003" max="11003" width="5.42578125" style="24" customWidth="1"/>
    <col min="11004" max="11004" width="4.42578125" style="24" customWidth="1"/>
    <col min="11005" max="11005" width="44.5703125" style="24" bestFit="1" customWidth="1"/>
    <col min="11006" max="11006" width="12.7109375" style="24" customWidth="1"/>
    <col min="11007" max="11007" width="16.7109375" style="24" bestFit="1" customWidth="1"/>
    <col min="11008" max="11008" width="12.5703125" style="24" customWidth="1"/>
    <col min="11009" max="11009" width="11" style="24" customWidth="1"/>
    <col min="11010" max="11010" width="13.140625" style="24" customWidth="1"/>
    <col min="11011" max="11011" width="10.5703125" style="24" customWidth="1"/>
    <col min="11012" max="11012" width="16.7109375" style="24" bestFit="1" customWidth="1"/>
    <col min="11013" max="11013" width="12.42578125" style="24" bestFit="1" customWidth="1"/>
    <col min="11014" max="11014" width="10" style="24" customWidth="1"/>
    <col min="11015" max="11016" width="10.5703125" style="24" customWidth="1"/>
    <col min="11017" max="11017" width="11" style="24" customWidth="1"/>
    <col min="11018" max="11018" width="12" style="24" customWidth="1"/>
    <col min="11019" max="11019" width="11.5703125" style="24" bestFit="1" customWidth="1"/>
    <col min="11020" max="11021" width="10.7109375" style="24" customWidth="1"/>
    <col min="11022" max="11022" width="11.140625" style="24" customWidth="1"/>
    <col min="11023" max="11023" width="17.42578125" style="24" bestFit="1" customWidth="1"/>
    <col min="11024" max="11258" width="11.42578125" style="24"/>
    <col min="11259" max="11259" width="5.42578125" style="24" customWidth="1"/>
    <col min="11260" max="11260" width="4.42578125" style="24" customWidth="1"/>
    <col min="11261" max="11261" width="44.5703125" style="24" bestFit="1" customWidth="1"/>
    <col min="11262" max="11262" width="12.7109375" style="24" customWidth="1"/>
    <col min="11263" max="11263" width="16.7109375" style="24" bestFit="1" customWidth="1"/>
    <col min="11264" max="11264" width="12.5703125" style="24" customWidth="1"/>
    <col min="11265" max="11265" width="11" style="24" customWidth="1"/>
    <col min="11266" max="11266" width="13.140625" style="24" customWidth="1"/>
    <col min="11267" max="11267" width="10.5703125" style="24" customWidth="1"/>
    <col min="11268" max="11268" width="16.7109375" style="24" bestFit="1" customWidth="1"/>
    <col min="11269" max="11269" width="12.42578125" style="24" bestFit="1" customWidth="1"/>
    <col min="11270" max="11270" width="10" style="24" customWidth="1"/>
    <col min="11271" max="11272" width="10.5703125" style="24" customWidth="1"/>
    <col min="11273" max="11273" width="11" style="24" customWidth="1"/>
    <col min="11274" max="11274" width="12" style="24" customWidth="1"/>
    <col min="11275" max="11275" width="11.5703125" style="24" bestFit="1" customWidth="1"/>
    <col min="11276" max="11277" width="10.7109375" style="24" customWidth="1"/>
    <col min="11278" max="11278" width="11.140625" style="24" customWidth="1"/>
    <col min="11279" max="11279" width="17.42578125" style="24" bestFit="1" customWidth="1"/>
    <col min="11280" max="11514" width="11.42578125" style="24"/>
    <col min="11515" max="11515" width="5.42578125" style="24" customWidth="1"/>
    <col min="11516" max="11516" width="4.42578125" style="24" customWidth="1"/>
    <col min="11517" max="11517" width="44.5703125" style="24" bestFit="1" customWidth="1"/>
    <col min="11518" max="11518" width="12.7109375" style="24" customWidth="1"/>
    <col min="11519" max="11519" width="16.7109375" style="24" bestFit="1" customWidth="1"/>
    <col min="11520" max="11520" width="12.5703125" style="24" customWidth="1"/>
    <col min="11521" max="11521" width="11" style="24" customWidth="1"/>
    <col min="11522" max="11522" width="13.140625" style="24" customWidth="1"/>
    <col min="11523" max="11523" width="10.5703125" style="24" customWidth="1"/>
    <col min="11524" max="11524" width="16.7109375" style="24" bestFit="1" customWidth="1"/>
    <col min="11525" max="11525" width="12.42578125" style="24" bestFit="1" customWidth="1"/>
    <col min="11526" max="11526" width="10" style="24" customWidth="1"/>
    <col min="11527" max="11528" width="10.5703125" style="24" customWidth="1"/>
    <col min="11529" max="11529" width="11" style="24" customWidth="1"/>
    <col min="11530" max="11530" width="12" style="24" customWidth="1"/>
    <col min="11531" max="11531" width="11.5703125" style="24" bestFit="1" customWidth="1"/>
    <col min="11532" max="11533" width="10.7109375" style="24" customWidth="1"/>
    <col min="11534" max="11534" width="11.140625" style="24" customWidth="1"/>
    <col min="11535" max="11535" width="17.42578125" style="24" bestFit="1" customWidth="1"/>
    <col min="11536" max="11770" width="11.42578125" style="24"/>
    <col min="11771" max="11771" width="5.42578125" style="24" customWidth="1"/>
    <col min="11772" max="11772" width="4.42578125" style="24" customWidth="1"/>
    <col min="11773" max="11773" width="44.5703125" style="24" bestFit="1" customWidth="1"/>
    <col min="11774" max="11774" width="12.7109375" style="24" customWidth="1"/>
    <col min="11775" max="11775" width="16.7109375" style="24" bestFit="1" customWidth="1"/>
    <col min="11776" max="11776" width="12.5703125" style="24" customWidth="1"/>
    <col min="11777" max="11777" width="11" style="24" customWidth="1"/>
    <col min="11778" max="11778" width="13.140625" style="24" customWidth="1"/>
    <col min="11779" max="11779" width="10.5703125" style="24" customWidth="1"/>
    <col min="11780" max="11780" width="16.7109375" style="24" bestFit="1" customWidth="1"/>
    <col min="11781" max="11781" width="12.42578125" style="24" bestFit="1" customWidth="1"/>
    <col min="11782" max="11782" width="10" style="24" customWidth="1"/>
    <col min="11783" max="11784" width="10.5703125" style="24" customWidth="1"/>
    <col min="11785" max="11785" width="11" style="24" customWidth="1"/>
    <col min="11786" max="11786" width="12" style="24" customWidth="1"/>
    <col min="11787" max="11787" width="11.5703125" style="24" bestFit="1" customWidth="1"/>
    <col min="11788" max="11789" width="10.7109375" style="24" customWidth="1"/>
    <col min="11790" max="11790" width="11.140625" style="24" customWidth="1"/>
    <col min="11791" max="11791" width="17.42578125" style="24" bestFit="1" customWidth="1"/>
    <col min="11792" max="12026" width="11.42578125" style="24"/>
    <col min="12027" max="12027" width="5.42578125" style="24" customWidth="1"/>
    <col min="12028" max="12028" width="4.42578125" style="24" customWidth="1"/>
    <col min="12029" max="12029" width="44.5703125" style="24" bestFit="1" customWidth="1"/>
    <col min="12030" max="12030" width="12.7109375" style="24" customWidth="1"/>
    <col min="12031" max="12031" width="16.7109375" style="24" bestFit="1" customWidth="1"/>
    <col min="12032" max="12032" width="12.5703125" style="24" customWidth="1"/>
    <col min="12033" max="12033" width="11" style="24" customWidth="1"/>
    <col min="12034" max="12034" width="13.140625" style="24" customWidth="1"/>
    <col min="12035" max="12035" width="10.5703125" style="24" customWidth="1"/>
    <col min="12036" max="12036" width="16.7109375" style="24" bestFit="1" customWidth="1"/>
    <col min="12037" max="12037" width="12.42578125" style="24" bestFit="1" customWidth="1"/>
    <col min="12038" max="12038" width="10" style="24" customWidth="1"/>
    <col min="12039" max="12040" width="10.5703125" style="24" customWidth="1"/>
    <col min="12041" max="12041" width="11" style="24" customWidth="1"/>
    <col min="12042" max="12042" width="12" style="24" customWidth="1"/>
    <col min="12043" max="12043" width="11.5703125" style="24" bestFit="1" customWidth="1"/>
    <col min="12044" max="12045" width="10.7109375" style="24" customWidth="1"/>
    <col min="12046" max="12046" width="11.140625" style="24" customWidth="1"/>
    <col min="12047" max="12047" width="17.42578125" style="24" bestFit="1" customWidth="1"/>
    <col min="12048" max="12282" width="11.42578125" style="24"/>
    <col min="12283" max="12283" width="5.42578125" style="24" customWidth="1"/>
    <col min="12284" max="12284" width="4.42578125" style="24" customWidth="1"/>
    <col min="12285" max="12285" width="44.5703125" style="24" bestFit="1" customWidth="1"/>
    <col min="12286" max="12286" width="12.7109375" style="24" customWidth="1"/>
    <col min="12287" max="12287" width="16.7109375" style="24" bestFit="1" customWidth="1"/>
    <col min="12288" max="12288" width="12.5703125" style="24" customWidth="1"/>
    <col min="12289" max="12289" width="11" style="24" customWidth="1"/>
    <col min="12290" max="12290" width="13.140625" style="24" customWidth="1"/>
    <col min="12291" max="12291" width="10.5703125" style="24" customWidth="1"/>
    <col min="12292" max="12292" width="16.7109375" style="24" bestFit="1" customWidth="1"/>
    <col min="12293" max="12293" width="12.42578125" style="24" bestFit="1" customWidth="1"/>
    <col min="12294" max="12294" width="10" style="24" customWidth="1"/>
    <col min="12295" max="12296" width="10.5703125" style="24" customWidth="1"/>
    <col min="12297" max="12297" width="11" style="24" customWidth="1"/>
    <col min="12298" max="12298" width="12" style="24" customWidth="1"/>
    <col min="12299" max="12299" width="11.5703125" style="24" bestFit="1" customWidth="1"/>
    <col min="12300" max="12301" width="10.7109375" style="24" customWidth="1"/>
    <col min="12302" max="12302" width="11.140625" style="24" customWidth="1"/>
    <col min="12303" max="12303" width="17.42578125" style="24" bestFit="1" customWidth="1"/>
    <col min="12304" max="12538" width="11.42578125" style="24"/>
    <col min="12539" max="12539" width="5.42578125" style="24" customWidth="1"/>
    <col min="12540" max="12540" width="4.42578125" style="24" customWidth="1"/>
    <col min="12541" max="12541" width="44.5703125" style="24" bestFit="1" customWidth="1"/>
    <col min="12542" max="12542" width="12.7109375" style="24" customWidth="1"/>
    <col min="12543" max="12543" width="16.7109375" style="24" bestFit="1" customWidth="1"/>
    <col min="12544" max="12544" width="12.5703125" style="24" customWidth="1"/>
    <col min="12545" max="12545" width="11" style="24" customWidth="1"/>
    <col min="12546" max="12546" width="13.140625" style="24" customWidth="1"/>
    <col min="12547" max="12547" width="10.5703125" style="24" customWidth="1"/>
    <col min="12548" max="12548" width="16.7109375" style="24" bestFit="1" customWidth="1"/>
    <col min="12549" max="12549" width="12.42578125" style="24" bestFit="1" customWidth="1"/>
    <col min="12550" max="12550" width="10" style="24" customWidth="1"/>
    <col min="12551" max="12552" width="10.5703125" style="24" customWidth="1"/>
    <col min="12553" max="12553" width="11" style="24" customWidth="1"/>
    <col min="12554" max="12554" width="12" style="24" customWidth="1"/>
    <col min="12555" max="12555" width="11.5703125" style="24" bestFit="1" customWidth="1"/>
    <col min="12556" max="12557" width="10.7109375" style="24" customWidth="1"/>
    <col min="12558" max="12558" width="11.140625" style="24" customWidth="1"/>
    <col min="12559" max="12559" width="17.42578125" style="24" bestFit="1" customWidth="1"/>
    <col min="12560" max="12794" width="11.42578125" style="24"/>
    <col min="12795" max="12795" width="5.42578125" style="24" customWidth="1"/>
    <col min="12796" max="12796" width="4.42578125" style="24" customWidth="1"/>
    <col min="12797" max="12797" width="44.5703125" style="24" bestFit="1" customWidth="1"/>
    <col min="12798" max="12798" width="12.7109375" style="24" customWidth="1"/>
    <col min="12799" max="12799" width="16.7109375" style="24" bestFit="1" customWidth="1"/>
    <col min="12800" max="12800" width="12.5703125" style="24" customWidth="1"/>
    <col min="12801" max="12801" width="11" style="24" customWidth="1"/>
    <col min="12802" max="12802" width="13.140625" style="24" customWidth="1"/>
    <col min="12803" max="12803" width="10.5703125" style="24" customWidth="1"/>
    <col min="12804" max="12804" width="16.7109375" style="24" bestFit="1" customWidth="1"/>
    <col min="12805" max="12805" width="12.42578125" style="24" bestFit="1" customWidth="1"/>
    <col min="12806" max="12806" width="10" style="24" customWidth="1"/>
    <col min="12807" max="12808" width="10.5703125" style="24" customWidth="1"/>
    <col min="12809" max="12809" width="11" style="24" customWidth="1"/>
    <col min="12810" max="12810" width="12" style="24" customWidth="1"/>
    <col min="12811" max="12811" width="11.5703125" style="24" bestFit="1" customWidth="1"/>
    <col min="12812" max="12813" width="10.7109375" style="24" customWidth="1"/>
    <col min="12814" max="12814" width="11.140625" style="24" customWidth="1"/>
    <col min="12815" max="12815" width="17.42578125" style="24" bestFit="1" customWidth="1"/>
    <col min="12816" max="13050" width="11.42578125" style="24"/>
    <col min="13051" max="13051" width="5.42578125" style="24" customWidth="1"/>
    <col min="13052" max="13052" width="4.42578125" style="24" customWidth="1"/>
    <col min="13053" max="13053" width="44.5703125" style="24" bestFit="1" customWidth="1"/>
    <col min="13054" max="13054" width="12.7109375" style="24" customWidth="1"/>
    <col min="13055" max="13055" width="16.7109375" style="24" bestFit="1" customWidth="1"/>
    <col min="13056" max="13056" width="12.5703125" style="24" customWidth="1"/>
    <col min="13057" max="13057" width="11" style="24" customWidth="1"/>
    <col min="13058" max="13058" width="13.140625" style="24" customWidth="1"/>
    <col min="13059" max="13059" width="10.5703125" style="24" customWidth="1"/>
    <col min="13060" max="13060" width="16.7109375" style="24" bestFit="1" customWidth="1"/>
    <col min="13061" max="13061" width="12.42578125" style="24" bestFit="1" customWidth="1"/>
    <col min="13062" max="13062" width="10" style="24" customWidth="1"/>
    <col min="13063" max="13064" width="10.5703125" style="24" customWidth="1"/>
    <col min="13065" max="13065" width="11" style="24" customWidth="1"/>
    <col min="13066" max="13066" width="12" style="24" customWidth="1"/>
    <col min="13067" max="13067" width="11.5703125" style="24" bestFit="1" customWidth="1"/>
    <col min="13068" max="13069" width="10.7109375" style="24" customWidth="1"/>
    <col min="13070" max="13070" width="11.140625" style="24" customWidth="1"/>
    <col min="13071" max="13071" width="17.42578125" style="24" bestFit="1" customWidth="1"/>
    <col min="13072" max="13306" width="11.42578125" style="24"/>
    <col min="13307" max="13307" width="5.42578125" style="24" customWidth="1"/>
    <col min="13308" max="13308" width="4.42578125" style="24" customWidth="1"/>
    <col min="13309" max="13309" width="44.5703125" style="24" bestFit="1" customWidth="1"/>
    <col min="13310" max="13310" width="12.7109375" style="24" customWidth="1"/>
    <col min="13311" max="13311" width="16.7109375" style="24" bestFit="1" customWidth="1"/>
    <col min="13312" max="13312" width="12.5703125" style="24" customWidth="1"/>
    <col min="13313" max="13313" width="11" style="24" customWidth="1"/>
    <col min="13314" max="13314" width="13.140625" style="24" customWidth="1"/>
    <col min="13315" max="13315" width="10.5703125" style="24" customWidth="1"/>
    <col min="13316" max="13316" width="16.7109375" style="24" bestFit="1" customWidth="1"/>
    <col min="13317" max="13317" width="12.42578125" style="24" bestFit="1" customWidth="1"/>
    <col min="13318" max="13318" width="10" style="24" customWidth="1"/>
    <col min="13319" max="13320" width="10.5703125" style="24" customWidth="1"/>
    <col min="13321" max="13321" width="11" style="24" customWidth="1"/>
    <col min="13322" max="13322" width="12" style="24" customWidth="1"/>
    <col min="13323" max="13323" width="11.5703125" style="24" bestFit="1" customWidth="1"/>
    <col min="13324" max="13325" width="10.7109375" style="24" customWidth="1"/>
    <col min="13326" max="13326" width="11.140625" style="24" customWidth="1"/>
    <col min="13327" max="13327" width="17.42578125" style="24" bestFit="1" customWidth="1"/>
    <col min="13328" max="13562" width="11.42578125" style="24"/>
    <col min="13563" max="13563" width="5.42578125" style="24" customWidth="1"/>
    <col min="13564" max="13564" width="4.42578125" style="24" customWidth="1"/>
    <col min="13565" max="13565" width="44.5703125" style="24" bestFit="1" customWidth="1"/>
    <col min="13566" max="13566" width="12.7109375" style="24" customWidth="1"/>
    <col min="13567" max="13567" width="16.7109375" style="24" bestFit="1" customWidth="1"/>
    <col min="13568" max="13568" width="12.5703125" style="24" customWidth="1"/>
    <col min="13569" max="13569" width="11" style="24" customWidth="1"/>
    <col min="13570" max="13570" width="13.140625" style="24" customWidth="1"/>
    <col min="13571" max="13571" width="10.5703125" style="24" customWidth="1"/>
    <col min="13572" max="13572" width="16.7109375" style="24" bestFit="1" customWidth="1"/>
    <col min="13573" max="13573" width="12.42578125" style="24" bestFit="1" customWidth="1"/>
    <col min="13574" max="13574" width="10" style="24" customWidth="1"/>
    <col min="13575" max="13576" width="10.5703125" style="24" customWidth="1"/>
    <col min="13577" max="13577" width="11" style="24" customWidth="1"/>
    <col min="13578" max="13578" width="12" style="24" customWidth="1"/>
    <col min="13579" max="13579" width="11.5703125" style="24" bestFit="1" customWidth="1"/>
    <col min="13580" max="13581" width="10.7109375" style="24" customWidth="1"/>
    <col min="13582" max="13582" width="11.140625" style="24" customWidth="1"/>
    <col min="13583" max="13583" width="17.42578125" style="24" bestFit="1" customWidth="1"/>
    <col min="13584" max="13818" width="11.42578125" style="24"/>
    <col min="13819" max="13819" width="5.42578125" style="24" customWidth="1"/>
    <col min="13820" max="13820" width="4.42578125" style="24" customWidth="1"/>
    <col min="13821" max="13821" width="44.5703125" style="24" bestFit="1" customWidth="1"/>
    <col min="13822" max="13822" width="12.7109375" style="24" customWidth="1"/>
    <col min="13823" max="13823" width="16.7109375" style="24" bestFit="1" customWidth="1"/>
    <col min="13824" max="13824" width="12.5703125" style="24" customWidth="1"/>
    <col min="13825" max="13825" width="11" style="24" customWidth="1"/>
    <col min="13826" max="13826" width="13.140625" style="24" customWidth="1"/>
    <col min="13827" max="13827" width="10.5703125" style="24" customWidth="1"/>
    <col min="13828" max="13828" width="16.7109375" style="24" bestFit="1" customWidth="1"/>
    <col min="13829" max="13829" width="12.42578125" style="24" bestFit="1" customWidth="1"/>
    <col min="13830" max="13830" width="10" style="24" customWidth="1"/>
    <col min="13831" max="13832" width="10.5703125" style="24" customWidth="1"/>
    <col min="13833" max="13833" width="11" style="24" customWidth="1"/>
    <col min="13834" max="13834" width="12" style="24" customWidth="1"/>
    <col min="13835" max="13835" width="11.5703125" style="24" bestFit="1" customWidth="1"/>
    <col min="13836" max="13837" width="10.7109375" style="24" customWidth="1"/>
    <col min="13838" max="13838" width="11.140625" style="24" customWidth="1"/>
    <col min="13839" max="13839" width="17.42578125" style="24" bestFit="1" customWidth="1"/>
    <col min="13840" max="14074" width="11.42578125" style="24"/>
    <col min="14075" max="14075" width="5.42578125" style="24" customWidth="1"/>
    <col min="14076" max="14076" width="4.42578125" style="24" customWidth="1"/>
    <col min="14077" max="14077" width="44.5703125" style="24" bestFit="1" customWidth="1"/>
    <col min="14078" max="14078" width="12.7109375" style="24" customWidth="1"/>
    <col min="14079" max="14079" width="16.7109375" style="24" bestFit="1" customWidth="1"/>
    <col min="14080" max="14080" width="12.5703125" style="24" customWidth="1"/>
    <col min="14081" max="14081" width="11" style="24" customWidth="1"/>
    <col min="14082" max="14082" width="13.140625" style="24" customWidth="1"/>
    <col min="14083" max="14083" width="10.5703125" style="24" customWidth="1"/>
    <col min="14084" max="14084" width="16.7109375" style="24" bestFit="1" customWidth="1"/>
    <col min="14085" max="14085" width="12.42578125" style="24" bestFit="1" customWidth="1"/>
    <col min="14086" max="14086" width="10" style="24" customWidth="1"/>
    <col min="14087" max="14088" width="10.5703125" style="24" customWidth="1"/>
    <col min="14089" max="14089" width="11" style="24" customWidth="1"/>
    <col min="14090" max="14090" width="12" style="24" customWidth="1"/>
    <col min="14091" max="14091" width="11.5703125" style="24" bestFit="1" customWidth="1"/>
    <col min="14092" max="14093" width="10.7109375" style="24" customWidth="1"/>
    <col min="14094" max="14094" width="11.140625" style="24" customWidth="1"/>
    <col min="14095" max="14095" width="17.42578125" style="24" bestFit="1" customWidth="1"/>
    <col min="14096" max="14330" width="11.42578125" style="24"/>
    <col min="14331" max="14331" width="5.42578125" style="24" customWidth="1"/>
    <col min="14332" max="14332" width="4.42578125" style="24" customWidth="1"/>
    <col min="14333" max="14333" width="44.5703125" style="24" bestFit="1" customWidth="1"/>
    <col min="14334" max="14334" width="12.7109375" style="24" customWidth="1"/>
    <col min="14335" max="14335" width="16.7109375" style="24" bestFit="1" customWidth="1"/>
    <col min="14336" max="14336" width="12.5703125" style="24" customWidth="1"/>
    <col min="14337" max="14337" width="11" style="24" customWidth="1"/>
    <col min="14338" max="14338" width="13.140625" style="24" customWidth="1"/>
    <col min="14339" max="14339" width="10.5703125" style="24" customWidth="1"/>
    <col min="14340" max="14340" width="16.7109375" style="24" bestFit="1" customWidth="1"/>
    <col min="14341" max="14341" width="12.42578125" style="24" bestFit="1" customWidth="1"/>
    <col min="14342" max="14342" width="10" style="24" customWidth="1"/>
    <col min="14343" max="14344" width="10.5703125" style="24" customWidth="1"/>
    <col min="14345" max="14345" width="11" style="24" customWidth="1"/>
    <col min="14346" max="14346" width="12" style="24" customWidth="1"/>
    <col min="14347" max="14347" width="11.5703125" style="24" bestFit="1" customWidth="1"/>
    <col min="14348" max="14349" width="10.7109375" style="24" customWidth="1"/>
    <col min="14350" max="14350" width="11.140625" style="24" customWidth="1"/>
    <col min="14351" max="14351" width="17.42578125" style="24" bestFit="1" customWidth="1"/>
    <col min="14352" max="14586" width="11.42578125" style="24"/>
    <col min="14587" max="14587" width="5.42578125" style="24" customWidth="1"/>
    <col min="14588" max="14588" width="4.42578125" style="24" customWidth="1"/>
    <col min="14589" max="14589" width="44.5703125" style="24" bestFit="1" customWidth="1"/>
    <col min="14590" max="14590" width="12.7109375" style="24" customWidth="1"/>
    <col min="14591" max="14591" width="16.7109375" style="24" bestFit="1" customWidth="1"/>
    <col min="14592" max="14592" width="12.5703125" style="24" customWidth="1"/>
    <col min="14593" max="14593" width="11" style="24" customWidth="1"/>
    <col min="14594" max="14594" width="13.140625" style="24" customWidth="1"/>
    <col min="14595" max="14595" width="10.5703125" style="24" customWidth="1"/>
    <col min="14596" max="14596" width="16.7109375" style="24" bestFit="1" customWidth="1"/>
    <col min="14597" max="14597" width="12.42578125" style="24" bestFit="1" customWidth="1"/>
    <col min="14598" max="14598" width="10" style="24" customWidth="1"/>
    <col min="14599" max="14600" width="10.5703125" style="24" customWidth="1"/>
    <col min="14601" max="14601" width="11" style="24" customWidth="1"/>
    <col min="14602" max="14602" width="12" style="24" customWidth="1"/>
    <col min="14603" max="14603" width="11.5703125" style="24" bestFit="1" customWidth="1"/>
    <col min="14604" max="14605" width="10.7109375" style="24" customWidth="1"/>
    <col min="14606" max="14606" width="11.140625" style="24" customWidth="1"/>
    <col min="14607" max="14607" width="17.42578125" style="24" bestFit="1" customWidth="1"/>
    <col min="14608" max="14842" width="11.42578125" style="24"/>
    <col min="14843" max="14843" width="5.42578125" style="24" customWidth="1"/>
    <col min="14844" max="14844" width="4.42578125" style="24" customWidth="1"/>
    <col min="14845" max="14845" width="44.5703125" style="24" bestFit="1" customWidth="1"/>
    <col min="14846" max="14846" width="12.7109375" style="24" customWidth="1"/>
    <col min="14847" max="14847" width="16.7109375" style="24" bestFit="1" customWidth="1"/>
    <col min="14848" max="14848" width="12.5703125" style="24" customWidth="1"/>
    <col min="14849" max="14849" width="11" style="24" customWidth="1"/>
    <col min="14850" max="14850" width="13.140625" style="24" customWidth="1"/>
    <col min="14851" max="14851" width="10.5703125" style="24" customWidth="1"/>
    <col min="14852" max="14852" width="16.7109375" style="24" bestFit="1" customWidth="1"/>
    <col min="14853" max="14853" width="12.42578125" style="24" bestFit="1" customWidth="1"/>
    <col min="14854" max="14854" width="10" style="24" customWidth="1"/>
    <col min="14855" max="14856" width="10.5703125" style="24" customWidth="1"/>
    <col min="14857" max="14857" width="11" style="24" customWidth="1"/>
    <col min="14858" max="14858" width="12" style="24" customWidth="1"/>
    <col min="14859" max="14859" width="11.5703125" style="24" bestFit="1" customWidth="1"/>
    <col min="14860" max="14861" width="10.7109375" style="24" customWidth="1"/>
    <col min="14862" max="14862" width="11.140625" style="24" customWidth="1"/>
    <col min="14863" max="14863" width="17.42578125" style="24" bestFit="1" customWidth="1"/>
    <col min="14864" max="15098" width="11.42578125" style="24"/>
    <col min="15099" max="15099" width="5.42578125" style="24" customWidth="1"/>
    <col min="15100" max="15100" width="4.42578125" style="24" customWidth="1"/>
    <col min="15101" max="15101" width="44.5703125" style="24" bestFit="1" customWidth="1"/>
    <col min="15102" max="15102" width="12.7109375" style="24" customWidth="1"/>
    <col min="15103" max="15103" width="16.7109375" style="24" bestFit="1" customWidth="1"/>
    <col min="15104" max="15104" width="12.5703125" style="24" customWidth="1"/>
    <col min="15105" max="15105" width="11" style="24" customWidth="1"/>
    <col min="15106" max="15106" width="13.140625" style="24" customWidth="1"/>
    <col min="15107" max="15107" width="10.5703125" style="24" customWidth="1"/>
    <col min="15108" max="15108" width="16.7109375" style="24" bestFit="1" customWidth="1"/>
    <col min="15109" max="15109" width="12.42578125" style="24" bestFit="1" customWidth="1"/>
    <col min="15110" max="15110" width="10" style="24" customWidth="1"/>
    <col min="15111" max="15112" width="10.5703125" style="24" customWidth="1"/>
    <col min="15113" max="15113" width="11" style="24" customWidth="1"/>
    <col min="15114" max="15114" width="12" style="24" customWidth="1"/>
    <col min="15115" max="15115" width="11.5703125" style="24" bestFit="1" customWidth="1"/>
    <col min="15116" max="15117" width="10.7109375" style="24" customWidth="1"/>
    <col min="15118" max="15118" width="11.140625" style="24" customWidth="1"/>
    <col min="15119" max="15119" width="17.42578125" style="24" bestFit="1" customWidth="1"/>
    <col min="15120" max="15354" width="11.42578125" style="24"/>
    <col min="15355" max="15355" width="5.42578125" style="24" customWidth="1"/>
    <col min="15356" max="15356" width="4.42578125" style="24" customWidth="1"/>
    <col min="15357" max="15357" width="44.5703125" style="24" bestFit="1" customWidth="1"/>
    <col min="15358" max="15358" width="12.7109375" style="24" customWidth="1"/>
    <col min="15359" max="15359" width="16.7109375" style="24" bestFit="1" customWidth="1"/>
    <col min="15360" max="15360" width="12.5703125" style="24" customWidth="1"/>
    <col min="15361" max="15361" width="11" style="24" customWidth="1"/>
    <col min="15362" max="15362" width="13.140625" style="24" customWidth="1"/>
    <col min="15363" max="15363" width="10.5703125" style="24" customWidth="1"/>
    <col min="15364" max="15364" width="16.7109375" style="24" bestFit="1" customWidth="1"/>
    <col min="15365" max="15365" width="12.42578125" style="24" bestFit="1" customWidth="1"/>
    <col min="15366" max="15366" width="10" style="24" customWidth="1"/>
    <col min="15367" max="15368" width="10.5703125" style="24" customWidth="1"/>
    <col min="15369" max="15369" width="11" style="24" customWidth="1"/>
    <col min="15370" max="15370" width="12" style="24" customWidth="1"/>
    <col min="15371" max="15371" width="11.5703125" style="24" bestFit="1" customWidth="1"/>
    <col min="15372" max="15373" width="10.7109375" style="24" customWidth="1"/>
    <col min="15374" max="15374" width="11.140625" style="24" customWidth="1"/>
    <col min="15375" max="15375" width="17.42578125" style="24" bestFit="1" customWidth="1"/>
    <col min="15376" max="15610" width="11.42578125" style="24"/>
    <col min="15611" max="15611" width="5.42578125" style="24" customWidth="1"/>
    <col min="15612" max="15612" width="4.42578125" style="24" customWidth="1"/>
    <col min="15613" max="15613" width="44.5703125" style="24" bestFit="1" customWidth="1"/>
    <col min="15614" max="15614" width="12.7109375" style="24" customWidth="1"/>
    <col min="15615" max="15615" width="16.7109375" style="24" bestFit="1" customWidth="1"/>
    <col min="15616" max="15616" width="12.5703125" style="24" customWidth="1"/>
    <col min="15617" max="15617" width="11" style="24" customWidth="1"/>
    <col min="15618" max="15618" width="13.140625" style="24" customWidth="1"/>
    <col min="15619" max="15619" width="10.5703125" style="24" customWidth="1"/>
    <col min="15620" max="15620" width="16.7109375" style="24" bestFit="1" customWidth="1"/>
    <col min="15621" max="15621" width="12.42578125" style="24" bestFit="1" customWidth="1"/>
    <col min="15622" max="15622" width="10" style="24" customWidth="1"/>
    <col min="15623" max="15624" width="10.5703125" style="24" customWidth="1"/>
    <col min="15625" max="15625" width="11" style="24" customWidth="1"/>
    <col min="15626" max="15626" width="12" style="24" customWidth="1"/>
    <col min="15627" max="15627" width="11.5703125" style="24" bestFit="1" customWidth="1"/>
    <col min="15628" max="15629" width="10.7109375" style="24" customWidth="1"/>
    <col min="15630" max="15630" width="11.140625" style="24" customWidth="1"/>
    <col min="15631" max="15631" width="17.42578125" style="24" bestFit="1" customWidth="1"/>
    <col min="15632" max="15866" width="11.42578125" style="24"/>
    <col min="15867" max="15867" width="5.42578125" style="24" customWidth="1"/>
    <col min="15868" max="15868" width="4.42578125" style="24" customWidth="1"/>
    <col min="15869" max="15869" width="44.5703125" style="24" bestFit="1" customWidth="1"/>
    <col min="15870" max="15870" width="12.7109375" style="24" customWidth="1"/>
    <col min="15871" max="15871" width="16.7109375" style="24" bestFit="1" customWidth="1"/>
    <col min="15872" max="15872" width="12.5703125" style="24" customWidth="1"/>
    <col min="15873" max="15873" width="11" style="24" customWidth="1"/>
    <col min="15874" max="15874" width="13.140625" style="24" customWidth="1"/>
    <col min="15875" max="15875" width="10.5703125" style="24" customWidth="1"/>
    <col min="15876" max="15876" width="16.7109375" style="24" bestFit="1" customWidth="1"/>
    <col min="15877" max="15877" width="12.42578125" style="24" bestFit="1" customWidth="1"/>
    <col min="15878" max="15878" width="10" style="24" customWidth="1"/>
    <col min="15879" max="15880" width="10.5703125" style="24" customWidth="1"/>
    <col min="15881" max="15881" width="11" style="24" customWidth="1"/>
    <col min="15882" max="15882" width="12" style="24" customWidth="1"/>
    <col min="15883" max="15883" width="11.5703125" style="24" bestFit="1" customWidth="1"/>
    <col min="15884" max="15885" width="10.7109375" style="24" customWidth="1"/>
    <col min="15886" max="15886" width="11.140625" style="24" customWidth="1"/>
    <col min="15887" max="15887" width="17.42578125" style="24" bestFit="1" customWidth="1"/>
    <col min="15888" max="16122" width="11.42578125" style="24"/>
    <col min="16123" max="16123" width="5.42578125" style="24" customWidth="1"/>
    <col min="16124" max="16124" width="4.42578125" style="24" customWidth="1"/>
    <col min="16125" max="16125" width="44.5703125" style="24" bestFit="1" customWidth="1"/>
    <col min="16126" max="16126" width="12.7109375" style="24" customWidth="1"/>
    <col min="16127" max="16127" width="16.7109375" style="24" bestFit="1" customWidth="1"/>
    <col min="16128" max="16128" width="12.5703125" style="24" customWidth="1"/>
    <col min="16129" max="16129" width="11" style="24" customWidth="1"/>
    <col min="16130" max="16130" width="13.140625" style="24" customWidth="1"/>
    <col min="16131" max="16131" width="10.5703125" style="24" customWidth="1"/>
    <col min="16132" max="16132" width="16.7109375" style="24" bestFit="1" customWidth="1"/>
    <col min="16133" max="16133" width="12.42578125" style="24" bestFit="1" customWidth="1"/>
    <col min="16134" max="16134" width="10" style="24" customWidth="1"/>
    <col min="16135" max="16136" width="10.5703125" style="24" customWidth="1"/>
    <col min="16137" max="16137" width="11" style="24" customWidth="1"/>
    <col min="16138" max="16138" width="12" style="24" customWidth="1"/>
    <col min="16139" max="16139" width="11.5703125" style="24" bestFit="1" customWidth="1"/>
    <col min="16140" max="16141" width="10.7109375" style="24" customWidth="1"/>
    <col min="16142" max="16142" width="11.140625" style="24" customWidth="1"/>
    <col min="16143" max="16143" width="17.42578125" style="24" bestFit="1" customWidth="1"/>
    <col min="16144" max="16384" width="11.42578125" style="24"/>
  </cols>
  <sheetData>
    <row r="1" spans="1:16" ht="53.25" customHeight="1" x14ac:dyDescent="0.2">
      <c r="A1" s="424" t="s">
        <v>1061</v>
      </c>
      <c r="B1" s="424"/>
      <c r="C1" s="424"/>
      <c r="D1" s="424"/>
      <c r="E1" s="424"/>
      <c r="F1" s="425" t="s">
        <v>1063</v>
      </c>
      <c r="G1" s="425"/>
      <c r="H1" s="425"/>
      <c r="I1" s="425"/>
      <c r="J1" s="425"/>
      <c r="K1" s="425"/>
      <c r="L1" s="425"/>
      <c r="M1" s="425"/>
      <c r="N1" s="425"/>
    </row>
    <row r="2" spans="1:16" ht="34.5" customHeight="1" x14ac:dyDescent="0.3">
      <c r="A2" s="426" t="s">
        <v>1062</v>
      </c>
      <c r="B2" s="426"/>
      <c r="C2" s="426"/>
      <c r="D2" s="426"/>
      <c r="E2" s="426"/>
      <c r="F2" s="426"/>
      <c r="G2" s="426"/>
      <c r="H2" s="426"/>
      <c r="I2" s="426"/>
      <c r="J2" s="426"/>
      <c r="K2" s="426"/>
      <c r="L2" s="426"/>
      <c r="M2" s="426"/>
      <c r="N2" s="426"/>
    </row>
    <row r="3" spans="1:16" ht="24" customHeight="1" x14ac:dyDescent="0.2">
      <c r="A3" s="419" t="s">
        <v>1098</v>
      </c>
      <c r="B3" s="419"/>
      <c r="C3" s="419"/>
      <c r="D3" s="419"/>
      <c r="E3" s="419"/>
      <c r="F3" s="419"/>
      <c r="G3" s="419"/>
      <c r="H3" s="419"/>
      <c r="I3" s="419"/>
      <c r="J3" s="419"/>
      <c r="K3" s="419"/>
      <c r="L3" s="419"/>
      <c r="M3" s="419"/>
      <c r="N3" s="151"/>
      <c r="O3" s="151"/>
    </row>
    <row r="4" spans="1:16" ht="18" customHeight="1" x14ac:dyDescent="0.2">
      <c r="A4" s="419" t="s">
        <v>1102</v>
      </c>
      <c r="B4" s="419"/>
      <c r="C4" s="419"/>
      <c r="D4" s="419"/>
      <c r="E4" s="419"/>
      <c r="F4" s="419"/>
      <c r="G4" s="419"/>
      <c r="H4" s="419"/>
      <c r="I4" s="419"/>
      <c r="J4" s="419"/>
      <c r="K4" s="419"/>
      <c r="L4" s="419"/>
      <c r="M4" s="419"/>
      <c r="N4" s="151"/>
      <c r="O4" s="151"/>
    </row>
    <row r="5" spans="1:16" ht="18.75" customHeight="1" x14ac:dyDescent="0.2">
      <c r="A5" s="419" t="s">
        <v>0</v>
      </c>
      <c r="B5" s="419"/>
      <c r="C5" s="419"/>
      <c r="D5" s="419"/>
      <c r="E5" s="419"/>
      <c r="F5" s="419"/>
      <c r="G5" s="419"/>
      <c r="H5" s="419"/>
      <c r="I5" s="419"/>
      <c r="J5" s="419"/>
      <c r="K5" s="419"/>
      <c r="L5" s="419"/>
      <c r="M5" s="419"/>
      <c r="N5" s="151"/>
      <c r="O5" s="151"/>
    </row>
    <row r="6" spans="1:16" ht="17.25" customHeight="1" x14ac:dyDescent="0.2">
      <c r="A6" s="427" t="s">
        <v>1104</v>
      </c>
      <c r="B6" s="419"/>
      <c r="C6" s="419"/>
      <c r="D6" s="419"/>
      <c r="E6" s="419"/>
      <c r="F6" s="419"/>
      <c r="G6" s="419"/>
      <c r="H6" s="419"/>
      <c r="I6" s="419"/>
      <c r="J6" s="419"/>
      <c r="K6" s="419"/>
      <c r="L6" s="419"/>
      <c r="M6" s="419"/>
      <c r="N6" s="151"/>
      <c r="O6" s="151"/>
    </row>
    <row r="7" spans="1:16" ht="18.75" customHeight="1" x14ac:dyDescent="0.2">
      <c r="A7" s="419" t="s">
        <v>1097</v>
      </c>
      <c r="B7" s="419"/>
      <c r="C7" s="419"/>
      <c r="D7" s="419"/>
      <c r="E7" s="419"/>
      <c r="F7" s="419"/>
      <c r="G7" s="419"/>
      <c r="H7" s="419"/>
      <c r="I7" s="419"/>
      <c r="J7" s="419"/>
      <c r="K7" s="419"/>
      <c r="L7" s="419"/>
      <c r="M7" s="419"/>
      <c r="N7" s="151"/>
      <c r="O7" s="151"/>
    </row>
    <row r="8" spans="1:16" s="25" customFormat="1" ht="15" customHeight="1" x14ac:dyDescent="0.2">
      <c r="A8" s="420" t="s">
        <v>34</v>
      </c>
      <c r="B8" s="420"/>
      <c r="C8" s="420"/>
      <c r="D8" s="422" t="s">
        <v>99</v>
      </c>
      <c r="E8" s="422"/>
      <c r="F8" s="422"/>
      <c r="G8" s="422"/>
      <c r="H8" s="422"/>
      <c r="I8" s="153"/>
      <c r="J8" s="422" t="s">
        <v>100</v>
      </c>
      <c r="K8" s="422"/>
      <c r="L8" s="422"/>
      <c r="M8" s="422"/>
      <c r="N8" s="422"/>
      <c r="O8" s="154"/>
      <c r="P8" s="155"/>
    </row>
    <row r="9" spans="1:16" s="25" customFormat="1" ht="15" customHeight="1" x14ac:dyDescent="0.2">
      <c r="A9" s="420"/>
      <c r="B9" s="420"/>
      <c r="C9" s="420"/>
      <c r="D9" s="154"/>
      <c r="E9" s="423" t="s">
        <v>101</v>
      </c>
      <c r="F9" s="423"/>
      <c r="G9" s="423"/>
      <c r="H9" s="154"/>
      <c r="I9" s="154"/>
      <c r="J9" s="154"/>
      <c r="K9" s="423" t="s">
        <v>102</v>
      </c>
      <c r="L9" s="423"/>
      <c r="M9" s="423"/>
      <c r="N9" s="154"/>
      <c r="O9" s="154"/>
      <c r="P9" s="155"/>
    </row>
    <row r="10" spans="1:16" s="25" customFormat="1" ht="18" customHeight="1" x14ac:dyDescent="0.2">
      <c r="A10" s="420"/>
      <c r="B10" s="420"/>
      <c r="C10" s="420"/>
      <c r="D10" s="152" t="s">
        <v>103</v>
      </c>
      <c r="E10" s="418" t="s">
        <v>104</v>
      </c>
      <c r="F10" s="418"/>
      <c r="G10" s="152"/>
      <c r="H10" s="152"/>
      <c r="I10" s="152"/>
      <c r="J10" s="152" t="s">
        <v>103</v>
      </c>
      <c r="K10" s="418" t="s">
        <v>104</v>
      </c>
      <c r="L10" s="418"/>
      <c r="M10" s="156"/>
      <c r="N10" s="156"/>
      <c r="O10" s="156" t="s">
        <v>107</v>
      </c>
      <c r="P10" s="155"/>
    </row>
    <row r="11" spans="1:16" s="25" customFormat="1" ht="15" customHeight="1" x14ac:dyDescent="0.2">
      <c r="A11" s="420"/>
      <c r="B11" s="420"/>
      <c r="C11" s="420"/>
      <c r="D11" s="156"/>
      <c r="E11" s="156" t="s">
        <v>110</v>
      </c>
      <c r="F11" s="157" t="s">
        <v>108</v>
      </c>
      <c r="G11" s="156" t="s">
        <v>111</v>
      </c>
      <c r="H11" s="156" t="s">
        <v>105</v>
      </c>
      <c r="I11" s="156"/>
      <c r="J11" s="156"/>
      <c r="K11" s="156" t="s">
        <v>110</v>
      </c>
      <c r="L11" s="157" t="s">
        <v>108</v>
      </c>
      <c r="M11" s="156" t="s">
        <v>111</v>
      </c>
      <c r="N11" s="156" t="s">
        <v>106</v>
      </c>
      <c r="O11" s="156"/>
      <c r="P11" s="155"/>
    </row>
    <row r="12" spans="1:16" s="25" customFormat="1" ht="15" customHeight="1" x14ac:dyDescent="0.2">
      <c r="A12" s="420"/>
      <c r="B12" s="420"/>
      <c r="C12" s="420"/>
      <c r="D12" s="156"/>
      <c r="E12" s="156" t="s">
        <v>112</v>
      </c>
      <c r="F12" s="157" t="s">
        <v>113</v>
      </c>
      <c r="G12" s="156" t="s">
        <v>104</v>
      </c>
      <c r="H12" s="156" t="s">
        <v>114</v>
      </c>
      <c r="I12" s="156"/>
      <c r="J12" s="156"/>
      <c r="K12" s="156" t="s">
        <v>112</v>
      </c>
      <c r="L12" s="157" t="s">
        <v>113</v>
      </c>
      <c r="M12" s="156" t="s">
        <v>104</v>
      </c>
      <c r="N12" s="156" t="s">
        <v>114</v>
      </c>
      <c r="O12" s="156"/>
      <c r="P12" s="155"/>
    </row>
    <row r="13" spans="1:16" s="25" customFormat="1" ht="15" customHeight="1" x14ac:dyDescent="0.2">
      <c r="A13" s="420"/>
      <c r="B13" s="420"/>
      <c r="C13" s="420"/>
      <c r="D13" s="156"/>
      <c r="E13" s="156" t="s">
        <v>115</v>
      </c>
      <c r="F13" s="157" t="s">
        <v>116</v>
      </c>
      <c r="G13" s="156"/>
      <c r="H13" s="156"/>
      <c r="I13" s="156"/>
      <c r="J13" s="156"/>
      <c r="K13" s="156" t="s">
        <v>115</v>
      </c>
      <c r="L13" s="157" t="s">
        <v>116</v>
      </c>
      <c r="M13" s="156"/>
      <c r="N13" s="158"/>
      <c r="O13" s="156"/>
      <c r="P13" s="155"/>
    </row>
    <row r="14" spans="1:16" s="25" customFormat="1" ht="15" customHeight="1" thickBot="1" x14ac:dyDescent="0.25">
      <c r="A14" s="421"/>
      <c r="B14" s="421"/>
      <c r="C14" s="421"/>
      <c r="D14" s="159" t="s">
        <v>117</v>
      </c>
      <c r="E14" s="159" t="s">
        <v>118</v>
      </c>
      <c r="F14" s="160" t="s">
        <v>119</v>
      </c>
      <c r="G14" s="159" t="s">
        <v>120</v>
      </c>
      <c r="H14" s="161" t="s">
        <v>121</v>
      </c>
      <c r="I14" s="161"/>
      <c r="J14" s="159" t="s">
        <v>122</v>
      </c>
      <c r="K14" s="159" t="s">
        <v>123</v>
      </c>
      <c r="L14" s="160" t="s">
        <v>402</v>
      </c>
      <c r="M14" s="159" t="s">
        <v>124</v>
      </c>
      <c r="N14" s="161" t="s">
        <v>125</v>
      </c>
      <c r="O14" s="161" t="s">
        <v>126</v>
      </c>
      <c r="P14" s="155"/>
    </row>
    <row r="15" spans="1:16" s="26" customFormat="1" ht="15" customHeight="1" x14ac:dyDescent="0.25">
      <c r="A15" s="394"/>
      <c r="B15" s="395"/>
      <c r="C15" s="162" t="s">
        <v>493</v>
      </c>
      <c r="D15" s="393">
        <f>SUM(D16:D275)</f>
        <v>154453.39486349991</v>
      </c>
      <c r="E15" s="393">
        <f t="shared" ref="E15:N15" si="0">SUM(E16:E275)</f>
        <v>97714.102654000017</v>
      </c>
      <c r="F15" s="393">
        <f t="shared" si="0"/>
        <v>0</v>
      </c>
      <c r="G15" s="393">
        <f t="shared" si="0"/>
        <v>4593.2873159999999</v>
      </c>
      <c r="H15" s="393">
        <f t="shared" si="0"/>
        <v>52146.00489350003</v>
      </c>
      <c r="I15" s="393"/>
      <c r="J15" s="393">
        <f t="shared" si="0"/>
        <v>82050.054316778027</v>
      </c>
      <c r="K15" s="393">
        <f t="shared" si="0"/>
        <v>33841.743683716581</v>
      </c>
      <c r="L15" s="393">
        <f t="shared" si="0"/>
        <v>0</v>
      </c>
      <c r="M15" s="393">
        <f t="shared" si="0"/>
        <v>6349.5617717400009</v>
      </c>
      <c r="N15" s="393">
        <f t="shared" si="0"/>
        <v>41858.748861321481</v>
      </c>
      <c r="O15" s="403">
        <f>IF(OR(H15=0,N15=0),"N.A.",IF((((N15-H15)/H15))*100&gt;=500,"500&lt;",IF((((N15-H15)/H15))*100&lt;=-500,"&lt;-500",(((N15-H15)/H15))*100)))</f>
        <v>-19.727793247418749</v>
      </c>
      <c r="P15" s="155"/>
    </row>
    <row r="16" spans="1:16" s="27" customFormat="1" ht="13.5" x14ac:dyDescent="0.25">
      <c r="A16" s="164">
        <v>1</v>
      </c>
      <c r="B16" s="164" t="s">
        <v>127</v>
      </c>
      <c r="C16" s="165" t="s">
        <v>128</v>
      </c>
      <c r="D16" s="166">
        <v>0</v>
      </c>
      <c r="E16" s="167">
        <v>0</v>
      </c>
      <c r="F16" s="166">
        <v>0</v>
      </c>
      <c r="G16" s="166">
        <v>0</v>
      </c>
      <c r="H16" s="163">
        <f t="shared" ref="H16:H79" si="1">D16-E16-G16</f>
        <v>0</v>
      </c>
      <c r="I16" s="163"/>
      <c r="J16" s="166">
        <v>767.89785998000002</v>
      </c>
      <c r="K16" s="166">
        <v>106.03943614035086</v>
      </c>
      <c r="L16" s="166">
        <v>0</v>
      </c>
      <c r="M16" s="166">
        <v>0</v>
      </c>
      <c r="N16" s="166">
        <f t="shared" ref="N16:N79" si="2">J16-K16-M16</f>
        <v>661.85842383964916</v>
      </c>
      <c r="O16" s="163" t="str">
        <f t="shared" ref="O16:O79" si="3">IF(OR(H16=0,N16=0),"N.A.",IF((((N16-H16)/H16))*100&gt;=500,"500&lt;",IF((((N16-H16)/H16))*100&lt;=-500,"&lt;-500",(((N16-H16)/H16))*100)))</f>
        <v>N.A.</v>
      </c>
      <c r="P16" s="168"/>
    </row>
    <row r="17" spans="1:20" s="27" customFormat="1" ht="13.5" x14ac:dyDescent="0.25">
      <c r="A17" s="164">
        <v>2</v>
      </c>
      <c r="B17" s="164" t="s">
        <v>129</v>
      </c>
      <c r="C17" s="165" t="s">
        <v>130</v>
      </c>
      <c r="D17" s="166">
        <v>0</v>
      </c>
      <c r="E17" s="167">
        <v>0</v>
      </c>
      <c r="F17" s="166">
        <v>0</v>
      </c>
      <c r="G17" s="166">
        <v>0</v>
      </c>
      <c r="H17" s="163">
        <f t="shared" si="1"/>
        <v>0</v>
      </c>
      <c r="I17" s="163"/>
      <c r="J17" s="166">
        <v>1186.7838325383996</v>
      </c>
      <c r="K17" s="166">
        <v>894.34071374489997</v>
      </c>
      <c r="L17" s="166">
        <v>0</v>
      </c>
      <c r="M17" s="166">
        <v>0</v>
      </c>
      <c r="N17" s="166">
        <f t="shared" si="2"/>
        <v>292.44311879349959</v>
      </c>
      <c r="O17" s="163" t="str">
        <f t="shared" si="3"/>
        <v>N.A.</v>
      </c>
      <c r="P17" s="168"/>
    </row>
    <row r="18" spans="1:20" s="27" customFormat="1" ht="13.5" x14ac:dyDescent="0.25">
      <c r="A18" s="164">
        <v>3</v>
      </c>
      <c r="B18" s="164" t="s">
        <v>131</v>
      </c>
      <c r="C18" s="165" t="s">
        <v>132</v>
      </c>
      <c r="D18" s="166">
        <v>0</v>
      </c>
      <c r="E18" s="167">
        <v>0</v>
      </c>
      <c r="F18" s="166">
        <v>0</v>
      </c>
      <c r="G18" s="166">
        <v>0</v>
      </c>
      <c r="H18" s="163">
        <f t="shared" si="1"/>
        <v>0</v>
      </c>
      <c r="I18" s="163"/>
      <c r="J18" s="166">
        <v>161.78682091257306</v>
      </c>
      <c r="K18" s="166">
        <v>226.72601399999999</v>
      </c>
      <c r="L18" s="166">
        <v>0</v>
      </c>
      <c r="M18" s="166">
        <v>0</v>
      </c>
      <c r="N18" s="166">
        <f t="shared" si="2"/>
        <v>-64.939193087426929</v>
      </c>
      <c r="O18" s="163" t="str">
        <f t="shared" si="3"/>
        <v>N.A.</v>
      </c>
      <c r="P18" s="168"/>
    </row>
    <row r="19" spans="1:20" s="27" customFormat="1" ht="13.5" x14ac:dyDescent="0.25">
      <c r="A19" s="164">
        <v>4</v>
      </c>
      <c r="B19" s="164" t="s">
        <v>129</v>
      </c>
      <c r="C19" s="165" t="s">
        <v>133</v>
      </c>
      <c r="D19" s="166">
        <v>0</v>
      </c>
      <c r="E19" s="167">
        <v>0</v>
      </c>
      <c r="F19" s="166">
        <v>0</v>
      </c>
      <c r="G19" s="166">
        <v>0</v>
      </c>
      <c r="H19" s="163">
        <f t="shared" si="1"/>
        <v>0</v>
      </c>
      <c r="I19" s="163"/>
      <c r="J19" s="166">
        <v>136.81054240000003</v>
      </c>
      <c r="K19" s="166">
        <v>0</v>
      </c>
      <c r="L19" s="166">
        <v>0</v>
      </c>
      <c r="M19" s="166">
        <v>0</v>
      </c>
      <c r="N19" s="166">
        <f t="shared" si="2"/>
        <v>136.81054240000003</v>
      </c>
      <c r="O19" s="163" t="str">
        <f t="shared" si="3"/>
        <v>N.A.</v>
      </c>
      <c r="P19" s="168"/>
    </row>
    <row r="20" spans="1:20" s="27" customFormat="1" ht="13.5" x14ac:dyDescent="0.25">
      <c r="A20" s="164">
        <v>5</v>
      </c>
      <c r="B20" s="164" t="s">
        <v>134</v>
      </c>
      <c r="C20" s="165" t="s">
        <v>135</v>
      </c>
      <c r="D20" s="166">
        <v>0</v>
      </c>
      <c r="E20" s="167">
        <v>0</v>
      </c>
      <c r="F20" s="166">
        <v>0</v>
      </c>
      <c r="G20" s="166">
        <v>0</v>
      </c>
      <c r="H20" s="163">
        <f t="shared" si="1"/>
        <v>0</v>
      </c>
      <c r="I20" s="163"/>
      <c r="J20" s="166">
        <v>285.25924742059777</v>
      </c>
      <c r="K20" s="166">
        <v>0</v>
      </c>
      <c r="L20" s="166">
        <v>0</v>
      </c>
      <c r="M20" s="166">
        <v>0</v>
      </c>
      <c r="N20" s="166">
        <f t="shared" si="2"/>
        <v>285.25924742059777</v>
      </c>
      <c r="O20" s="163" t="str">
        <f t="shared" si="3"/>
        <v>N.A.</v>
      </c>
      <c r="P20" s="168"/>
    </row>
    <row r="21" spans="1:20" s="27" customFormat="1" ht="13.5" x14ac:dyDescent="0.25">
      <c r="A21" s="164">
        <v>6</v>
      </c>
      <c r="B21" s="164" t="s">
        <v>129</v>
      </c>
      <c r="C21" s="165" t="s">
        <v>136</v>
      </c>
      <c r="D21" s="166">
        <v>0</v>
      </c>
      <c r="E21" s="167">
        <v>0</v>
      </c>
      <c r="F21" s="166">
        <v>0</v>
      </c>
      <c r="G21" s="166">
        <v>0</v>
      </c>
      <c r="H21" s="163">
        <f t="shared" si="1"/>
        <v>0</v>
      </c>
      <c r="I21" s="163"/>
      <c r="J21" s="166">
        <v>753.77284649737999</v>
      </c>
      <c r="K21" s="166">
        <v>646.74931783860006</v>
      </c>
      <c r="L21" s="166">
        <v>0</v>
      </c>
      <c r="M21" s="166">
        <v>0</v>
      </c>
      <c r="N21" s="166">
        <f t="shared" si="2"/>
        <v>107.02352865877992</v>
      </c>
      <c r="O21" s="163" t="str">
        <f t="shared" si="3"/>
        <v>N.A.</v>
      </c>
      <c r="P21" s="168"/>
    </row>
    <row r="22" spans="1:20" s="27" customFormat="1" ht="13.5" x14ac:dyDescent="0.25">
      <c r="A22" s="164">
        <v>7</v>
      </c>
      <c r="B22" s="164" t="s">
        <v>137</v>
      </c>
      <c r="C22" s="165" t="s">
        <v>138</v>
      </c>
      <c r="D22" s="166">
        <v>3932.7223267499999</v>
      </c>
      <c r="E22" s="167">
        <v>3238.0648575</v>
      </c>
      <c r="F22" s="166">
        <v>0</v>
      </c>
      <c r="G22" s="166">
        <v>114.62822000000001</v>
      </c>
      <c r="H22" s="163">
        <f t="shared" si="1"/>
        <v>580.02924924999979</v>
      </c>
      <c r="I22" s="163"/>
      <c r="J22" s="166">
        <v>2171.9946242000005</v>
      </c>
      <c r="K22" s="166">
        <v>1719.75939584</v>
      </c>
      <c r="L22" s="166">
        <v>0</v>
      </c>
      <c r="M22" s="166">
        <v>144.96571729999999</v>
      </c>
      <c r="N22" s="166">
        <f t="shared" si="2"/>
        <v>307.26951106000053</v>
      </c>
      <c r="O22" s="163">
        <f t="shared" si="3"/>
        <v>-47.025169600100021</v>
      </c>
      <c r="P22" s="168"/>
    </row>
    <row r="23" spans="1:20" s="27" customFormat="1" ht="13.5" x14ac:dyDescent="0.25">
      <c r="A23" s="164">
        <v>9</v>
      </c>
      <c r="B23" s="164" t="s">
        <v>139</v>
      </c>
      <c r="C23" s="165" t="s">
        <v>140</v>
      </c>
      <c r="D23" s="166">
        <v>0</v>
      </c>
      <c r="E23" s="167">
        <v>0</v>
      </c>
      <c r="F23" s="166">
        <v>0</v>
      </c>
      <c r="G23" s="166">
        <v>0</v>
      </c>
      <c r="H23" s="163">
        <f t="shared" si="1"/>
        <v>0</v>
      </c>
      <c r="I23" s="163"/>
      <c r="J23" s="166">
        <v>0</v>
      </c>
      <c r="K23" s="166">
        <v>0</v>
      </c>
      <c r="L23" s="166">
        <v>0</v>
      </c>
      <c r="M23" s="166">
        <v>0</v>
      </c>
      <c r="N23" s="166">
        <f t="shared" si="2"/>
        <v>0</v>
      </c>
      <c r="O23" s="163" t="str">
        <f t="shared" si="3"/>
        <v>N.A.</v>
      </c>
      <c r="P23" s="168"/>
    </row>
    <row r="24" spans="1:20" s="27" customFormat="1" ht="13.5" x14ac:dyDescent="0.25">
      <c r="A24" s="169">
        <v>10</v>
      </c>
      <c r="B24" s="164" t="s">
        <v>139</v>
      </c>
      <c r="C24" s="165" t="s">
        <v>141</v>
      </c>
      <c r="D24" s="166">
        <v>0</v>
      </c>
      <c r="E24" s="167">
        <v>0</v>
      </c>
      <c r="F24" s="166">
        <v>0</v>
      </c>
      <c r="G24" s="166">
        <v>0</v>
      </c>
      <c r="H24" s="163">
        <f t="shared" si="1"/>
        <v>0</v>
      </c>
      <c r="I24" s="163"/>
      <c r="J24" s="166">
        <v>49.599015014018761</v>
      </c>
      <c r="K24" s="166">
        <v>15.092266581788465</v>
      </c>
      <c r="L24" s="166">
        <v>0</v>
      </c>
      <c r="M24" s="166">
        <v>0</v>
      </c>
      <c r="N24" s="166">
        <f t="shared" si="2"/>
        <v>34.506748432230296</v>
      </c>
      <c r="O24" s="163" t="str">
        <f t="shared" si="3"/>
        <v>N.A.</v>
      </c>
      <c r="P24" s="168"/>
    </row>
    <row r="25" spans="1:20" s="27" customFormat="1" ht="13.5" x14ac:dyDescent="0.25">
      <c r="A25" s="169">
        <v>11</v>
      </c>
      <c r="B25" s="164" t="s">
        <v>139</v>
      </c>
      <c r="C25" s="165" t="s">
        <v>142</v>
      </c>
      <c r="D25" s="166">
        <v>0</v>
      </c>
      <c r="E25" s="167">
        <v>0</v>
      </c>
      <c r="F25" s="166">
        <v>0</v>
      </c>
      <c r="G25" s="166">
        <v>0</v>
      </c>
      <c r="H25" s="163">
        <f t="shared" si="1"/>
        <v>0</v>
      </c>
      <c r="I25" s="163"/>
      <c r="J25" s="166">
        <v>0</v>
      </c>
      <c r="K25" s="166">
        <v>0</v>
      </c>
      <c r="L25" s="166">
        <v>0</v>
      </c>
      <c r="M25" s="166">
        <v>0</v>
      </c>
      <c r="N25" s="166">
        <f t="shared" si="2"/>
        <v>0</v>
      </c>
      <c r="O25" s="163" t="str">
        <f t="shared" si="3"/>
        <v>N.A.</v>
      </c>
      <c r="P25" s="168"/>
    </row>
    <row r="26" spans="1:20" s="27" customFormat="1" ht="13.5" x14ac:dyDescent="0.25">
      <c r="A26" s="169">
        <v>12</v>
      </c>
      <c r="B26" s="164" t="s">
        <v>143</v>
      </c>
      <c r="C26" s="165" t="s">
        <v>144</v>
      </c>
      <c r="D26" s="166">
        <v>0</v>
      </c>
      <c r="E26" s="167">
        <v>0</v>
      </c>
      <c r="F26" s="166">
        <v>0</v>
      </c>
      <c r="G26" s="166">
        <v>0</v>
      </c>
      <c r="H26" s="163">
        <f t="shared" si="1"/>
        <v>0</v>
      </c>
      <c r="I26" s="163"/>
      <c r="J26" s="166">
        <v>0</v>
      </c>
      <c r="K26" s="166">
        <v>0</v>
      </c>
      <c r="L26" s="166">
        <v>0</v>
      </c>
      <c r="M26" s="166">
        <v>0</v>
      </c>
      <c r="N26" s="166">
        <f t="shared" si="2"/>
        <v>0</v>
      </c>
      <c r="O26" s="163" t="str">
        <f t="shared" si="3"/>
        <v>N.A.</v>
      </c>
      <c r="P26" s="168"/>
    </row>
    <row r="27" spans="1:20" s="27" customFormat="1" ht="13.5" x14ac:dyDescent="0.25">
      <c r="A27" s="169">
        <v>13</v>
      </c>
      <c r="B27" s="164" t="s">
        <v>143</v>
      </c>
      <c r="C27" s="165" t="s">
        <v>145</v>
      </c>
      <c r="D27" s="166">
        <v>0</v>
      </c>
      <c r="E27" s="167">
        <v>0</v>
      </c>
      <c r="F27" s="166">
        <v>0</v>
      </c>
      <c r="G27" s="166">
        <v>0</v>
      </c>
      <c r="H27" s="163">
        <f t="shared" si="1"/>
        <v>0</v>
      </c>
      <c r="I27" s="163"/>
      <c r="J27" s="166">
        <v>83.135794880640432</v>
      </c>
      <c r="K27" s="166">
        <v>20.961595597522123</v>
      </c>
      <c r="L27" s="166">
        <v>0</v>
      </c>
      <c r="M27" s="166">
        <v>0</v>
      </c>
      <c r="N27" s="166">
        <f t="shared" si="2"/>
        <v>62.174199283118313</v>
      </c>
      <c r="O27" s="163" t="str">
        <f t="shared" si="3"/>
        <v>N.A.</v>
      </c>
      <c r="P27" s="168"/>
      <c r="R27" s="28"/>
      <c r="T27" s="28"/>
    </row>
    <row r="28" spans="1:20" s="27" customFormat="1" ht="13.5" x14ac:dyDescent="0.25">
      <c r="A28" s="169">
        <v>14</v>
      </c>
      <c r="B28" s="164" t="s">
        <v>143</v>
      </c>
      <c r="C28" s="165" t="s">
        <v>146</v>
      </c>
      <c r="D28" s="166">
        <v>0</v>
      </c>
      <c r="E28" s="167">
        <v>0</v>
      </c>
      <c r="F28" s="166">
        <v>0</v>
      </c>
      <c r="G28" s="166">
        <v>0</v>
      </c>
      <c r="H28" s="163">
        <f t="shared" si="1"/>
        <v>0</v>
      </c>
      <c r="I28" s="163"/>
      <c r="J28" s="166">
        <v>0</v>
      </c>
      <c r="K28" s="166">
        <v>0</v>
      </c>
      <c r="L28" s="166">
        <v>0</v>
      </c>
      <c r="M28" s="166">
        <v>0</v>
      </c>
      <c r="N28" s="166">
        <f t="shared" si="2"/>
        <v>0</v>
      </c>
      <c r="O28" s="163" t="str">
        <f t="shared" si="3"/>
        <v>N.A.</v>
      </c>
      <c r="P28" s="168"/>
    </row>
    <row r="29" spans="1:20" s="27" customFormat="1" ht="13.5" x14ac:dyDescent="0.25">
      <c r="A29" s="169">
        <v>15</v>
      </c>
      <c r="B29" s="164" t="s">
        <v>143</v>
      </c>
      <c r="C29" s="165" t="s">
        <v>147</v>
      </c>
      <c r="D29" s="166">
        <v>0</v>
      </c>
      <c r="E29" s="167">
        <v>0</v>
      </c>
      <c r="F29" s="166">
        <v>0</v>
      </c>
      <c r="G29" s="166">
        <v>0</v>
      </c>
      <c r="H29" s="163">
        <f t="shared" si="1"/>
        <v>0</v>
      </c>
      <c r="I29" s="163"/>
      <c r="J29" s="166">
        <v>0</v>
      </c>
      <c r="K29" s="166">
        <v>0</v>
      </c>
      <c r="L29" s="166">
        <v>0</v>
      </c>
      <c r="M29" s="166">
        <v>0</v>
      </c>
      <c r="N29" s="166">
        <f t="shared" si="2"/>
        <v>0</v>
      </c>
      <c r="O29" s="163" t="str">
        <f t="shared" si="3"/>
        <v>N.A.</v>
      </c>
      <c r="P29" s="168"/>
    </row>
    <row r="30" spans="1:20" s="27" customFormat="1" ht="13.5" x14ac:dyDescent="0.25">
      <c r="A30" s="169">
        <v>16</v>
      </c>
      <c r="B30" s="164" t="s">
        <v>143</v>
      </c>
      <c r="C30" s="165" t="s">
        <v>148</v>
      </c>
      <c r="D30" s="166">
        <v>0</v>
      </c>
      <c r="E30" s="167">
        <v>0</v>
      </c>
      <c r="F30" s="166">
        <v>0</v>
      </c>
      <c r="G30" s="166">
        <v>0</v>
      </c>
      <c r="H30" s="163">
        <f t="shared" si="1"/>
        <v>0</v>
      </c>
      <c r="I30" s="163"/>
      <c r="J30" s="166">
        <v>0</v>
      </c>
      <c r="K30" s="166">
        <v>0</v>
      </c>
      <c r="L30" s="166">
        <v>0</v>
      </c>
      <c r="M30" s="166">
        <v>0</v>
      </c>
      <c r="N30" s="166">
        <f t="shared" si="2"/>
        <v>0</v>
      </c>
      <c r="O30" s="163" t="str">
        <f t="shared" si="3"/>
        <v>N.A.</v>
      </c>
      <c r="P30" s="168"/>
    </row>
    <row r="31" spans="1:20" s="27" customFormat="1" ht="13.5" x14ac:dyDescent="0.25">
      <c r="A31" s="169">
        <v>17</v>
      </c>
      <c r="B31" s="164" t="s">
        <v>139</v>
      </c>
      <c r="C31" s="165" t="s">
        <v>149</v>
      </c>
      <c r="D31" s="166">
        <v>0</v>
      </c>
      <c r="E31" s="167">
        <v>0</v>
      </c>
      <c r="F31" s="166">
        <v>0</v>
      </c>
      <c r="G31" s="166">
        <v>0</v>
      </c>
      <c r="H31" s="163">
        <f t="shared" si="1"/>
        <v>0</v>
      </c>
      <c r="I31" s="163"/>
      <c r="J31" s="166">
        <v>0</v>
      </c>
      <c r="K31" s="166">
        <v>0</v>
      </c>
      <c r="L31" s="166">
        <v>0</v>
      </c>
      <c r="M31" s="166">
        <v>0</v>
      </c>
      <c r="N31" s="166">
        <f t="shared" si="2"/>
        <v>0</v>
      </c>
      <c r="O31" s="163" t="str">
        <f t="shared" si="3"/>
        <v>N.A.</v>
      </c>
      <c r="P31" s="168"/>
    </row>
    <row r="32" spans="1:20" s="27" customFormat="1" ht="13.5" x14ac:dyDescent="0.25">
      <c r="A32" s="169">
        <v>18</v>
      </c>
      <c r="B32" s="164" t="s">
        <v>139</v>
      </c>
      <c r="C32" s="165" t="s">
        <v>150</v>
      </c>
      <c r="D32" s="166">
        <v>0</v>
      </c>
      <c r="E32" s="167">
        <v>0</v>
      </c>
      <c r="F32" s="166">
        <v>0</v>
      </c>
      <c r="G32" s="166">
        <v>0</v>
      </c>
      <c r="H32" s="163">
        <f t="shared" si="1"/>
        <v>0</v>
      </c>
      <c r="I32" s="163"/>
      <c r="J32" s="166">
        <v>0</v>
      </c>
      <c r="K32" s="166">
        <v>0</v>
      </c>
      <c r="L32" s="166">
        <v>0</v>
      </c>
      <c r="M32" s="166">
        <v>0</v>
      </c>
      <c r="N32" s="166">
        <f t="shared" si="2"/>
        <v>0</v>
      </c>
      <c r="O32" s="163" t="str">
        <f t="shared" si="3"/>
        <v>N.A.</v>
      </c>
      <c r="P32" s="168"/>
    </row>
    <row r="33" spans="1:16" s="27" customFormat="1" ht="13.5" x14ac:dyDescent="0.25">
      <c r="A33" s="169">
        <v>19</v>
      </c>
      <c r="B33" s="164" t="s">
        <v>139</v>
      </c>
      <c r="C33" s="165" t="s">
        <v>151</v>
      </c>
      <c r="D33" s="166">
        <v>0</v>
      </c>
      <c r="E33" s="167">
        <v>0</v>
      </c>
      <c r="F33" s="166">
        <v>0</v>
      </c>
      <c r="G33" s="166">
        <v>0</v>
      </c>
      <c r="H33" s="163">
        <f t="shared" si="1"/>
        <v>0</v>
      </c>
      <c r="I33" s="163"/>
      <c r="J33" s="166">
        <v>0</v>
      </c>
      <c r="K33" s="166">
        <v>0</v>
      </c>
      <c r="L33" s="166">
        <v>0</v>
      </c>
      <c r="M33" s="166">
        <v>0</v>
      </c>
      <c r="N33" s="166">
        <f t="shared" si="2"/>
        <v>0</v>
      </c>
      <c r="O33" s="163" t="str">
        <f t="shared" si="3"/>
        <v>N.A.</v>
      </c>
      <c r="P33" s="168"/>
    </row>
    <row r="34" spans="1:16" s="27" customFormat="1" ht="13.5" x14ac:dyDescent="0.25">
      <c r="A34" s="169">
        <v>20</v>
      </c>
      <c r="B34" s="164" t="s">
        <v>139</v>
      </c>
      <c r="C34" s="165" t="s">
        <v>152</v>
      </c>
      <c r="D34" s="166">
        <v>0</v>
      </c>
      <c r="E34" s="167">
        <v>0</v>
      </c>
      <c r="F34" s="166">
        <v>0</v>
      </c>
      <c r="G34" s="166">
        <v>0</v>
      </c>
      <c r="H34" s="163">
        <f t="shared" si="1"/>
        <v>0</v>
      </c>
      <c r="I34" s="163"/>
      <c r="J34" s="166">
        <v>0</v>
      </c>
      <c r="K34" s="166">
        <v>0</v>
      </c>
      <c r="L34" s="166">
        <v>0</v>
      </c>
      <c r="M34" s="166">
        <v>0</v>
      </c>
      <c r="N34" s="166">
        <f t="shared" si="2"/>
        <v>0</v>
      </c>
      <c r="O34" s="163" t="str">
        <f t="shared" si="3"/>
        <v>N.A.</v>
      </c>
      <c r="P34" s="168"/>
    </row>
    <row r="35" spans="1:16" s="27" customFormat="1" ht="13.5" x14ac:dyDescent="0.25">
      <c r="A35" s="169">
        <v>21</v>
      </c>
      <c r="B35" s="164" t="s">
        <v>143</v>
      </c>
      <c r="C35" s="165" t="s">
        <v>153</v>
      </c>
      <c r="D35" s="166">
        <v>0</v>
      </c>
      <c r="E35" s="167">
        <v>0</v>
      </c>
      <c r="F35" s="166">
        <v>0</v>
      </c>
      <c r="G35" s="166">
        <v>0</v>
      </c>
      <c r="H35" s="163">
        <f t="shared" si="1"/>
        <v>0</v>
      </c>
      <c r="I35" s="163"/>
      <c r="J35" s="166">
        <v>0</v>
      </c>
      <c r="K35" s="166">
        <v>0</v>
      </c>
      <c r="L35" s="166">
        <v>0</v>
      </c>
      <c r="M35" s="166">
        <v>0</v>
      </c>
      <c r="N35" s="166">
        <f t="shared" si="2"/>
        <v>0</v>
      </c>
      <c r="O35" s="163" t="str">
        <f t="shared" si="3"/>
        <v>N.A.</v>
      </c>
      <c r="P35" s="168"/>
    </row>
    <row r="36" spans="1:16" s="27" customFormat="1" ht="13.5" x14ac:dyDescent="0.25">
      <c r="A36" s="169">
        <v>22</v>
      </c>
      <c r="B36" s="164" t="s">
        <v>143</v>
      </c>
      <c r="C36" s="165" t="s">
        <v>154</v>
      </c>
      <c r="D36" s="166">
        <v>0</v>
      </c>
      <c r="E36" s="167">
        <v>0</v>
      </c>
      <c r="F36" s="166">
        <v>0</v>
      </c>
      <c r="G36" s="166">
        <v>0</v>
      </c>
      <c r="H36" s="163">
        <f t="shared" si="1"/>
        <v>0</v>
      </c>
      <c r="I36" s="163"/>
      <c r="J36" s="166">
        <v>0</v>
      </c>
      <c r="K36" s="166">
        <v>0</v>
      </c>
      <c r="L36" s="166">
        <v>0</v>
      </c>
      <c r="M36" s="166">
        <v>0</v>
      </c>
      <c r="N36" s="166">
        <f t="shared" si="2"/>
        <v>0</v>
      </c>
      <c r="O36" s="163" t="str">
        <f t="shared" si="3"/>
        <v>N.A.</v>
      </c>
      <c r="P36" s="168"/>
    </row>
    <row r="37" spans="1:16" s="27" customFormat="1" ht="13.5" x14ac:dyDescent="0.25">
      <c r="A37" s="169">
        <v>23</v>
      </c>
      <c r="B37" s="164" t="s">
        <v>143</v>
      </c>
      <c r="C37" s="165" t="s">
        <v>155</v>
      </c>
      <c r="D37" s="166">
        <v>0</v>
      </c>
      <c r="E37" s="167">
        <v>0</v>
      </c>
      <c r="F37" s="166">
        <v>0</v>
      </c>
      <c r="G37" s="166">
        <v>0</v>
      </c>
      <c r="H37" s="163">
        <f t="shared" si="1"/>
        <v>0</v>
      </c>
      <c r="I37" s="163"/>
      <c r="J37" s="166">
        <v>0</v>
      </c>
      <c r="K37" s="166">
        <v>0</v>
      </c>
      <c r="L37" s="166">
        <v>0</v>
      </c>
      <c r="M37" s="166">
        <v>0</v>
      </c>
      <c r="N37" s="166">
        <f t="shared" si="2"/>
        <v>0</v>
      </c>
      <c r="O37" s="163" t="str">
        <f t="shared" si="3"/>
        <v>N.A.</v>
      </c>
      <c r="P37" s="168"/>
    </row>
    <row r="38" spans="1:16" s="27" customFormat="1" ht="13.5" x14ac:dyDescent="0.25">
      <c r="A38" s="169">
        <v>24</v>
      </c>
      <c r="B38" s="164" t="s">
        <v>143</v>
      </c>
      <c r="C38" s="170" t="s">
        <v>156</v>
      </c>
      <c r="D38" s="166">
        <v>0</v>
      </c>
      <c r="E38" s="167">
        <v>0</v>
      </c>
      <c r="F38" s="166">
        <v>0</v>
      </c>
      <c r="G38" s="166">
        <v>0</v>
      </c>
      <c r="H38" s="163">
        <f t="shared" si="1"/>
        <v>0</v>
      </c>
      <c r="I38" s="163"/>
      <c r="J38" s="166">
        <v>0</v>
      </c>
      <c r="K38" s="166">
        <v>0</v>
      </c>
      <c r="L38" s="166">
        <v>0</v>
      </c>
      <c r="M38" s="166">
        <v>0</v>
      </c>
      <c r="N38" s="166">
        <f t="shared" si="2"/>
        <v>0</v>
      </c>
      <c r="O38" s="163" t="str">
        <f t="shared" si="3"/>
        <v>N.A.</v>
      </c>
      <c r="P38" s="168"/>
    </row>
    <row r="39" spans="1:16" s="27" customFormat="1" ht="13.5" x14ac:dyDescent="0.25">
      <c r="A39" s="169">
        <v>25</v>
      </c>
      <c r="B39" s="164" t="s">
        <v>127</v>
      </c>
      <c r="C39" s="165" t="s">
        <v>157</v>
      </c>
      <c r="D39" s="166">
        <v>680.10136499999999</v>
      </c>
      <c r="E39" s="167">
        <v>366.28095274999998</v>
      </c>
      <c r="F39" s="166">
        <v>0</v>
      </c>
      <c r="G39" s="166">
        <v>3.0041960000000003</v>
      </c>
      <c r="H39" s="163">
        <f t="shared" si="1"/>
        <v>310.81621625000002</v>
      </c>
      <c r="I39" s="163"/>
      <c r="J39" s="166">
        <v>579.97278927000002</v>
      </c>
      <c r="K39" s="166">
        <v>177.82116689399999</v>
      </c>
      <c r="L39" s="166">
        <v>0</v>
      </c>
      <c r="M39" s="166">
        <v>3.2481249700000001</v>
      </c>
      <c r="N39" s="166">
        <f t="shared" si="2"/>
        <v>398.90349740600004</v>
      </c>
      <c r="O39" s="163">
        <f t="shared" si="3"/>
        <v>28.340632357852407</v>
      </c>
      <c r="P39" s="168"/>
    </row>
    <row r="40" spans="1:16" s="27" customFormat="1" ht="13.5" x14ac:dyDescent="0.25">
      <c r="A40" s="169">
        <v>26</v>
      </c>
      <c r="B40" s="164" t="s">
        <v>158</v>
      </c>
      <c r="C40" s="165" t="s">
        <v>159</v>
      </c>
      <c r="D40" s="166">
        <v>253.86602024999999</v>
      </c>
      <c r="E40" s="167">
        <v>204.0176525</v>
      </c>
      <c r="F40" s="166">
        <v>0</v>
      </c>
      <c r="G40" s="166">
        <v>4.8648169999999995</v>
      </c>
      <c r="H40" s="163">
        <f t="shared" si="1"/>
        <v>44.983550749999992</v>
      </c>
      <c r="I40" s="163"/>
      <c r="J40" s="166">
        <v>1587.3414225600002</v>
      </c>
      <c r="K40" s="166">
        <v>144.04307615499999</v>
      </c>
      <c r="L40" s="166">
        <v>0</v>
      </c>
      <c r="M40" s="166">
        <v>6.3930875199999999</v>
      </c>
      <c r="N40" s="166">
        <f t="shared" si="2"/>
        <v>1436.9052588850002</v>
      </c>
      <c r="O40" s="163" t="str">
        <f t="shared" si="3"/>
        <v>500&lt;</v>
      </c>
      <c r="P40" s="168"/>
    </row>
    <row r="41" spans="1:16" s="27" customFormat="1" ht="13.5" x14ac:dyDescent="0.25">
      <c r="A41" s="169">
        <v>27</v>
      </c>
      <c r="B41" s="164" t="s">
        <v>139</v>
      </c>
      <c r="C41" s="165" t="s">
        <v>160</v>
      </c>
      <c r="D41" s="166">
        <v>93.570755250000005</v>
      </c>
      <c r="E41" s="167">
        <v>67.988985249999999</v>
      </c>
      <c r="F41" s="166">
        <v>0</v>
      </c>
      <c r="G41" s="166">
        <v>1.4205589999999999</v>
      </c>
      <c r="H41" s="163">
        <f t="shared" si="1"/>
        <v>24.161211000000005</v>
      </c>
      <c r="I41" s="163"/>
      <c r="J41" s="166">
        <v>187.52080420170219</v>
      </c>
      <c r="K41" s="166">
        <v>43.863132172991143</v>
      </c>
      <c r="L41" s="166">
        <v>0</v>
      </c>
      <c r="M41" s="166">
        <v>1.5530696999999998</v>
      </c>
      <c r="N41" s="166">
        <f t="shared" si="2"/>
        <v>142.10460232871102</v>
      </c>
      <c r="O41" s="163">
        <f t="shared" si="3"/>
        <v>488.15182040631572</v>
      </c>
      <c r="P41" s="168"/>
    </row>
    <row r="42" spans="1:16" s="27" customFormat="1" ht="13.5" x14ac:dyDescent="0.25">
      <c r="A42" s="169">
        <v>28</v>
      </c>
      <c r="B42" s="164" t="s">
        <v>139</v>
      </c>
      <c r="C42" s="165" t="s">
        <v>161</v>
      </c>
      <c r="D42" s="166">
        <v>305.92988924999997</v>
      </c>
      <c r="E42" s="167">
        <v>193.99689999999998</v>
      </c>
      <c r="F42" s="166">
        <v>0</v>
      </c>
      <c r="G42" s="166">
        <v>2.140533</v>
      </c>
      <c r="H42" s="163">
        <f t="shared" si="1"/>
        <v>109.79245624999999</v>
      </c>
      <c r="I42" s="163"/>
      <c r="J42" s="166">
        <v>307.24275265056866</v>
      </c>
      <c r="K42" s="166">
        <v>113.72493267965224</v>
      </c>
      <c r="L42" s="166">
        <v>0</v>
      </c>
      <c r="M42" s="166">
        <v>2.2500129100000001</v>
      </c>
      <c r="N42" s="166">
        <f t="shared" si="2"/>
        <v>191.26780706091643</v>
      </c>
      <c r="O42" s="163">
        <f t="shared" si="3"/>
        <v>74.208514495199168</v>
      </c>
      <c r="P42" s="168"/>
    </row>
    <row r="43" spans="1:16" s="27" customFormat="1" ht="13.5" x14ac:dyDescent="0.25">
      <c r="A43" s="169">
        <v>29</v>
      </c>
      <c r="B43" s="164" t="s">
        <v>139</v>
      </c>
      <c r="C43" s="165" t="s">
        <v>162</v>
      </c>
      <c r="D43" s="166">
        <v>0</v>
      </c>
      <c r="E43" s="167">
        <v>0</v>
      </c>
      <c r="F43" s="166">
        <v>0</v>
      </c>
      <c r="G43" s="166">
        <v>0</v>
      </c>
      <c r="H43" s="163">
        <f t="shared" si="1"/>
        <v>0</v>
      </c>
      <c r="I43" s="163"/>
      <c r="J43" s="166">
        <v>0</v>
      </c>
      <c r="K43" s="166">
        <v>0</v>
      </c>
      <c r="L43" s="166">
        <v>0</v>
      </c>
      <c r="M43" s="166">
        <v>0</v>
      </c>
      <c r="N43" s="166">
        <f t="shared" si="2"/>
        <v>0</v>
      </c>
      <c r="O43" s="163" t="str">
        <f t="shared" si="3"/>
        <v>N.A.</v>
      </c>
      <c r="P43" s="168"/>
    </row>
    <row r="44" spans="1:16" s="27" customFormat="1" ht="13.5" x14ac:dyDescent="0.25">
      <c r="A44" s="169">
        <v>30</v>
      </c>
      <c r="B44" s="164" t="s">
        <v>139</v>
      </c>
      <c r="C44" s="170" t="s">
        <v>163</v>
      </c>
      <c r="D44" s="166">
        <v>413.3211742499999</v>
      </c>
      <c r="E44" s="167">
        <v>88.805241499999994</v>
      </c>
      <c r="F44" s="166">
        <v>0</v>
      </c>
      <c r="G44" s="166">
        <v>1.7966339999999998</v>
      </c>
      <c r="H44" s="163">
        <f t="shared" si="1"/>
        <v>322.71929874999995</v>
      </c>
      <c r="I44" s="163"/>
      <c r="J44" s="166">
        <v>108.89993020723473</v>
      </c>
      <c r="K44" s="166">
        <v>55.585394482144494</v>
      </c>
      <c r="L44" s="166">
        <v>0</v>
      </c>
      <c r="M44" s="166">
        <v>1.9699797799999998</v>
      </c>
      <c r="N44" s="166">
        <f t="shared" si="2"/>
        <v>51.344555945090235</v>
      </c>
      <c r="O44" s="163">
        <f t="shared" si="3"/>
        <v>-84.090026179418174</v>
      </c>
      <c r="P44" s="168"/>
    </row>
    <row r="45" spans="1:16" s="27" customFormat="1" ht="24" x14ac:dyDescent="0.25">
      <c r="A45" s="169">
        <v>31</v>
      </c>
      <c r="B45" s="164" t="s">
        <v>139</v>
      </c>
      <c r="C45" s="165" t="s">
        <v>164</v>
      </c>
      <c r="D45" s="166">
        <v>383.99274974999997</v>
      </c>
      <c r="E45" s="167">
        <v>277.57968550000004</v>
      </c>
      <c r="F45" s="166">
        <v>0</v>
      </c>
      <c r="G45" s="166">
        <v>8.2842060000000011</v>
      </c>
      <c r="H45" s="163">
        <f t="shared" si="1"/>
        <v>98.128858249999936</v>
      </c>
      <c r="I45" s="163"/>
      <c r="J45" s="166">
        <v>240.55244674780064</v>
      </c>
      <c r="K45" s="166">
        <v>218.33137054175103</v>
      </c>
      <c r="L45" s="166">
        <v>0</v>
      </c>
      <c r="M45" s="166">
        <v>10.15508657</v>
      </c>
      <c r="N45" s="166">
        <f t="shared" si="2"/>
        <v>12.065989636049617</v>
      </c>
      <c r="O45" s="163">
        <f t="shared" si="3"/>
        <v>-87.703933530634316</v>
      </c>
      <c r="P45" s="168"/>
    </row>
    <row r="46" spans="1:16" s="27" customFormat="1" ht="13.5" x14ac:dyDescent="0.25">
      <c r="A46" s="169">
        <v>32</v>
      </c>
      <c r="B46" s="164" t="s">
        <v>143</v>
      </c>
      <c r="C46" s="170" t="s">
        <v>165</v>
      </c>
      <c r="D46" s="166">
        <v>0</v>
      </c>
      <c r="E46" s="167">
        <v>0</v>
      </c>
      <c r="F46" s="166">
        <v>0</v>
      </c>
      <c r="G46" s="166">
        <v>0</v>
      </c>
      <c r="H46" s="163">
        <f t="shared" si="1"/>
        <v>0</v>
      </c>
      <c r="I46" s="163"/>
      <c r="J46" s="166">
        <v>0</v>
      </c>
      <c r="K46" s="166">
        <v>0</v>
      </c>
      <c r="L46" s="166">
        <v>0</v>
      </c>
      <c r="M46" s="166">
        <v>0</v>
      </c>
      <c r="N46" s="166">
        <f t="shared" si="2"/>
        <v>0</v>
      </c>
      <c r="O46" s="163" t="str">
        <f t="shared" si="3"/>
        <v>N.A.</v>
      </c>
      <c r="P46" s="168"/>
    </row>
    <row r="47" spans="1:16" s="27" customFormat="1" ht="13.5" x14ac:dyDescent="0.25">
      <c r="A47" s="169">
        <v>33</v>
      </c>
      <c r="B47" s="164" t="s">
        <v>143</v>
      </c>
      <c r="C47" s="170" t="s">
        <v>166</v>
      </c>
      <c r="D47" s="166">
        <v>0</v>
      </c>
      <c r="E47" s="167">
        <v>0</v>
      </c>
      <c r="F47" s="166">
        <v>0</v>
      </c>
      <c r="G47" s="166">
        <v>0</v>
      </c>
      <c r="H47" s="163">
        <f t="shared" si="1"/>
        <v>0</v>
      </c>
      <c r="I47" s="163"/>
      <c r="J47" s="166">
        <v>41.041738129434208</v>
      </c>
      <c r="K47" s="166">
        <v>8.1819603557614329</v>
      </c>
      <c r="L47" s="166">
        <v>0</v>
      </c>
      <c r="M47" s="166">
        <v>0</v>
      </c>
      <c r="N47" s="166">
        <f t="shared" si="2"/>
        <v>32.859777773672775</v>
      </c>
      <c r="O47" s="163" t="str">
        <f t="shared" si="3"/>
        <v>N.A.</v>
      </c>
      <c r="P47" s="168"/>
    </row>
    <row r="48" spans="1:16" s="27" customFormat="1" ht="13.5" x14ac:dyDescent="0.25">
      <c r="A48" s="169">
        <v>34</v>
      </c>
      <c r="B48" s="164" t="s">
        <v>143</v>
      </c>
      <c r="C48" s="170" t="s">
        <v>167</v>
      </c>
      <c r="D48" s="166">
        <v>0</v>
      </c>
      <c r="E48" s="167">
        <v>0</v>
      </c>
      <c r="F48" s="166">
        <v>0</v>
      </c>
      <c r="G48" s="166">
        <v>0</v>
      </c>
      <c r="H48" s="163">
        <f t="shared" si="1"/>
        <v>0</v>
      </c>
      <c r="I48" s="163"/>
      <c r="J48" s="166">
        <v>0</v>
      </c>
      <c r="K48" s="166">
        <v>0</v>
      </c>
      <c r="L48" s="166">
        <v>0</v>
      </c>
      <c r="M48" s="166">
        <v>0</v>
      </c>
      <c r="N48" s="166">
        <f t="shared" si="2"/>
        <v>0</v>
      </c>
      <c r="O48" s="163" t="str">
        <f t="shared" si="3"/>
        <v>N.A.</v>
      </c>
      <c r="P48" s="168"/>
    </row>
    <row r="49" spans="1:16" s="27" customFormat="1" ht="13.5" x14ac:dyDescent="0.25">
      <c r="A49" s="171">
        <v>35</v>
      </c>
      <c r="B49" s="172" t="s">
        <v>143</v>
      </c>
      <c r="C49" s="173" t="s">
        <v>168</v>
      </c>
      <c r="D49" s="166">
        <v>0</v>
      </c>
      <c r="E49" s="167">
        <v>0</v>
      </c>
      <c r="F49" s="166">
        <v>0</v>
      </c>
      <c r="G49" s="166">
        <v>0</v>
      </c>
      <c r="H49" s="163">
        <f t="shared" si="1"/>
        <v>0</v>
      </c>
      <c r="I49" s="163"/>
      <c r="J49" s="166">
        <v>0</v>
      </c>
      <c r="K49" s="166">
        <v>0</v>
      </c>
      <c r="L49" s="166">
        <v>0</v>
      </c>
      <c r="M49" s="166">
        <v>0</v>
      </c>
      <c r="N49" s="166">
        <f t="shared" si="2"/>
        <v>0</v>
      </c>
      <c r="O49" s="163" t="str">
        <f t="shared" si="3"/>
        <v>N.A.</v>
      </c>
      <c r="P49" s="168"/>
    </row>
    <row r="50" spans="1:16" s="27" customFormat="1" ht="13.5" x14ac:dyDescent="0.25">
      <c r="A50" s="171">
        <v>36</v>
      </c>
      <c r="B50" s="172" t="s">
        <v>143</v>
      </c>
      <c r="C50" s="174" t="s">
        <v>169</v>
      </c>
      <c r="D50" s="166">
        <v>0</v>
      </c>
      <c r="E50" s="167">
        <v>0</v>
      </c>
      <c r="F50" s="166">
        <v>0</v>
      </c>
      <c r="G50" s="166">
        <v>0</v>
      </c>
      <c r="H50" s="163">
        <f t="shared" si="1"/>
        <v>0</v>
      </c>
      <c r="I50" s="163"/>
      <c r="J50" s="166">
        <v>21.350926070325741</v>
      </c>
      <c r="K50" s="166">
        <v>5.383354769883602</v>
      </c>
      <c r="L50" s="166">
        <v>0</v>
      </c>
      <c r="M50" s="166">
        <v>0</v>
      </c>
      <c r="N50" s="166">
        <f t="shared" si="2"/>
        <v>15.967571300442138</v>
      </c>
      <c r="O50" s="163" t="str">
        <f t="shared" si="3"/>
        <v>N.A.</v>
      </c>
      <c r="P50" s="168"/>
    </row>
    <row r="51" spans="1:16" s="27" customFormat="1" ht="13.5" x14ac:dyDescent="0.25">
      <c r="A51" s="169">
        <v>37</v>
      </c>
      <c r="B51" s="164" t="s">
        <v>143</v>
      </c>
      <c r="C51" s="170" t="s">
        <v>170</v>
      </c>
      <c r="D51" s="166">
        <v>0</v>
      </c>
      <c r="E51" s="167">
        <v>0</v>
      </c>
      <c r="F51" s="166">
        <v>0</v>
      </c>
      <c r="G51" s="166">
        <v>0</v>
      </c>
      <c r="H51" s="163">
        <f t="shared" si="1"/>
        <v>0</v>
      </c>
      <c r="I51" s="163"/>
      <c r="J51" s="166">
        <v>0</v>
      </c>
      <c r="K51" s="166">
        <v>0</v>
      </c>
      <c r="L51" s="166">
        <v>0</v>
      </c>
      <c r="M51" s="166">
        <v>0</v>
      </c>
      <c r="N51" s="166">
        <f t="shared" si="2"/>
        <v>0</v>
      </c>
      <c r="O51" s="163" t="str">
        <f t="shared" si="3"/>
        <v>N.A.</v>
      </c>
      <c r="P51" s="168"/>
    </row>
    <row r="52" spans="1:16" s="27" customFormat="1" ht="13.5" x14ac:dyDescent="0.25">
      <c r="A52" s="169">
        <v>38</v>
      </c>
      <c r="B52" s="164" t="s">
        <v>129</v>
      </c>
      <c r="C52" s="165" t="s">
        <v>171</v>
      </c>
      <c r="D52" s="166">
        <v>1513.5969435</v>
      </c>
      <c r="E52" s="167">
        <v>1129.0775027499997</v>
      </c>
      <c r="F52" s="166">
        <v>0</v>
      </c>
      <c r="G52" s="166">
        <v>3.2799169999999993</v>
      </c>
      <c r="H52" s="163">
        <f t="shared" si="1"/>
        <v>381.23952375000027</v>
      </c>
      <c r="I52" s="163"/>
      <c r="J52" s="166">
        <v>725.02506287729864</v>
      </c>
      <c r="K52" s="166">
        <v>833.28572795429989</v>
      </c>
      <c r="L52" s="166">
        <v>0</v>
      </c>
      <c r="M52" s="166">
        <v>4.2890817700000001</v>
      </c>
      <c r="N52" s="166">
        <f t="shared" si="2"/>
        <v>-112.54974684700124</v>
      </c>
      <c r="O52" s="163">
        <f t="shared" si="3"/>
        <v>-129.522056302013</v>
      </c>
      <c r="P52" s="168"/>
    </row>
    <row r="53" spans="1:16" s="27" customFormat="1" ht="13.5" x14ac:dyDescent="0.25">
      <c r="A53" s="169">
        <v>39</v>
      </c>
      <c r="B53" s="164" t="s">
        <v>139</v>
      </c>
      <c r="C53" s="170" t="s">
        <v>172</v>
      </c>
      <c r="D53" s="166">
        <v>452.04527174999998</v>
      </c>
      <c r="E53" s="167">
        <v>64.940121750000003</v>
      </c>
      <c r="F53" s="166">
        <v>0</v>
      </c>
      <c r="G53" s="166">
        <v>1.5398049999999999</v>
      </c>
      <c r="H53" s="163">
        <f t="shared" si="1"/>
        <v>385.56534499999998</v>
      </c>
      <c r="I53" s="163"/>
      <c r="J53" s="166">
        <v>197.53570957813204</v>
      </c>
      <c r="K53" s="166">
        <v>45.195562807999202</v>
      </c>
      <c r="L53" s="166">
        <v>0</v>
      </c>
      <c r="M53" s="166">
        <v>1.6745003000000001</v>
      </c>
      <c r="N53" s="166">
        <f t="shared" si="2"/>
        <v>150.66564647013283</v>
      </c>
      <c r="O53" s="163">
        <f t="shared" si="3"/>
        <v>-60.923446978842755</v>
      </c>
      <c r="P53" s="168"/>
    </row>
    <row r="54" spans="1:16" s="27" customFormat="1" ht="13.5" x14ac:dyDescent="0.25">
      <c r="A54" s="169">
        <v>40</v>
      </c>
      <c r="B54" s="164" t="s">
        <v>139</v>
      </c>
      <c r="C54" s="170" t="s">
        <v>173</v>
      </c>
      <c r="D54" s="166">
        <v>0</v>
      </c>
      <c r="E54" s="167">
        <v>0</v>
      </c>
      <c r="F54" s="166">
        <v>0</v>
      </c>
      <c r="G54" s="166">
        <v>0</v>
      </c>
      <c r="H54" s="163">
        <f t="shared" si="1"/>
        <v>0</v>
      </c>
      <c r="I54" s="163"/>
      <c r="J54" s="166">
        <v>18.356672188407657</v>
      </c>
      <c r="K54" s="166">
        <v>4.4180450259322992</v>
      </c>
      <c r="L54" s="166">
        <v>0</v>
      </c>
      <c r="M54" s="166">
        <v>0</v>
      </c>
      <c r="N54" s="166">
        <f t="shared" si="2"/>
        <v>13.938627162475358</v>
      </c>
      <c r="O54" s="163" t="str">
        <f t="shared" si="3"/>
        <v>N.A.</v>
      </c>
      <c r="P54" s="168"/>
    </row>
    <row r="55" spans="1:16" s="27" customFormat="1" ht="13.5" x14ac:dyDescent="0.25">
      <c r="A55" s="169">
        <v>41</v>
      </c>
      <c r="B55" s="164" t="s">
        <v>139</v>
      </c>
      <c r="C55" s="170" t="s">
        <v>174</v>
      </c>
      <c r="D55" s="166">
        <v>953.26269000000025</v>
      </c>
      <c r="E55" s="167">
        <v>226.78998899999999</v>
      </c>
      <c r="F55" s="166">
        <v>0</v>
      </c>
      <c r="G55" s="166">
        <v>6.8422789999999996</v>
      </c>
      <c r="H55" s="163">
        <f t="shared" si="1"/>
        <v>719.63042200000029</v>
      </c>
      <c r="I55" s="163"/>
      <c r="J55" s="166">
        <v>300.26884518899971</v>
      </c>
      <c r="K55" s="166">
        <v>180.48118894531717</v>
      </c>
      <c r="L55" s="166">
        <v>0</v>
      </c>
      <c r="M55" s="166">
        <v>7.4365329300000003</v>
      </c>
      <c r="N55" s="166">
        <f t="shared" si="2"/>
        <v>112.35112331368254</v>
      </c>
      <c r="O55" s="163">
        <f t="shared" si="3"/>
        <v>-84.387663461831465</v>
      </c>
      <c r="P55" s="168"/>
    </row>
    <row r="56" spans="1:16" s="27" customFormat="1" ht="13.5" x14ac:dyDescent="0.25">
      <c r="A56" s="169">
        <v>42</v>
      </c>
      <c r="B56" s="164" t="s">
        <v>139</v>
      </c>
      <c r="C56" s="170" t="s">
        <v>175</v>
      </c>
      <c r="D56" s="166">
        <v>165.73014299999994</v>
      </c>
      <c r="E56" s="167">
        <v>120.93561099999999</v>
      </c>
      <c r="F56" s="166">
        <v>0</v>
      </c>
      <c r="G56" s="166">
        <v>3.2875529999999999</v>
      </c>
      <c r="H56" s="163">
        <f t="shared" si="1"/>
        <v>41.506978999999944</v>
      </c>
      <c r="I56" s="163"/>
      <c r="J56" s="166">
        <v>193.53093052175305</v>
      </c>
      <c r="K56" s="166">
        <v>89.324334292019245</v>
      </c>
      <c r="L56" s="166">
        <v>0</v>
      </c>
      <c r="M56" s="166">
        <v>4.5022629700000003</v>
      </c>
      <c r="N56" s="166">
        <f t="shared" si="2"/>
        <v>99.704333259733801</v>
      </c>
      <c r="O56" s="163">
        <f t="shared" si="3"/>
        <v>140.21100947803004</v>
      </c>
      <c r="P56" s="168"/>
    </row>
    <row r="57" spans="1:16" s="27" customFormat="1" ht="13.5" x14ac:dyDescent="0.25">
      <c r="A57" s="171">
        <v>43</v>
      </c>
      <c r="B57" s="172" t="s">
        <v>139</v>
      </c>
      <c r="C57" s="175" t="s">
        <v>176</v>
      </c>
      <c r="D57" s="166">
        <v>103.866399</v>
      </c>
      <c r="E57" s="167">
        <v>74.889600999999999</v>
      </c>
      <c r="F57" s="166">
        <v>0</v>
      </c>
      <c r="G57" s="166">
        <v>1.294837</v>
      </c>
      <c r="H57" s="163">
        <f t="shared" si="1"/>
        <v>27.681961000000001</v>
      </c>
      <c r="I57" s="163"/>
      <c r="J57" s="166">
        <v>92.760974083478004</v>
      </c>
      <c r="K57" s="166">
        <v>50.536955025667055</v>
      </c>
      <c r="L57" s="166">
        <v>0</v>
      </c>
      <c r="M57" s="166">
        <v>1.5106058499999999</v>
      </c>
      <c r="N57" s="166">
        <f t="shared" si="2"/>
        <v>40.713413207810952</v>
      </c>
      <c r="O57" s="163">
        <f t="shared" si="3"/>
        <v>47.075610748136484</v>
      </c>
      <c r="P57" s="168"/>
    </row>
    <row r="58" spans="1:16" s="30" customFormat="1" ht="13.5" x14ac:dyDescent="0.25">
      <c r="A58" s="171">
        <v>44</v>
      </c>
      <c r="B58" s="172" t="s">
        <v>143</v>
      </c>
      <c r="C58" s="176" t="s">
        <v>177</v>
      </c>
      <c r="D58" s="166">
        <v>0</v>
      </c>
      <c r="E58" s="167">
        <v>0</v>
      </c>
      <c r="F58" s="166">
        <v>0</v>
      </c>
      <c r="G58" s="166">
        <v>0</v>
      </c>
      <c r="H58" s="163">
        <f t="shared" si="1"/>
        <v>0</v>
      </c>
      <c r="I58" s="163"/>
      <c r="J58" s="166">
        <v>21.927300835135</v>
      </c>
      <c r="K58" s="166">
        <v>5.5286800747044031</v>
      </c>
      <c r="L58" s="166">
        <v>0</v>
      </c>
      <c r="M58" s="166">
        <v>0</v>
      </c>
      <c r="N58" s="166">
        <f t="shared" si="2"/>
        <v>16.398620760430596</v>
      </c>
      <c r="O58" s="163" t="str">
        <f t="shared" si="3"/>
        <v>N.A.</v>
      </c>
      <c r="P58" s="168"/>
    </row>
    <row r="59" spans="1:16" s="27" customFormat="1" ht="13.5" x14ac:dyDescent="0.25">
      <c r="A59" s="169">
        <v>45</v>
      </c>
      <c r="B59" s="164" t="s">
        <v>143</v>
      </c>
      <c r="C59" s="177" t="s">
        <v>178</v>
      </c>
      <c r="D59" s="166">
        <v>201.31712325000004</v>
      </c>
      <c r="E59" s="167">
        <v>85.574955250000002</v>
      </c>
      <c r="F59" s="166">
        <v>0</v>
      </c>
      <c r="G59" s="166">
        <v>1.6937640000000003</v>
      </c>
      <c r="H59" s="163">
        <f t="shared" si="1"/>
        <v>114.04840400000003</v>
      </c>
      <c r="I59" s="163"/>
      <c r="J59" s="166">
        <v>265.33180780674513</v>
      </c>
      <c r="K59" s="166">
        <v>69.960131380118796</v>
      </c>
      <c r="L59" s="166">
        <v>0</v>
      </c>
      <c r="M59" s="166">
        <v>1.78998448</v>
      </c>
      <c r="N59" s="166">
        <f t="shared" si="2"/>
        <v>193.58169194662634</v>
      </c>
      <c r="O59" s="163">
        <f t="shared" si="3"/>
        <v>69.736432214015267</v>
      </c>
      <c r="P59" s="168"/>
    </row>
    <row r="60" spans="1:16" s="27" customFormat="1" ht="13.5" x14ac:dyDescent="0.25">
      <c r="A60" s="169">
        <v>46</v>
      </c>
      <c r="B60" s="164" t="s">
        <v>143</v>
      </c>
      <c r="C60" s="177" t="s">
        <v>179</v>
      </c>
      <c r="D60" s="166">
        <v>0</v>
      </c>
      <c r="E60" s="167">
        <v>0</v>
      </c>
      <c r="F60" s="166">
        <v>0</v>
      </c>
      <c r="G60" s="166">
        <v>0</v>
      </c>
      <c r="H60" s="163">
        <f t="shared" si="1"/>
        <v>0</v>
      </c>
      <c r="I60" s="163"/>
      <c r="J60" s="166">
        <v>12.463673305624107</v>
      </c>
      <c r="K60" s="166">
        <v>3.6725181592946421</v>
      </c>
      <c r="L60" s="166">
        <v>0</v>
      </c>
      <c r="M60" s="166">
        <v>0</v>
      </c>
      <c r="N60" s="166">
        <f t="shared" si="2"/>
        <v>8.7911551463294657</v>
      </c>
      <c r="O60" s="163" t="str">
        <f t="shared" si="3"/>
        <v>N.A.</v>
      </c>
      <c r="P60" s="168"/>
    </row>
    <row r="61" spans="1:16" s="27" customFormat="1" ht="13.5" x14ac:dyDescent="0.25">
      <c r="A61" s="169">
        <v>47</v>
      </c>
      <c r="B61" s="164" t="s">
        <v>143</v>
      </c>
      <c r="C61" s="177" t="s">
        <v>180</v>
      </c>
      <c r="D61" s="166">
        <v>0</v>
      </c>
      <c r="E61" s="167">
        <v>0</v>
      </c>
      <c r="F61" s="166">
        <v>0</v>
      </c>
      <c r="G61" s="166">
        <v>0</v>
      </c>
      <c r="H61" s="163">
        <f t="shared" si="1"/>
        <v>0</v>
      </c>
      <c r="I61" s="163"/>
      <c r="J61" s="166">
        <v>0</v>
      </c>
      <c r="K61" s="166">
        <v>0</v>
      </c>
      <c r="L61" s="166">
        <v>0</v>
      </c>
      <c r="M61" s="166">
        <v>0</v>
      </c>
      <c r="N61" s="166">
        <f t="shared" si="2"/>
        <v>0</v>
      </c>
      <c r="O61" s="163" t="str">
        <f t="shared" si="3"/>
        <v>N.A.</v>
      </c>
      <c r="P61" s="168"/>
    </row>
    <row r="62" spans="1:16" s="27" customFormat="1" ht="13.5" x14ac:dyDescent="0.25">
      <c r="A62" s="169">
        <v>48</v>
      </c>
      <c r="B62" s="164" t="s">
        <v>131</v>
      </c>
      <c r="C62" s="177" t="s">
        <v>181</v>
      </c>
      <c r="D62" s="166">
        <v>1285.26080475</v>
      </c>
      <c r="E62" s="167">
        <v>563.53516274999993</v>
      </c>
      <c r="F62" s="166">
        <v>0</v>
      </c>
      <c r="G62" s="166">
        <v>2.6250670000000005</v>
      </c>
      <c r="H62" s="163">
        <f t="shared" si="1"/>
        <v>719.10057500000016</v>
      </c>
      <c r="I62" s="163"/>
      <c r="J62" s="166">
        <v>824.31957751286677</v>
      </c>
      <c r="K62" s="166">
        <v>568.41340341689988</v>
      </c>
      <c r="L62" s="166">
        <v>0</v>
      </c>
      <c r="M62" s="166">
        <v>3.3251667</v>
      </c>
      <c r="N62" s="166">
        <f t="shared" si="2"/>
        <v>252.58100739596688</v>
      </c>
      <c r="O62" s="163">
        <f t="shared" si="3"/>
        <v>-64.875426862790803</v>
      </c>
      <c r="P62" s="168"/>
    </row>
    <row r="63" spans="1:16" s="27" customFormat="1" ht="13.5" x14ac:dyDescent="0.25">
      <c r="A63" s="169">
        <v>49</v>
      </c>
      <c r="B63" s="164" t="s">
        <v>139</v>
      </c>
      <c r="C63" s="178" t="s">
        <v>182</v>
      </c>
      <c r="D63" s="166">
        <v>267.41790075</v>
      </c>
      <c r="E63" s="167">
        <v>134.33803174999997</v>
      </c>
      <c r="F63" s="166">
        <v>0</v>
      </c>
      <c r="G63" s="166">
        <v>3.16038</v>
      </c>
      <c r="H63" s="163">
        <f t="shared" si="1"/>
        <v>129.91948900000003</v>
      </c>
      <c r="I63" s="163"/>
      <c r="J63" s="166">
        <v>398.85962189583637</v>
      </c>
      <c r="K63" s="166">
        <v>91.176659266204624</v>
      </c>
      <c r="L63" s="166">
        <v>0</v>
      </c>
      <c r="M63" s="166">
        <v>3.4062743100000001</v>
      </c>
      <c r="N63" s="166">
        <f t="shared" si="2"/>
        <v>304.27668831963172</v>
      </c>
      <c r="O63" s="163">
        <f t="shared" si="3"/>
        <v>134.20403717846492</v>
      </c>
      <c r="P63" s="168"/>
    </row>
    <row r="64" spans="1:16" s="27" customFormat="1" ht="13.5" x14ac:dyDescent="0.25">
      <c r="A64" s="171">
        <v>50</v>
      </c>
      <c r="B64" s="172" t="s">
        <v>139</v>
      </c>
      <c r="C64" s="174" t="s">
        <v>183</v>
      </c>
      <c r="D64" s="166">
        <v>332.18717924999999</v>
      </c>
      <c r="E64" s="167">
        <v>204.68994925000001</v>
      </c>
      <c r="F64" s="166">
        <v>0</v>
      </c>
      <c r="G64" s="166">
        <v>5.5241849999999992</v>
      </c>
      <c r="H64" s="163">
        <f t="shared" si="1"/>
        <v>121.97304499999997</v>
      </c>
      <c r="I64" s="163"/>
      <c r="J64" s="166">
        <v>260.10265509121183</v>
      </c>
      <c r="K64" s="166">
        <v>149.29428132935666</v>
      </c>
      <c r="L64" s="166">
        <v>0</v>
      </c>
      <c r="M64" s="166">
        <v>6.0953522700000002</v>
      </c>
      <c r="N64" s="166">
        <f t="shared" si="2"/>
        <v>104.71302149185516</v>
      </c>
      <c r="O64" s="163">
        <f t="shared" si="3"/>
        <v>-14.150686742423144</v>
      </c>
      <c r="P64" s="168"/>
    </row>
    <row r="65" spans="1:16" s="27" customFormat="1" ht="13.5" x14ac:dyDescent="0.25">
      <c r="A65" s="169">
        <v>51</v>
      </c>
      <c r="B65" s="164" t="s">
        <v>139</v>
      </c>
      <c r="C65" s="178" t="s">
        <v>184</v>
      </c>
      <c r="D65" s="166">
        <v>0</v>
      </c>
      <c r="E65" s="167">
        <v>0</v>
      </c>
      <c r="F65" s="166">
        <v>0</v>
      </c>
      <c r="G65" s="166">
        <v>0</v>
      </c>
      <c r="H65" s="163">
        <f t="shared" si="1"/>
        <v>0</v>
      </c>
      <c r="I65" s="163"/>
      <c r="J65" s="166">
        <v>7.6484461006613227</v>
      </c>
      <c r="K65" s="166">
        <v>3.09504233906353</v>
      </c>
      <c r="L65" s="166">
        <v>0</v>
      </c>
      <c r="M65" s="166">
        <v>0</v>
      </c>
      <c r="N65" s="166">
        <f t="shared" si="2"/>
        <v>4.5534037615977923</v>
      </c>
      <c r="O65" s="163" t="str">
        <f t="shared" si="3"/>
        <v>N.A.</v>
      </c>
      <c r="P65" s="168"/>
    </row>
    <row r="66" spans="1:16" s="27" customFormat="1" ht="13.5" x14ac:dyDescent="0.25">
      <c r="A66" s="169">
        <v>52</v>
      </c>
      <c r="B66" s="164" t="s">
        <v>139</v>
      </c>
      <c r="C66" s="178" t="s">
        <v>185</v>
      </c>
      <c r="D66" s="166">
        <v>122.83877550000001</v>
      </c>
      <c r="E66" s="167">
        <v>32.264288499999999</v>
      </c>
      <c r="F66" s="166">
        <v>0</v>
      </c>
      <c r="G66" s="166">
        <v>1.6045580000000002</v>
      </c>
      <c r="H66" s="163">
        <f t="shared" si="1"/>
        <v>88.969929000000008</v>
      </c>
      <c r="I66" s="163"/>
      <c r="J66" s="166">
        <v>52.792208582227417</v>
      </c>
      <c r="K66" s="166">
        <v>24.854956170013452</v>
      </c>
      <c r="L66" s="166">
        <v>0</v>
      </c>
      <c r="M66" s="166">
        <v>1.2442283699999996</v>
      </c>
      <c r="N66" s="166">
        <f t="shared" si="2"/>
        <v>26.693024042213967</v>
      </c>
      <c r="O66" s="163">
        <f t="shared" si="3"/>
        <v>-69.997701085932121</v>
      </c>
      <c r="P66" s="168"/>
    </row>
    <row r="67" spans="1:16" s="27" customFormat="1" ht="13.5" x14ac:dyDescent="0.25">
      <c r="A67" s="169">
        <v>53</v>
      </c>
      <c r="B67" s="164" t="s">
        <v>139</v>
      </c>
      <c r="C67" s="178" t="s">
        <v>186</v>
      </c>
      <c r="D67" s="166">
        <v>0</v>
      </c>
      <c r="E67" s="167">
        <v>0</v>
      </c>
      <c r="F67" s="166">
        <v>0</v>
      </c>
      <c r="G67" s="166">
        <v>0</v>
      </c>
      <c r="H67" s="163">
        <f t="shared" si="1"/>
        <v>0</v>
      </c>
      <c r="I67" s="163"/>
      <c r="J67" s="166">
        <v>0</v>
      </c>
      <c r="K67" s="166">
        <v>0</v>
      </c>
      <c r="L67" s="166">
        <v>0</v>
      </c>
      <c r="M67" s="166">
        <v>0</v>
      </c>
      <c r="N67" s="166">
        <f t="shared" si="2"/>
        <v>0</v>
      </c>
      <c r="O67" s="163" t="str">
        <f t="shared" si="3"/>
        <v>N.A.</v>
      </c>
      <c r="P67" s="168"/>
    </row>
    <row r="68" spans="1:16" s="27" customFormat="1" ht="13.5" x14ac:dyDescent="0.25">
      <c r="A68" s="169">
        <v>54</v>
      </c>
      <c r="B68" s="164" t="s">
        <v>139</v>
      </c>
      <c r="C68" s="178" t="s">
        <v>187</v>
      </c>
      <c r="D68" s="166">
        <v>0</v>
      </c>
      <c r="E68" s="167">
        <v>0</v>
      </c>
      <c r="F68" s="166">
        <v>0</v>
      </c>
      <c r="G68" s="166">
        <v>0</v>
      </c>
      <c r="H68" s="163">
        <f t="shared" si="1"/>
        <v>0</v>
      </c>
      <c r="I68" s="163"/>
      <c r="J68" s="166">
        <v>8.5700484346313708</v>
      </c>
      <c r="K68" s="166">
        <v>2.1666100371923624</v>
      </c>
      <c r="L68" s="166">
        <v>0</v>
      </c>
      <c r="M68" s="166">
        <v>0</v>
      </c>
      <c r="N68" s="166">
        <f t="shared" si="2"/>
        <v>6.4034383974390083</v>
      </c>
      <c r="O68" s="163" t="str">
        <f t="shared" si="3"/>
        <v>N.A.</v>
      </c>
      <c r="P68" s="168"/>
    </row>
    <row r="69" spans="1:16" s="27" customFormat="1" ht="24.75" x14ac:dyDescent="0.25">
      <c r="A69" s="169">
        <v>55</v>
      </c>
      <c r="B69" s="164" t="s">
        <v>139</v>
      </c>
      <c r="C69" s="178" t="s">
        <v>188</v>
      </c>
      <c r="D69" s="166">
        <v>0</v>
      </c>
      <c r="E69" s="167">
        <v>0</v>
      </c>
      <c r="F69" s="166">
        <v>0</v>
      </c>
      <c r="G69" s="166">
        <v>0</v>
      </c>
      <c r="H69" s="163">
        <f t="shared" si="1"/>
        <v>0</v>
      </c>
      <c r="I69" s="163"/>
      <c r="J69" s="166">
        <v>0</v>
      </c>
      <c r="K69" s="166">
        <v>0</v>
      </c>
      <c r="L69" s="166">
        <v>0</v>
      </c>
      <c r="M69" s="166">
        <v>0</v>
      </c>
      <c r="N69" s="166">
        <f t="shared" si="2"/>
        <v>0</v>
      </c>
      <c r="O69" s="163" t="str">
        <f t="shared" si="3"/>
        <v>N.A.</v>
      </c>
      <c r="P69" s="168"/>
    </row>
    <row r="70" spans="1:16" s="27" customFormat="1" ht="24.75" x14ac:dyDescent="0.25">
      <c r="A70" s="169">
        <v>57</v>
      </c>
      <c r="B70" s="164" t="s">
        <v>139</v>
      </c>
      <c r="C70" s="178" t="s">
        <v>189</v>
      </c>
      <c r="D70" s="166">
        <v>41.65574625</v>
      </c>
      <c r="E70" s="167">
        <v>8.5022792500000008</v>
      </c>
      <c r="F70" s="166">
        <v>0</v>
      </c>
      <c r="G70" s="166">
        <v>0.13131599999999999</v>
      </c>
      <c r="H70" s="163">
        <f t="shared" si="1"/>
        <v>33.022151000000001</v>
      </c>
      <c r="I70" s="163"/>
      <c r="J70" s="166">
        <v>10.764511959413467</v>
      </c>
      <c r="K70" s="166">
        <v>7.8774644700591692</v>
      </c>
      <c r="L70" s="166">
        <v>0</v>
      </c>
      <c r="M70" s="166">
        <v>0.13904828000000002</v>
      </c>
      <c r="N70" s="166">
        <f t="shared" si="2"/>
        <v>2.7479992093542975</v>
      </c>
      <c r="O70" s="163">
        <f t="shared" si="3"/>
        <v>-91.678315536276557</v>
      </c>
      <c r="P70" s="168"/>
    </row>
    <row r="71" spans="1:16" s="27" customFormat="1" ht="13.5" x14ac:dyDescent="0.25">
      <c r="A71" s="169">
        <v>58</v>
      </c>
      <c r="B71" s="164" t="s">
        <v>143</v>
      </c>
      <c r="C71" s="178" t="s">
        <v>966</v>
      </c>
      <c r="D71" s="166">
        <v>235.26663825</v>
      </c>
      <c r="E71" s="167">
        <v>130.288431</v>
      </c>
      <c r="F71" s="166">
        <v>0</v>
      </c>
      <c r="G71" s="166">
        <v>2.6623330000000003</v>
      </c>
      <c r="H71" s="163">
        <f t="shared" si="1"/>
        <v>102.31587424999999</v>
      </c>
      <c r="I71" s="163"/>
      <c r="J71" s="166">
        <v>223.6458141995291</v>
      </c>
      <c r="K71" s="166">
        <v>102.36260481386685</v>
      </c>
      <c r="L71" s="166">
        <v>0</v>
      </c>
      <c r="M71" s="166">
        <v>3.4258834600000001</v>
      </c>
      <c r="N71" s="166">
        <f t="shared" si="2"/>
        <v>117.85732592566225</v>
      </c>
      <c r="O71" s="163">
        <f t="shared" si="3"/>
        <v>15.189677837955101</v>
      </c>
      <c r="P71" s="168"/>
    </row>
    <row r="72" spans="1:16" s="27" customFormat="1" ht="13.5" x14ac:dyDescent="0.25">
      <c r="A72" s="169">
        <v>59</v>
      </c>
      <c r="B72" s="164" t="s">
        <v>143</v>
      </c>
      <c r="C72" s="178" t="s">
        <v>190</v>
      </c>
      <c r="D72" s="166">
        <v>0</v>
      </c>
      <c r="E72" s="167">
        <v>0</v>
      </c>
      <c r="F72" s="166">
        <v>0</v>
      </c>
      <c r="G72" s="166">
        <v>0</v>
      </c>
      <c r="H72" s="163">
        <f t="shared" si="1"/>
        <v>0</v>
      </c>
      <c r="I72" s="163"/>
      <c r="J72" s="166">
        <v>22.553795144710293</v>
      </c>
      <c r="K72" s="166">
        <v>5.6866423625531013</v>
      </c>
      <c r="L72" s="166">
        <v>0</v>
      </c>
      <c r="M72" s="166">
        <v>0</v>
      </c>
      <c r="N72" s="166">
        <f t="shared" si="2"/>
        <v>16.867152782157191</v>
      </c>
      <c r="O72" s="163" t="str">
        <f t="shared" si="3"/>
        <v>N.A.</v>
      </c>
      <c r="P72" s="168"/>
    </row>
    <row r="73" spans="1:16" s="27" customFormat="1" ht="24.75" x14ac:dyDescent="0.25">
      <c r="A73" s="169">
        <v>60</v>
      </c>
      <c r="B73" s="164" t="s">
        <v>191</v>
      </c>
      <c r="C73" s="178" t="s">
        <v>192</v>
      </c>
      <c r="D73" s="166">
        <v>0</v>
      </c>
      <c r="E73" s="167">
        <v>0</v>
      </c>
      <c r="F73" s="166">
        <v>0</v>
      </c>
      <c r="G73" s="166">
        <v>0</v>
      </c>
      <c r="H73" s="163">
        <f t="shared" si="1"/>
        <v>0</v>
      </c>
      <c r="I73" s="163"/>
      <c r="J73" s="166">
        <v>635.74795574000007</v>
      </c>
      <c r="K73" s="166">
        <v>112.22435403314921</v>
      </c>
      <c r="L73" s="166">
        <v>0</v>
      </c>
      <c r="M73" s="166">
        <v>0</v>
      </c>
      <c r="N73" s="166">
        <f t="shared" si="2"/>
        <v>523.52360170685085</v>
      </c>
      <c r="O73" s="163" t="str">
        <f t="shared" si="3"/>
        <v>N.A.</v>
      </c>
      <c r="P73" s="168"/>
    </row>
    <row r="74" spans="1:16" s="27" customFormat="1" ht="13.5" x14ac:dyDescent="0.25">
      <c r="A74" s="169">
        <v>61</v>
      </c>
      <c r="B74" s="164" t="s">
        <v>129</v>
      </c>
      <c r="C74" s="178" t="s">
        <v>193</v>
      </c>
      <c r="D74" s="166">
        <v>1373.0734875000001</v>
      </c>
      <c r="E74" s="167">
        <v>1269.0205702499998</v>
      </c>
      <c r="F74" s="166">
        <v>0</v>
      </c>
      <c r="G74" s="166">
        <v>1.919559</v>
      </c>
      <c r="H74" s="163">
        <f t="shared" si="1"/>
        <v>102.13335825000028</v>
      </c>
      <c r="I74" s="163"/>
      <c r="J74" s="166">
        <v>389.93421074999998</v>
      </c>
      <c r="K74" s="166">
        <v>490.90545958000001</v>
      </c>
      <c r="L74" s="166">
        <v>0</v>
      </c>
      <c r="M74" s="166">
        <v>2.1169213</v>
      </c>
      <c r="N74" s="166">
        <f t="shared" si="2"/>
        <v>-103.08817013000004</v>
      </c>
      <c r="O74" s="163">
        <f t="shared" si="3"/>
        <v>-200.93486780064805</v>
      </c>
      <c r="P74" s="168"/>
    </row>
    <row r="75" spans="1:16" s="27" customFormat="1" ht="13.5" x14ac:dyDescent="0.25">
      <c r="A75" s="169">
        <v>62</v>
      </c>
      <c r="B75" s="164" t="s">
        <v>194</v>
      </c>
      <c r="C75" s="178" t="s">
        <v>195</v>
      </c>
      <c r="D75" s="166">
        <v>1772.3627895000004</v>
      </c>
      <c r="E75" s="167">
        <v>1595.60716475</v>
      </c>
      <c r="F75" s="166">
        <v>0</v>
      </c>
      <c r="G75" s="166">
        <v>79.845685000000017</v>
      </c>
      <c r="H75" s="163">
        <f t="shared" si="1"/>
        <v>96.909939750000362</v>
      </c>
      <c r="I75" s="163"/>
      <c r="J75" s="166">
        <v>4038.8980062722467</v>
      </c>
      <c r="K75" s="166">
        <v>3853.1405662571306</v>
      </c>
      <c r="L75" s="166">
        <v>0</v>
      </c>
      <c r="M75" s="166">
        <v>119.98687830000001</v>
      </c>
      <c r="N75" s="166">
        <f t="shared" si="2"/>
        <v>65.770561715116102</v>
      </c>
      <c r="O75" s="163">
        <f t="shared" si="3"/>
        <v>-32.132285001120479</v>
      </c>
      <c r="P75" s="168"/>
    </row>
    <row r="76" spans="1:16" s="27" customFormat="1" ht="13.5" x14ac:dyDescent="0.25">
      <c r="A76" s="169">
        <v>63</v>
      </c>
      <c r="B76" s="164" t="s">
        <v>196</v>
      </c>
      <c r="C76" s="178" t="s">
        <v>197</v>
      </c>
      <c r="D76" s="166">
        <v>1224.6652544999999</v>
      </c>
      <c r="E76" s="167">
        <v>292.39669524999999</v>
      </c>
      <c r="F76" s="166">
        <v>0</v>
      </c>
      <c r="G76" s="166">
        <v>163.93857600000001</v>
      </c>
      <c r="H76" s="163">
        <f t="shared" si="1"/>
        <v>768.32998324999994</v>
      </c>
      <c r="I76" s="163"/>
      <c r="J76" s="166">
        <v>955.63381248037899</v>
      </c>
      <c r="K76" s="166">
        <v>294.57420988000001</v>
      </c>
      <c r="L76" s="166">
        <v>0</v>
      </c>
      <c r="M76" s="166">
        <v>183.50555062999999</v>
      </c>
      <c r="N76" s="166">
        <f t="shared" si="2"/>
        <v>477.55405197037896</v>
      </c>
      <c r="O76" s="163">
        <f t="shared" si="3"/>
        <v>-37.845188606287678</v>
      </c>
      <c r="P76" s="168"/>
    </row>
    <row r="77" spans="1:16" s="31" customFormat="1" ht="13.5" x14ac:dyDescent="0.25">
      <c r="A77" s="169">
        <v>64</v>
      </c>
      <c r="B77" s="164" t="s">
        <v>139</v>
      </c>
      <c r="C77" s="178" t="s">
        <v>970</v>
      </c>
      <c r="D77" s="166">
        <v>0</v>
      </c>
      <c r="E77" s="167">
        <v>0</v>
      </c>
      <c r="F77" s="166">
        <v>0</v>
      </c>
      <c r="G77" s="166">
        <v>0</v>
      </c>
      <c r="H77" s="163">
        <f t="shared" si="1"/>
        <v>0</v>
      </c>
      <c r="I77" s="163"/>
      <c r="J77" s="166">
        <v>0</v>
      </c>
      <c r="K77" s="166">
        <v>0</v>
      </c>
      <c r="L77" s="166">
        <v>0</v>
      </c>
      <c r="M77" s="166">
        <v>0</v>
      </c>
      <c r="N77" s="166">
        <f t="shared" si="2"/>
        <v>0</v>
      </c>
      <c r="O77" s="163" t="str">
        <f t="shared" si="3"/>
        <v>N.A.</v>
      </c>
      <c r="P77" s="168"/>
    </row>
    <row r="78" spans="1:16" s="31" customFormat="1" ht="13.5" x14ac:dyDescent="0.25">
      <c r="A78" s="169">
        <v>65</v>
      </c>
      <c r="B78" s="164" t="s">
        <v>139</v>
      </c>
      <c r="C78" s="178" t="s">
        <v>198</v>
      </c>
      <c r="D78" s="166">
        <v>124.50659550000003</v>
      </c>
      <c r="E78" s="167">
        <v>67.907792499999999</v>
      </c>
      <c r="F78" s="166">
        <v>0</v>
      </c>
      <c r="G78" s="166">
        <v>2.303264</v>
      </c>
      <c r="H78" s="163">
        <f t="shared" si="1"/>
        <v>54.295539000000034</v>
      </c>
      <c r="I78" s="163"/>
      <c r="J78" s="166">
        <v>71.308329713872496</v>
      </c>
      <c r="K78" s="166">
        <v>50.883711345244173</v>
      </c>
      <c r="L78" s="166">
        <v>0</v>
      </c>
      <c r="M78" s="166">
        <v>3.13528085</v>
      </c>
      <c r="N78" s="166">
        <f t="shared" si="2"/>
        <v>17.289337518628322</v>
      </c>
      <c r="O78" s="163">
        <f t="shared" si="3"/>
        <v>-68.156983359851509</v>
      </c>
      <c r="P78" s="168"/>
    </row>
    <row r="79" spans="1:16" s="27" customFormat="1" ht="13.5" x14ac:dyDescent="0.25">
      <c r="A79" s="169">
        <v>66</v>
      </c>
      <c r="B79" s="164" t="s">
        <v>139</v>
      </c>
      <c r="C79" s="178" t="s">
        <v>199</v>
      </c>
      <c r="D79" s="166">
        <v>120.70096575000001</v>
      </c>
      <c r="E79" s="167">
        <v>98.915889499999992</v>
      </c>
      <c r="F79" s="166">
        <v>0</v>
      </c>
      <c r="G79" s="166">
        <v>2.759134</v>
      </c>
      <c r="H79" s="163">
        <f t="shared" si="1"/>
        <v>19.025942250000018</v>
      </c>
      <c r="I79" s="163"/>
      <c r="J79" s="166">
        <v>221.53480008607576</v>
      </c>
      <c r="K79" s="166">
        <v>70.322306864975971</v>
      </c>
      <c r="L79" s="166">
        <v>0</v>
      </c>
      <c r="M79" s="166">
        <v>3.3337421099999998</v>
      </c>
      <c r="N79" s="166">
        <f t="shared" si="2"/>
        <v>147.8787511110998</v>
      </c>
      <c r="O79" s="163" t="str">
        <f t="shared" si="3"/>
        <v>500&lt;</v>
      </c>
      <c r="P79" s="168"/>
    </row>
    <row r="80" spans="1:16" s="27" customFormat="1" ht="13.5" x14ac:dyDescent="0.25">
      <c r="A80" s="169">
        <v>67</v>
      </c>
      <c r="B80" s="164" t="s">
        <v>139</v>
      </c>
      <c r="C80" s="178" t="s">
        <v>200</v>
      </c>
      <c r="D80" s="166">
        <v>0</v>
      </c>
      <c r="E80" s="167">
        <v>0</v>
      </c>
      <c r="F80" s="166">
        <v>0</v>
      </c>
      <c r="G80" s="166">
        <v>0</v>
      </c>
      <c r="H80" s="163">
        <f t="shared" ref="H80:H143" si="4">D80-E80-G80</f>
        <v>0</v>
      </c>
      <c r="I80" s="163"/>
      <c r="J80" s="166">
        <v>0</v>
      </c>
      <c r="K80" s="166">
        <v>0</v>
      </c>
      <c r="L80" s="166">
        <v>0</v>
      </c>
      <c r="M80" s="166">
        <v>0</v>
      </c>
      <c r="N80" s="166">
        <f t="shared" ref="N80:N143" si="5">J80-K80-M80</f>
        <v>0</v>
      </c>
      <c r="O80" s="163" t="str">
        <f t="shared" ref="O80:O143" si="6">IF(OR(H80=0,N80=0),"N.A.",IF((((N80-H80)/H80))*100&gt;=500,"500&lt;",IF((((N80-H80)/H80))*100&lt;=-500,"&lt;-500",(((N80-H80)/H80))*100)))</f>
        <v>N.A.</v>
      </c>
      <c r="P80" s="168"/>
    </row>
    <row r="81" spans="1:16" s="27" customFormat="1" ht="13.5" x14ac:dyDescent="0.25">
      <c r="A81" s="169">
        <v>68</v>
      </c>
      <c r="B81" s="164" t="s">
        <v>139</v>
      </c>
      <c r="C81" s="178" t="s">
        <v>201</v>
      </c>
      <c r="D81" s="166">
        <v>250.14187200000001</v>
      </c>
      <c r="E81" s="167">
        <v>153.69729824999999</v>
      </c>
      <c r="F81" s="166">
        <v>0</v>
      </c>
      <c r="G81" s="166">
        <v>21.946658000000003</v>
      </c>
      <c r="H81" s="163">
        <f t="shared" si="4"/>
        <v>74.497915750000018</v>
      </c>
      <c r="I81" s="163"/>
      <c r="J81" s="166">
        <v>466.10260473215368</v>
      </c>
      <c r="K81" s="166">
        <v>139.2488149004036</v>
      </c>
      <c r="L81" s="166">
        <v>0</v>
      </c>
      <c r="M81" s="166">
        <v>23.843742180000003</v>
      </c>
      <c r="N81" s="166">
        <f t="shared" si="5"/>
        <v>303.01004765175009</v>
      </c>
      <c r="O81" s="163">
        <f t="shared" si="6"/>
        <v>306.73627523834455</v>
      </c>
      <c r="P81" s="168"/>
    </row>
    <row r="82" spans="1:16" s="27" customFormat="1" ht="13.5" x14ac:dyDescent="0.25">
      <c r="A82" s="169">
        <v>69</v>
      </c>
      <c r="B82" s="164" t="s">
        <v>139</v>
      </c>
      <c r="C82" s="178" t="s">
        <v>202</v>
      </c>
      <c r="D82" s="166">
        <v>0</v>
      </c>
      <c r="E82" s="167">
        <v>0</v>
      </c>
      <c r="F82" s="166">
        <v>0</v>
      </c>
      <c r="G82" s="166">
        <v>0</v>
      </c>
      <c r="H82" s="163">
        <f t="shared" si="4"/>
        <v>0</v>
      </c>
      <c r="I82" s="163"/>
      <c r="J82" s="166">
        <v>0</v>
      </c>
      <c r="K82" s="166">
        <v>0</v>
      </c>
      <c r="L82" s="166">
        <v>0</v>
      </c>
      <c r="M82" s="166">
        <v>0</v>
      </c>
      <c r="N82" s="166">
        <f t="shared" si="5"/>
        <v>0</v>
      </c>
      <c r="O82" s="163" t="str">
        <f t="shared" si="6"/>
        <v>N.A.</v>
      </c>
      <c r="P82" s="168"/>
    </row>
    <row r="83" spans="1:16" s="27" customFormat="1" ht="13.5" x14ac:dyDescent="0.25">
      <c r="A83" s="169">
        <v>70</v>
      </c>
      <c r="B83" s="164" t="s">
        <v>139</v>
      </c>
      <c r="C83" s="178" t="s">
        <v>203</v>
      </c>
      <c r="D83" s="166">
        <v>146.19805049999997</v>
      </c>
      <c r="E83" s="167">
        <v>43.122800500000004</v>
      </c>
      <c r="F83" s="166">
        <v>0</v>
      </c>
      <c r="G83" s="166">
        <v>1.092463</v>
      </c>
      <c r="H83" s="163">
        <f t="shared" si="4"/>
        <v>101.98278699999996</v>
      </c>
      <c r="I83" s="163"/>
      <c r="J83" s="166">
        <v>39.885532585256399</v>
      </c>
      <c r="K83" s="166">
        <v>29.657858384893267</v>
      </c>
      <c r="L83" s="166">
        <v>0</v>
      </c>
      <c r="M83" s="166">
        <v>1.0998034699999999</v>
      </c>
      <c r="N83" s="166">
        <f t="shared" si="5"/>
        <v>9.1278707303631332</v>
      </c>
      <c r="O83" s="163">
        <f t="shared" si="6"/>
        <v>-91.049596702664019</v>
      </c>
      <c r="P83" s="168"/>
    </row>
    <row r="84" spans="1:16" s="27" customFormat="1" ht="13.5" x14ac:dyDescent="0.25">
      <c r="A84" s="169">
        <v>71</v>
      </c>
      <c r="B84" s="164" t="s">
        <v>204</v>
      </c>
      <c r="C84" s="178" t="s">
        <v>205</v>
      </c>
      <c r="D84" s="166">
        <v>0</v>
      </c>
      <c r="E84" s="167">
        <v>0</v>
      </c>
      <c r="F84" s="166">
        <v>0</v>
      </c>
      <c r="G84" s="166">
        <v>0</v>
      </c>
      <c r="H84" s="163">
        <f t="shared" si="4"/>
        <v>0</v>
      </c>
      <c r="I84" s="163"/>
      <c r="J84" s="166">
        <v>161.02698699999999</v>
      </c>
      <c r="K84" s="166">
        <v>19.883310000000002</v>
      </c>
      <c r="L84" s="166">
        <v>0</v>
      </c>
      <c r="M84" s="166">
        <v>0</v>
      </c>
      <c r="N84" s="166">
        <f t="shared" si="5"/>
        <v>141.143677</v>
      </c>
      <c r="O84" s="163" t="str">
        <f t="shared" si="6"/>
        <v>N.A.</v>
      </c>
      <c r="P84" s="168"/>
    </row>
    <row r="85" spans="1:16" s="27" customFormat="1" ht="13.5" x14ac:dyDescent="0.25">
      <c r="A85" s="169">
        <v>72</v>
      </c>
      <c r="B85" s="164" t="s">
        <v>206</v>
      </c>
      <c r="C85" s="178" t="s">
        <v>207</v>
      </c>
      <c r="D85" s="166">
        <v>0</v>
      </c>
      <c r="E85" s="167">
        <v>0</v>
      </c>
      <c r="F85" s="166">
        <v>0</v>
      </c>
      <c r="G85" s="166">
        <v>0</v>
      </c>
      <c r="H85" s="163">
        <f t="shared" si="4"/>
        <v>0</v>
      </c>
      <c r="I85" s="163"/>
      <c r="J85" s="166">
        <v>697.37575505599989</v>
      </c>
      <c r="K85" s="166">
        <v>0</v>
      </c>
      <c r="L85" s="166">
        <v>0</v>
      </c>
      <c r="M85" s="166">
        <v>0</v>
      </c>
      <c r="N85" s="166">
        <f t="shared" si="5"/>
        <v>697.37575505599989</v>
      </c>
      <c r="O85" s="163" t="str">
        <f t="shared" si="6"/>
        <v>N.A.</v>
      </c>
      <c r="P85" s="168"/>
    </row>
    <row r="86" spans="1:16" s="27" customFormat="1" ht="13.5" x14ac:dyDescent="0.25">
      <c r="A86" s="169">
        <v>73</v>
      </c>
      <c r="B86" s="164" t="s">
        <v>206</v>
      </c>
      <c r="C86" s="179" t="s">
        <v>208</v>
      </c>
      <c r="D86" s="166">
        <v>505.74832199999997</v>
      </c>
      <c r="E86" s="167">
        <v>75.188177999999994</v>
      </c>
      <c r="F86" s="166">
        <v>0</v>
      </c>
      <c r="G86" s="166">
        <v>6.1198999999999995</v>
      </c>
      <c r="H86" s="163">
        <f t="shared" si="4"/>
        <v>424.44024400000001</v>
      </c>
      <c r="I86" s="163"/>
      <c r="J86" s="166">
        <v>310.2158668159999</v>
      </c>
      <c r="K86" s="166">
        <v>74.039070109999997</v>
      </c>
      <c r="L86" s="166">
        <v>0</v>
      </c>
      <c r="M86" s="166">
        <v>6.0205231800000014</v>
      </c>
      <c r="N86" s="166">
        <f t="shared" si="5"/>
        <v>230.15627352599989</v>
      </c>
      <c r="O86" s="163">
        <f t="shared" si="6"/>
        <v>-45.77416331755763</v>
      </c>
      <c r="P86" s="168"/>
    </row>
    <row r="87" spans="1:16" s="27" customFormat="1" ht="13.5" x14ac:dyDescent="0.25">
      <c r="A87" s="169">
        <v>74</v>
      </c>
      <c r="B87" s="164" t="s">
        <v>206</v>
      </c>
      <c r="C87" s="178" t="s">
        <v>209</v>
      </c>
      <c r="D87" s="166">
        <v>42.700168500000004</v>
      </c>
      <c r="E87" s="167">
        <v>8.2772649999999999</v>
      </c>
      <c r="F87" s="166">
        <v>0</v>
      </c>
      <c r="G87" s="166">
        <v>0.442166</v>
      </c>
      <c r="H87" s="163">
        <f t="shared" si="4"/>
        <v>33.980737500000004</v>
      </c>
      <c r="I87" s="163"/>
      <c r="J87" s="166">
        <v>16.781532415666653</v>
      </c>
      <c r="K87" s="166">
        <v>8.2772650100000007</v>
      </c>
      <c r="L87" s="166">
        <v>0</v>
      </c>
      <c r="M87" s="166">
        <v>0.55933366000000007</v>
      </c>
      <c r="N87" s="166">
        <f t="shared" si="5"/>
        <v>7.9449337456666527</v>
      </c>
      <c r="O87" s="163">
        <f t="shared" si="6"/>
        <v>-76.619301609723294</v>
      </c>
      <c r="P87" s="168"/>
    </row>
    <row r="88" spans="1:16" s="27" customFormat="1" ht="13.5" x14ac:dyDescent="0.25">
      <c r="A88" s="169">
        <v>75</v>
      </c>
      <c r="B88" s="164" t="s">
        <v>206</v>
      </c>
      <c r="C88" s="178" t="s">
        <v>210</v>
      </c>
      <c r="D88" s="166">
        <v>157.18748399999998</v>
      </c>
      <c r="E88" s="167">
        <v>12.250475</v>
      </c>
      <c r="F88" s="166">
        <v>0</v>
      </c>
      <c r="G88" s="166">
        <v>0.69206600000000007</v>
      </c>
      <c r="H88" s="163">
        <f t="shared" si="4"/>
        <v>144.24494299999998</v>
      </c>
      <c r="I88" s="163"/>
      <c r="J88" s="166">
        <v>466.8812417813088</v>
      </c>
      <c r="K88" s="166">
        <v>12.25047519</v>
      </c>
      <c r="L88" s="166">
        <v>0</v>
      </c>
      <c r="M88" s="166">
        <v>0.79530508999999994</v>
      </c>
      <c r="N88" s="166">
        <f t="shared" si="5"/>
        <v>453.83546150130883</v>
      </c>
      <c r="O88" s="163">
        <f t="shared" si="6"/>
        <v>214.62833431970569</v>
      </c>
      <c r="P88" s="168"/>
    </row>
    <row r="89" spans="1:16" s="31" customFormat="1" ht="13.5" x14ac:dyDescent="0.25">
      <c r="A89" s="169">
        <v>76</v>
      </c>
      <c r="B89" s="164" t="s">
        <v>206</v>
      </c>
      <c r="C89" s="178" t="s">
        <v>211</v>
      </c>
      <c r="D89" s="166">
        <v>0</v>
      </c>
      <c r="E89" s="167">
        <v>0</v>
      </c>
      <c r="F89" s="166">
        <v>0</v>
      </c>
      <c r="G89" s="166">
        <v>0</v>
      </c>
      <c r="H89" s="163">
        <f t="shared" si="4"/>
        <v>0</v>
      </c>
      <c r="I89" s="163"/>
      <c r="J89" s="166">
        <v>189.78063437600002</v>
      </c>
      <c r="K89" s="166">
        <v>0</v>
      </c>
      <c r="L89" s="166">
        <v>0</v>
      </c>
      <c r="M89" s="166">
        <v>0</v>
      </c>
      <c r="N89" s="166">
        <f t="shared" si="5"/>
        <v>189.78063437600002</v>
      </c>
      <c r="O89" s="163" t="str">
        <f t="shared" si="6"/>
        <v>N.A.</v>
      </c>
      <c r="P89" s="168"/>
    </row>
    <row r="90" spans="1:16" s="27" customFormat="1" ht="13.5" x14ac:dyDescent="0.25">
      <c r="A90" s="169">
        <v>77</v>
      </c>
      <c r="B90" s="164" t="s">
        <v>206</v>
      </c>
      <c r="C90" s="178" t="s">
        <v>212</v>
      </c>
      <c r="D90" s="166">
        <v>150.54586125</v>
      </c>
      <c r="E90" s="167">
        <v>18.781030000000001</v>
      </c>
      <c r="F90" s="166">
        <v>0</v>
      </c>
      <c r="G90" s="166">
        <v>0.97318199999999999</v>
      </c>
      <c r="H90" s="163">
        <f t="shared" si="4"/>
        <v>130.79164924999998</v>
      </c>
      <c r="I90" s="163"/>
      <c r="J90" s="166">
        <v>144.66924175199998</v>
      </c>
      <c r="K90" s="166">
        <v>18.781029369999999</v>
      </c>
      <c r="L90" s="166">
        <v>0</v>
      </c>
      <c r="M90" s="166">
        <v>1.2691223300000001</v>
      </c>
      <c r="N90" s="166">
        <f t="shared" si="5"/>
        <v>124.61909005199998</v>
      </c>
      <c r="O90" s="163">
        <f t="shared" si="6"/>
        <v>-4.7193832583313826</v>
      </c>
      <c r="P90" s="168"/>
    </row>
    <row r="91" spans="1:16" s="27" customFormat="1" ht="13.5" x14ac:dyDescent="0.25">
      <c r="A91" s="171">
        <v>78</v>
      </c>
      <c r="B91" s="172" t="s">
        <v>206</v>
      </c>
      <c r="C91" s="174" t="s">
        <v>213</v>
      </c>
      <c r="D91" s="166">
        <v>0</v>
      </c>
      <c r="E91" s="167">
        <v>0</v>
      </c>
      <c r="F91" s="166">
        <v>0</v>
      </c>
      <c r="G91" s="166">
        <v>0</v>
      </c>
      <c r="H91" s="163">
        <f t="shared" si="4"/>
        <v>0</v>
      </c>
      <c r="I91" s="163"/>
      <c r="J91" s="166">
        <v>10.628409098844571</v>
      </c>
      <c r="K91" s="166">
        <v>0</v>
      </c>
      <c r="L91" s="166">
        <v>0</v>
      </c>
      <c r="M91" s="166">
        <v>0</v>
      </c>
      <c r="N91" s="166">
        <f t="shared" si="5"/>
        <v>10.628409098844571</v>
      </c>
      <c r="O91" s="163" t="str">
        <f t="shared" si="6"/>
        <v>N.A.</v>
      </c>
      <c r="P91" s="168"/>
    </row>
    <row r="92" spans="1:16" s="27" customFormat="1" ht="13.5" x14ac:dyDescent="0.25">
      <c r="A92" s="171">
        <v>79</v>
      </c>
      <c r="B92" s="172" t="s">
        <v>214</v>
      </c>
      <c r="C92" s="180" t="s">
        <v>215</v>
      </c>
      <c r="D92" s="166">
        <v>697.15761150000003</v>
      </c>
      <c r="E92" s="167">
        <v>69.266048999999995</v>
      </c>
      <c r="F92" s="166">
        <v>0</v>
      </c>
      <c r="G92" s="166">
        <v>3.3610009999999999</v>
      </c>
      <c r="H92" s="163">
        <f t="shared" si="4"/>
        <v>624.53056150000009</v>
      </c>
      <c r="I92" s="163"/>
      <c r="J92" s="166">
        <v>1509.9520862572806</v>
      </c>
      <c r="K92" s="166">
        <v>69.266050590000006</v>
      </c>
      <c r="L92" s="166">
        <v>0</v>
      </c>
      <c r="M92" s="166">
        <v>4.0332966299999997</v>
      </c>
      <c r="N92" s="166">
        <f t="shared" si="5"/>
        <v>1436.6527390372805</v>
      </c>
      <c r="O92" s="163">
        <f t="shared" si="6"/>
        <v>130.03721956964316</v>
      </c>
      <c r="P92" s="168"/>
    </row>
    <row r="93" spans="1:16" s="27" customFormat="1" ht="13.5" x14ac:dyDescent="0.25">
      <c r="A93" s="171">
        <v>80</v>
      </c>
      <c r="B93" s="172" t="s">
        <v>206</v>
      </c>
      <c r="C93" s="174" t="s">
        <v>216</v>
      </c>
      <c r="D93" s="166">
        <v>0</v>
      </c>
      <c r="E93" s="167">
        <v>0</v>
      </c>
      <c r="F93" s="166">
        <v>0</v>
      </c>
      <c r="G93" s="166">
        <v>0</v>
      </c>
      <c r="H93" s="163">
        <f t="shared" si="4"/>
        <v>0</v>
      </c>
      <c r="I93" s="163"/>
      <c r="J93" s="166">
        <v>441.63543097119572</v>
      </c>
      <c r="K93" s="166">
        <v>0</v>
      </c>
      <c r="L93" s="166">
        <v>0</v>
      </c>
      <c r="M93" s="166">
        <v>0</v>
      </c>
      <c r="N93" s="166">
        <f t="shared" si="5"/>
        <v>441.63543097119572</v>
      </c>
      <c r="O93" s="163" t="str">
        <f t="shared" si="6"/>
        <v>N.A.</v>
      </c>
      <c r="P93" s="168"/>
    </row>
    <row r="94" spans="1:16" s="31" customFormat="1" ht="13.5" x14ac:dyDescent="0.25">
      <c r="A94" s="169">
        <v>82</v>
      </c>
      <c r="B94" s="164" t="s">
        <v>214</v>
      </c>
      <c r="C94" s="178" t="s">
        <v>217</v>
      </c>
      <c r="D94" s="166">
        <v>0</v>
      </c>
      <c r="E94" s="167">
        <v>0</v>
      </c>
      <c r="F94" s="166">
        <v>0</v>
      </c>
      <c r="G94" s="166">
        <v>0</v>
      </c>
      <c r="H94" s="163">
        <f t="shared" si="4"/>
        <v>0</v>
      </c>
      <c r="I94" s="163"/>
      <c r="J94" s="166">
        <v>1.9657999999999999E-4</v>
      </c>
      <c r="K94" s="166">
        <v>0</v>
      </c>
      <c r="L94" s="166">
        <v>0</v>
      </c>
      <c r="M94" s="166">
        <v>0</v>
      </c>
      <c r="N94" s="166">
        <f t="shared" si="5"/>
        <v>1.9657999999999999E-4</v>
      </c>
      <c r="O94" s="163" t="str">
        <f t="shared" si="6"/>
        <v>N.A.</v>
      </c>
      <c r="P94" s="168"/>
    </row>
    <row r="95" spans="1:16" s="27" customFormat="1" ht="13.5" x14ac:dyDescent="0.25">
      <c r="A95" s="171">
        <v>83</v>
      </c>
      <c r="B95" s="172" t="s">
        <v>206</v>
      </c>
      <c r="C95" s="174" t="s">
        <v>218</v>
      </c>
      <c r="D95" s="166">
        <v>1.7567789999999996</v>
      </c>
      <c r="E95" s="167">
        <v>1.1934610000000001</v>
      </c>
      <c r="F95" s="166">
        <v>0</v>
      </c>
      <c r="G95" s="166">
        <v>8.4045999999999996E-2</v>
      </c>
      <c r="H95" s="163">
        <f t="shared" si="4"/>
        <v>0.47927199999999953</v>
      </c>
      <c r="I95" s="163"/>
      <c r="J95" s="166">
        <v>4.745846086207</v>
      </c>
      <c r="K95" s="166">
        <v>1.1934609999999999</v>
      </c>
      <c r="L95" s="166">
        <v>0</v>
      </c>
      <c r="M95" s="166">
        <v>8.0647759999999999E-2</v>
      </c>
      <c r="N95" s="166">
        <f t="shared" si="5"/>
        <v>3.4717373262069997</v>
      </c>
      <c r="O95" s="163" t="str">
        <f t="shared" si="6"/>
        <v>500&lt;</v>
      </c>
      <c r="P95" s="168"/>
    </row>
    <row r="96" spans="1:16" s="27" customFormat="1" ht="13.5" x14ac:dyDescent="0.25">
      <c r="A96" s="171">
        <v>84</v>
      </c>
      <c r="B96" s="172" t="s">
        <v>214</v>
      </c>
      <c r="C96" s="174" t="s">
        <v>219</v>
      </c>
      <c r="D96" s="166">
        <v>0</v>
      </c>
      <c r="E96" s="167">
        <v>0</v>
      </c>
      <c r="F96" s="166">
        <v>0</v>
      </c>
      <c r="G96" s="166">
        <v>0</v>
      </c>
      <c r="H96" s="163">
        <f t="shared" si="4"/>
        <v>0</v>
      </c>
      <c r="I96" s="163"/>
      <c r="J96" s="166">
        <v>573.82142863782894</v>
      </c>
      <c r="K96" s="166">
        <v>0</v>
      </c>
      <c r="L96" s="166">
        <v>0</v>
      </c>
      <c r="M96" s="166">
        <v>0</v>
      </c>
      <c r="N96" s="166">
        <f t="shared" si="5"/>
        <v>573.82142863782894</v>
      </c>
      <c r="O96" s="163" t="str">
        <f t="shared" si="6"/>
        <v>N.A.</v>
      </c>
      <c r="P96" s="168"/>
    </row>
    <row r="97" spans="1:17" s="27" customFormat="1" ht="13.5" x14ac:dyDescent="0.25">
      <c r="A97" s="171">
        <v>87</v>
      </c>
      <c r="B97" s="172" t="s">
        <v>206</v>
      </c>
      <c r="C97" s="174" t="s">
        <v>220</v>
      </c>
      <c r="D97" s="166">
        <v>0</v>
      </c>
      <c r="E97" s="167">
        <v>0</v>
      </c>
      <c r="F97" s="166">
        <v>0</v>
      </c>
      <c r="G97" s="166">
        <v>0</v>
      </c>
      <c r="H97" s="163">
        <f t="shared" si="4"/>
        <v>0</v>
      </c>
      <c r="I97" s="163"/>
      <c r="J97" s="166">
        <v>795.59514256019531</v>
      </c>
      <c r="K97" s="166">
        <v>0</v>
      </c>
      <c r="L97" s="166">
        <v>0</v>
      </c>
      <c r="M97" s="166">
        <v>0</v>
      </c>
      <c r="N97" s="166">
        <f t="shared" si="5"/>
        <v>795.59514256019531</v>
      </c>
      <c r="O97" s="163" t="str">
        <f t="shared" si="6"/>
        <v>N.A.</v>
      </c>
      <c r="P97" s="168"/>
    </row>
    <row r="98" spans="1:17" s="27" customFormat="1" ht="13.5" x14ac:dyDescent="0.25">
      <c r="A98" s="171">
        <v>90</v>
      </c>
      <c r="B98" s="172" t="s">
        <v>206</v>
      </c>
      <c r="C98" s="174" t="s">
        <v>221</v>
      </c>
      <c r="D98" s="166">
        <v>0</v>
      </c>
      <c r="E98" s="167">
        <v>0</v>
      </c>
      <c r="F98" s="166">
        <v>0</v>
      </c>
      <c r="G98" s="166">
        <v>0</v>
      </c>
      <c r="H98" s="163">
        <f t="shared" si="4"/>
        <v>0</v>
      </c>
      <c r="I98" s="163"/>
      <c r="J98" s="166">
        <v>240.60632157999709</v>
      </c>
      <c r="K98" s="166">
        <v>0</v>
      </c>
      <c r="L98" s="166">
        <v>0</v>
      </c>
      <c r="M98" s="166">
        <v>0</v>
      </c>
      <c r="N98" s="166">
        <f t="shared" si="5"/>
        <v>240.60632157999709</v>
      </c>
      <c r="O98" s="163" t="str">
        <f t="shared" si="6"/>
        <v>N.A.</v>
      </c>
      <c r="P98" s="168"/>
    </row>
    <row r="99" spans="1:17" s="31" customFormat="1" ht="13.5" x14ac:dyDescent="0.25">
      <c r="A99" s="169">
        <v>91</v>
      </c>
      <c r="B99" s="164" t="s">
        <v>206</v>
      </c>
      <c r="C99" s="178" t="s">
        <v>222</v>
      </c>
      <c r="D99" s="166">
        <v>12.07630575</v>
      </c>
      <c r="E99" s="167">
        <v>6.5817060000000005</v>
      </c>
      <c r="F99" s="166">
        <v>0</v>
      </c>
      <c r="G99" s="166">
        <v>0.35629900000000003</v>
      </c>
      <c r="H99" s="163">
        <f t="shared" si="4"/>
        <v>5.1383007499999991</v>
      </c>
      <c r="I99" s="163"/>
      <c r="J99" s="166">
        <v>293.99755974466876</v>
      </c>
      <c r="K99" s="166">
        <v>6.5817063300000003</v>
      </c>
      <c r="L99" s="166">
        <v>0</v>
      </c>
      <c r="M99" s="166">
        <v>0.44430254999999996</v>
      </c>
      <c r="N99" s="166">
        <f t="shared" si="5"/>
        <v>286.97155086466881</v>
      </c>
      <c r="O99" s="163" t="str">
        <f t="shared" si="6"/>
        <v>500&lt;</v>
      </c>
      <c r="P99" s="168"/>
    </row>
    <row r="100" spans="1:17" s="27" customFormat="1" ht="13.5" x14ac:dyDescent="0.25">
      <c r="A100" s="171">
        <v>92</v>
      </c>
      <c r="B100" s="172" t="s">
        <v>206</v>
      </c>
      <c r="C100" s="174" t="s">
        <v>223</v>
      </c>
      <c r="D100" s="166">
        <v>0</v>
      </c>
      <c r="E100" s="167">
        <v>0</v>
      </c>
      <c r="F100" s="166">
        <v>0</v>
      </c>
      <c r="G100" s="166">
        <v>0</v>
      </c>
      <c r="H100" s="163">
        <f t="shared" si="4"/>
        <v>0</v>
      </c>
      <c r="I100" s="163"/>
      <c r="J100" s="166">
        <v>521.21638014568248</v>
      </c>
      <c r="K100" s="166">
        <v>0</v>
      </c>
      <c r="L100" s="166">
        <v>0</v>
      </c>
      <c r="M100" s="166">
        <v>0</v>
      </c>
      <c r="N100" s="166">
        <f t="shared" si="5"/>
        <v>521.21638014568248</v>
      </c>
      <c r="O100" s="163" t="str">
        <f t="shared" si="6"/>
        <v>N.A.</v>
      </c>
      <c r="P100" s="168"/>
    </row>
    <row r="101" spans="1:17" s="27" customFormat="1" ht="13.5" x14ac:dyDescent="0.25">
      <c r="A101" s="171">
        <v>93</v>
      </c>
      <c r="B101" s="172" t="s">
        <v>206</v>
      </c>
      <c r="C101" s="174" t="s">
        <v>224</v>
      </c>
      <c r="D101" s="166">
        <v>104.17521000000001</v>
      </c>
      <c r="E101" s="167">
        <v>11.276047</v>
      </c>
      <c r="F101" s="166">
        <v>0</v>
      </c>
      <c r="G101" s="166">
        <v>0.55117900000000009</v>
      </c>
      <c r="H101" s="163">
        <f t="shared" si="4"/>
        <v>92.347983999999997</v>
      </c>
      <c r="I101" s="163"/>
      <c r="J101" s="166">
        <v>37.686751282999992</v>
      </c>
      <c r="K101" s="166">
        <v>11.276046430000003</v>
      </c>
      <c r="L101" s="166">
        <v>0</v>
      </c>
      <c r="M101" s="166">
        <v>0.60300552000000007</v>
      </c>
      <c r="N101" s="166">
        <f t="shared" si="5"/>
        <v>25.807699332999992</v>
      </c>
      <c r="O101" s="163">
        <f t="shared" si="6"/>
        <v>-72.053857360871049</v>
      </c>
      <c r="P101" s="168"/>
    </row>
    <row r="102" spans="1:17" s="27" customFormat="1" ht="13.5" x14ac:dyDescent="0.25">
      <c r="A102" s="169">
        <v>94</v>
      </c>
      <c r="B102" s="164" t="s">
        <v>206</v>
      </c>
      <c r="C102" s="178" t="s">
        <v>225</v>
      </c>
      <c r="D102" s="166">
        <v>0</v>
      </c>
      <c r="E102" s="167">
        <v>0</v>
      </c>
      <c r="F102" s="166">
        <v>0</v>
      </c>
      <c r="G102" s="166">
        <v>0</v>
      </c>
      <c r="H102" s="163">
        <f t="shared" si="4"/>
        <v>0</v>
      </c>
      <c r="I102" s="163"/>
      <c r="J102" s="166">
        <v>172.13964844066658</v>
      </c>
      <c r="K102" s="166">
        <v>0</v>
      </c>
      <c r="L102" s="166">
        <v>0</v>
      </c>
      <c r="M102" s="166">
        <v>0</v>
      </c>
      <c r="N102" s="166">
        <f t="shared" si="5"/>
        <v>172.13964844066658</v>
      </c>
      <c r="O102" s="163" t="str">
        <f t="shared" si="6"/>
        <v>N.A.</v>
      </c>
      <c r="P102" s="168"/>
    </row>
    <row r="103" spans="1:17" s="27" customFormat="1" ht="13.5" x14ac:dyDescent="0.25">
      <c r="A103" s="169">
        <v>95</v>
      </c>
      <c r="B103" s="164" t="s">
        <v>143</v>
      </c>
      <c r="C103" s="178" t="s">
        <v>226</v>
      </c>
      <c r="D103" s="166">
        <v>0</v>
      </c>
      <c r="E103" s="167">
        <v>0</v>
      </c>
      <c r="F103" s="166">
        <v>0</v>
      </c>
      <c r="G103" s="166">
        <v>0</v>
      </c>
      <c r="H103" s="163">
        <f t="shared" si="4"/>
        <v>0</v>
      </c>
      <c r="I103" s="163"/>
      <c r="J103" s="166">
        <v>7.3838209528217469</v>
      </c>
      <c r="K103" s="166">
        <v>1.4720168556092532</v>
      </c>
      <c r="L103" s="166">
        <v>0</v>
      </c>
      <c r="M103" s="166">
        <v>0</v>
      </c>
      <c r="N103" s="166">
        <f t="shared" si="5"/>
        <v>5.9118040972124941</v>
      </c>
      <c r="O103" s="163" t="str">
        <f t="shared" si="6"/>
        <v>N.A.</v>
      </c>
      <c r="P103" s="168"/>
    </row>
    <row r="104" spans="1:17" s="27" customFormat="1" ht="13.5" x14ac:dyDescent="0.25">
      <c r="A104" s="169">
        <v>98</v>
      </c>
      <c r="B104" s="164" t="s">
        <v>143</v>
      </c>
      <c r="C104" s="178" t="s">
        <v>227</v>
      </c>
      <c r="D104" s="166">
        <v>0</v>
      </c>
      <c r="E104" s="167">
        <v>0</v>
      </c>
      <c r="F104" s="166">
        <v>0</v>
      </c>
      <c r="G104" s="166">
        <v>0</v>
      </c>
      <c r="H104" s="163">
        <f t="shared" si="4"/>
        <v>0</v>
      </c>
      <c r="I104" s="163"/>
      <c r="J104" s="166">
        <v>9.7220309212152998</v>
      </c>
      <c r="K104" s="166">
        <v>1.9381555265521835</v>
      </c>
      <c r="L104" s="166">
        <v>0</v>
      </c>
      <c r="M104" s="166">
        <v>0</v>
      </c>
      <c r="N104" s="166">
        <f t="shared" si="5"/>
        <v>7.7838753946631165</v>
      </c>
      <c r="O104" s="163" t="str">
        <f t="shared" si="6"/>
        <v>N.A.</v>
      </c>
      <c r="P104" s="168"/>
    </row>
    <row r="105" spans="1:17" s="27" customFormat="1" ht="13.5" x14ac:dyDescent="0.25">
      <c r="A105" s="169">
        <v>99</v>
      </c>
      <c r="B105" s="164" t="s">
        <v>143</v>
      </c>
      <c r="C105" s="174" t="s">
        <v>228</v>
      </c>
      <c r="D105" s="166">
        <v>408.43651199999999</v>
      </c>
      <c r="E105" s="167">
        <v>81.612570750000003</v>
      </c>
      <c r="F105" s="166">
        <v>0</v>
      </c>
      <c r="G105" s="166">
        <v>1.103947</v>
      </c>
      <c r="H105" s="163">
        <f t="shared" si="4"/>
        <v>325.71999424999996</v>
      </c>
      <c r="I105" s="163"/>
      <c r="J105" s="166">
        <v>240.12643043322146</v>
      </c>
      <c r="K105" s="166">
        <v>60.143434093676262</v>
      </c>
      <c r="L105" s="166">
        <v>0</v>
      </c>
      <c r="M105" s="166">
        <v>1.1913881200000001</v>
      </c>
      <c r="N105" s="166">
        <f t="shared" si="5"/>
        <v>178.7916082195452</v>
      </c>
      <c r="O105" s="163">
        <f t="shared" si="6"/>
        <v>-45.108801616176734</v>
      </c>
      <c r="P105" s="168"/>
    </row>
    <row r="106" spans="1:17" s="27" customFormat="1" ht="13.5" x14ac:dyDescent="0.25">
      <c r="A106" s="169">
        <v>100</v>
      </c>
      <c r="B106" s="164" t="s">
        <v>229</v>
      </c>
      <c r="C106" s="174" t="s">
        <v>230</v>
      </c>
      <c r="D106" s="166">
        <v>274.34549850000002</v>
      </c>
      <c r="E106" s="167">
        <v>64.837465499999993</v>
      </c>
      <c r="F106" s="166">
        <v>0</v>
      </c>
      <c r="G106" s="166">
        <v>3.2088410000000001</v>
      </c>
      <c r="H106" s="163">
        <f t="shared" si="4"/>
        <v>206.29919200000001</v>
      </c>
      <c r="I106" s="163"/>
      <c r="J106" s="166">
        <v>141.11851246350153</v>
      </c>
      <c r="K106" s="166">
        <v>61.504671621192024</v>
      </c>
      <c r="L106" s="166">
        <v>0</v>
      </c>
      <c r="M106" s="166">
        <v>3.4005154400000004</v>
      </c>
      <c r="N106" s="166">
        <f t="shared" si="5"/>
        <v>76.213325402309508</v>
      </c>
      <c r="O106" s="163">
        <f t="shared" si="6"/>
        <v>-63.056895830057577</v>
      </c>
      <c r="P106" s="168"/>
    </row>
    <row r="107" spans="1:17" s="27" customFormat="1" ht="13.5" x14ac:dyDescent="0.25">
      <c r="A107" s="169">
        <v>101</v>
      </c>
      <c r="B107" s="164" t="s">
        <v>229</v>
      </c>
      <c r="C107" s="174" t="s">
        <v>231</v>
      </c>
      <c r="D107" s="166">
        <v>192.80590724999999</v>
      </c>
      <c r="E107" s="167">
        <v>6.2123954999999995</v>
      </c>
      <c r="F107" s="166">
        <v>0</v>
      </c>
      <c r="G107" s="166">
        <v>0.66322700000000001</v>
      </c>
      <c r="H107" s="163">
        <f t="shared" si="4"/>
        <v>185.93028475</v>
      </c>
      <c r="I107" s="163"/>
      <c r="J107" s="166">
        <v>9.1432500106861134</v>
      </c>
      <c r="K107" s="166">
        <v>7.4139642476406138</v>
      </c>
      <c r="L107" s="166">
        <v>0</v>
      </c>
      <c r="M107" s="166">
        <v>0.66322650999999977</v>
      </c>
      <c r="N107" s="166">
        <f t="shared" si="5"/>
        <v>1.0660592530454998</v>
      </c>
      <c r="O107" s="163">
        <f t="shared" si="6"/>
        <v>-99.426634959184341</v>
      </c>
      <c r="P107" s="168"/>
    </row>
    <row r="108" spans="1:17" s="27" customFormat="1" ht="13.5" x14ac:dyDescent="0.25">
      <c r="A108" s="171">
        <v>102</v>
      </c>
      <c r="B108" s="172" t="s">
        <v>229</v>
      </c>
      <c r="C108" s="174" t="s">
        <v>232</v>
      </c>
      <c r="D108" s="166">
        <v>0</v>
      </c>
      <c r="E108" s="167">
        <v>0</v>
      </c>
      <c r="F108" s="166">
        <v>0</v>
      </c>
      <c r="G108" s="166">
        <v>0</v>
      </c>
      <c r="H108" s="163">
        <f t="shared" si="4"/>
        <v>0</v>
      </c>
      <c r="I108" s="163"/>
      <c r="J108" s="166">
        <v>12.16831677254498</v>
      </c>
      <c r="K108" s="166">
        <v>3.0784941701330268</v>
      </c>
      <c r="L108" s="166">
        <v>0</v>
      </c>
      <c r="M108" s="166">
        <v>0</v>
      </c>
      <c r="N108" s="166">
        <f t="shared" si="5"/>
        <v>9.0898226024119531</v>
      </c>
      <c r="O108" s="163" t="str">
        <f t="shared" si="6"/>
        <v>N.A.</v>
      </c>
      <c r="P108" s="168"/>
    </row>
    <row r="109" spans="1:17" s="29" customFormat="1" ht="13.5" x14ac:dyDescent="0.25">
      <c r="A109" s="171">
        <v>103</v>
      </c>
      <c r="B109" s="172" t="s">
        <v>229</v>
      </c>
      <c r="C109" s="174" t="s">
        <v>233</v>
      </c>
      <c r="D109" s="166">
        <v>0</v>
      </c>
      <c r="E109" s="167">
        <v>0</v>
      </c>
      <c r="F109" s="166">
        <v>0</v>
      </c>
      <c r="G109" s="166">
        <v>0</v>
      </c>
      <c r="H109" s="163">
        <f t="shared" si="4"/>
        <v>0</v>
      </c>
      <c r="I109" s="163"/>
      <c r="J109" s="166">
        <v>5.9225473018811643</v>
      </c>
      <c r="K109" s="166">
        <v>0.98134457040616874</v>
      </c>
      <c r="L109" s="166">
        <v>0</v>
      </c>
      <c r="M109" s="166">
        <v>0</v>
      </c>
      <c r="N109" s="166">
        <f t="shared" si="5"/>
        <v>4.9412027314749958</v>
      </c>
      <c r="O109" s="163" t="str">
        <f t="shared" si="6"/>
        <v>N.A.</v>
      </c>
      <c r="P109" s="168"/>
    </row>
    <row r="110" spans="1:17" s="30" customFormat="1" ht="13.5" x14ac:dyDescent="0.25">
      <c r="A110" s="171">
        <v>104</v>
      </c>
      <c r="B110" s="172" t="s">
        <v>229</v>
      </c>
      <c r="C110" s="174" t="s">
        <v>234</v>
      </c>
      <c r="D110" s="166">
        <v>931.47086475000003</v>
      </c>
      <c r="E110" s="167">
        <v>224.67272725000001</v>
      </c>
      <c r="F110" s="166">
        <v>0</v>
      </c>
      <c r="G110" s="166">
        <v>18.529927000000001</v>
      </c>
      <c r="H110" s="163">
        <f t="shared" si="4"/>
        <v>688.26821050000001</v>
      </c>
      <c r="I110" s="163"/>
      <c r="J110" s="166">
        <v>591.13871363818146</v>
      </c>
      <c r="K110" s="166">
        <v>180.13565127681298</v>
      </c>
      <c r="L110" s="166">
        <v>0</v>
      </c>
      <c r="M110" s="166">
        <v>16.848704390000002</v>
      </c>
      <c r="N110" s="166">
        <f t="shared" si="5"/>
        <v>394.15435797136848</v>
      </c>
      <c r="O110" s="163">
        <f t="shared" si="6"/>
        <v>-42.732447618780661</v>
      </c>
      <c r="P110" s="168"/>
      <c r="Q110" s="31"/>
    </row>
    <row r="111" spans="1:17" s="31" customFormat="1" ht="13.5" x14ac:dyDescent="0.25">
      <c r="A111" s="169">
        <v>105</v>
      </c>
      <c r="B111" s="164" t="s">
        <v>229</v>
      </c>
      <c r="C111" s="178" t="s">
        <v>235</v>
      </c>
      <c r="D111" s="166">
        <v>734.46455624999999</v>
      </c>
      <c r="E111" s="167">
        <v>186.573171</v>
      </c>
      <c r="F111" s="166">
        <v>0</v>
      </c>
      <c r="G111" s="166">
        <v>3.0556079999999999</v>
      </c>
      <c r="H111" s="163">
        <f t="shared" si="4"/>
        <v>544.83577724999998</v>
      </c>
      <c r="I111" s="163"/>
      <c r="J111" s="166">
        <v>525.04085704948693</v>
      </c>
      <c r="K111" s="166">
        <v>130.07187698704695</v>
      </c>
      <c r="L111" s="166">
        <v>0</v>
      </c>
      <c r="M111" s="166">
        <v>2.7956503499999998</v>
      </c>
      <c r="N111" s="166">
        <f t="shared" si="5"/>
        <v>392.17332971243997</v>
      </c>
      <c r="O111" s="163">
        <f t="shared" si="6"/>
        <v>-28.019901392692546</v>
      </c>
      <c r="P111" s="168"/>
    </row>
    <row r="112" spans="1:17" s="31" customFormat="1" ht="13.5" x14ac:dyDescent="0.25">
      <c r="A112" s="169">
        <v>106</v>
      </c>
      <c r="B112" s="164" t="s">
        <v>129</v>
      </c>
      <c r="C112" s="178" t="s">
        <v>236</v>
      </c>
      <c r="D112" s="166">
        <v>586.51490175000004</v>
      </c>
      <c r="E112" s="167">
        <v>396.78311449999995</v>
      </c>
      <c r="F112" s="166">
        <v>0</v>
      </c>
      <c r="G112" s="166">
        <v>2.050656</v>
      </c>
      <c r="H112" s="163">
        <f t="shared" si="4"/>
        <v>187.68113125000008</v>
      </c>
      <c r="I112" s="163"/>
      <c r="J112" s="166">
        <v>1036.0475542670838</v>
      </c>
      <c r="K112" s="166">
        <v>456.8599488715999</v>
      </c>
      <c r="L112" s="166">
        <v>0</v>
      </c>
      <c r="M112" s="166">
        <v>2.67502401</v>
      </c>
      <c r="N112" s="166">
        <f t="shared" si="5"/>
        <v>576.51258138548383</v>
      </c>
      <c r="O112" s="163">
        <f t="shared" si="6"/>
        <v>207.17663387138367</v>
      </c>
      <c r="P112" s="168"/>
    </row>
    <row r="113" spans="1:16" s="31" customFormat="1" ht="13.5" x14ac:dyDescent="0.25">
      <c r="A113" s="169">
        <v>107</v>
      </c>
      <c r="B113" s="164" t="s">
        <v>131</v>
      </c>
      <c r="C113" s="178" t="s">
        <v>237</v>
      </c>
      <c r="D113" s="166">
        <v>1102.4301930000001</v>
      </c>
      <c r="E113" s="167">
        <v>565.10481374999995</v>
      </c>
      <c r="F113" s="166">
        <v>0</v>
      </c>
      <c r="G113" s="166">
        <v>2.0823429999999998</v>
      </c>
      <c r="H113" s="163">
        <f t="shared" si="4"/>
        <v>535.24303625000016</v>
      </c>
      <c r="I113" s="163"/>
      <c r="J113" s="166">
        <v>753.1805501836343</v>
      </c>
      <c r="K113" s="166">
        <v>639.85349035990021</v>
      </c>
      <c r="L113" s="166">
        <v>0</v>
      </c>
      <c r="M113" s="166">
        <v>3.1361705999999998</v>
      </c>
      <c r="N113" s="166">
        <f t="shared" si="5"/>
        <v>110.19088922373409</v>
      </c>
      <c r="O113" s="163">
        <f t="shared" si="6"/>
        <v>-79.41292426787102</v>
      </c>
      <c r="P113" s="168"/>
    </row>
    <row r="114" spans="1:16" s="31" customFormat="1" ht="13.5" x14ac:dyDescent="0.25">
      <c r="A114" s="169">
        <v>108</v>
      </c>
      <c r="B114" s="164" t="s">
        <v>139</v>
      </c>
      <c r="C114" s="178" t="s">
        <v>238</v>
      </c>
      <c r="D114" s="166">
        <v>0</v>
      </c>
      <c r="E114" s="167">
        <v>0</v>
      </c>
      <c r="F114" s="166">
        <v>0</v>
      </c>
      <c r="G114" s="166">
        <v>0</v>
      </c>
      <c r="H114" s="163">
        <f t="shared" si="4"/>
        <v>0</v>
      </c>
      <c r="I114" s="163"/>
      <c r="J114" s="166">
        <v>13.689593947829366</v>
      </c>
      <c r="K114" s="166">
        <v>3.2204757112483438</v>
      </c>
      <c r="L114" s="166">
        <v>0</v>
      </c>
      <c r="M114" s="166">
        <v>0</v>
      </c>
      <c r="N114" s="166">
        <f t="shared" si="5"/>
        <v>10.469118236581021</v>
      </c>
      <c r="O114" s="163" t="str">
        <f t="shared" si="6"/>
        <v>N.A.</v>
      </c>
      <c r="P114" s="168"/>
    </row>
    <row r="115" spans="1:16" s="29" customFormat="1" ht="13.5" x14ac:dyDescent="0.25">
      <c r="A115" s="171">
        <v>110</v>
      </c>
      <c r="B115" s="172" t="s">
        <v>214</v>
      </c>
      <c r="C115" s="174" t="s">
        <v>239</v>
      </c>
      <c r="D115" s="166">
        <v>0</v>
      </c>
      <c r="E115" s="167">
        <v>0</v>
      </c>
      <c r="F115" s="166">
        <v>0</v>
      </c>
      <c r="G115" s="166">
        <v>0</v>
      </c>
      <c r="H115" s="163">
        <f t="shared" si="4"/>
        <v>0</v>
      </c>
      <c r="I115" s="163"/>
      <c r="J115" s="166">
        <v>0.213195</v>
      </c>
      <c r="K115" s="166">
        <v>0</v>
      </c>
      <c r="L115" s="166">
        <v>0</v>
      </c>
      <c r="M115" s="166">
        <v>0</v>
      </c>
      <c r="N115" s="166">
        <f t="shared" si="5"/>
        <v>0.213195</v>
      </c>
      <c r="O115" s="163" t="str">
        <f t="shared" si="6"/>
        <v>N.A.</v>
      </c>
      <c r="P115" s="181"/>
    </row>
    <row r="116" spans="1:16" s="31" customFormat="1" ht="13.5" x14ac:dyDescent="0.25">
      <c r="A116" s="169">
        <v>111</v>
      </c>
      <c r="B116" s="164" t="s">
        <v>206</v>
      </c>
      <c r="C116" s="178" t="s">
        <v>240</v>
      </c>
      <c r="D116" s="166">
        <v>489.81495299999995</v>
      </c>
      <c r="E116" s="167">
        <v>62.000769000000005</v>
      </c>
      <c r="F116" s="166">
        <v>0</v>
      </c>
      <c r="G116" s="166">
        <v>7.4134589999999996</v>
      </c>
      <c r="H116" s="163">
        <f t="shared" si="4"/>
        <v>420.40072499999997</v>
      </c>
      <c r="I116" s="163"/>
      <c r="J116" s="166">
        <v>70.438863833221205</v>
      </c>
      <c r="K116" s="166">
        <v>62.000768069999992</v>
      </c>
      <c r="L116" s="166">
        <v>0</v>
      </c>
      <c r="M116" s="166">
        <v>7.4939557100000007</v>
      </c>
      <c r="N116" s="166">
        <f t="shared" si="5"/>
        <v>0.94414005322121231</v>
      </c>
      <c r="O116" s="163">
        <f t="shared" si="6"/>
        <v>-99.775419023546831</v>
      </c>
      <c r="P116" s="168"/>
    </row>
    <row r="117" spans="1:16" s="31" customFormat="1" ht="13.5" x14ac:dyDescent="0.25">
      <c r="A117" s="169">
        <v>112</v>
      </c>
      <c r="B117" s="164" t="s">
        <v>206</v>
      </c>
      <c r="C117" s="178" t="s">
        <v>241</v>
      </c>
      <c r="D117" s="166">
        <v>73.865892000000002</v>
      </c>
      <c r="E117" s="167">
        <v>10.91672</v>
      </c>
      <c r="F117" s="166">
        <v>0</v>
      </c>
      <c r="G117" s="166">
        <v>0.55800099999999997</v>
      </c>
      <c r="H117" s="163">
        <f t="shared" si="4"/>
        <v>62.391171000000007</v>
      </c>
      <c r="I117" s="163"/>
      <c r="J117" s="166">
        <v>394.77810644669131</v>
      </c>
      <c r="K117" s="166">
        <v>10.916725509999999</v>
      </c>
      <c r="L117" s="166">
        <v>0</v>
      </c>
      <c r="M117" s="166">
        <v>0.64580669999999996</v>
      </c>
      <c r="N117" s="166">
        <f t="shared" si="5"/>
        <v>383.21557423669134</v>
      </c>
      <c r="O117" s="163" t="str">
        <f t="shared" si="6"/>
        <v>500&lt;</v>
      </c>
      <c r="P117" s="168"/>
    </row>
    <row r="118" spans="1:16" s="31" customFormat="1" ht="13.5" x14ac:dyDescent="0.25">
      <c r="A118" s="169">
        <v>113</v>
      </c>
      <c r="B118" s="164" t="s">
        <v>214</v>
      </c>
      <c r="C118" s="178" t="s">
        <v>242</v>
      </c>
      <c r="D118" s="166">
        <v>0</v>
      </c>
      <c r="E118" s="167">
        <v>0</v>
      </c>
      <c r="F118" s="166">
        <v>0</v>
      </c>
      <c r="G118" s="166">
        <v>0</v>
      </c>
      <c r="H118" s="163">
        <f t="shared" si="4"/>
        <v>0</v>
      </c>
      <c r="I118" s="163"/>
      <c r="J118" s="166">
        <v>320.25704554947612</v>
      </c>
      <c r="K118" s="166">
        <v>0</v>
      </c>
      <c r="L118" s="166">
        <v>0</v>
      </c>
      <c r="M118" s="166">
        <v>0</v>
      </c>
      <c r="N118" s="166">
        <f t="shared" si="5"/>
        <v>320.25704554947612</v>
      </c>
      <c r="O118" s="163" t="str">
        <f t="shared" si="6"/>
        <v>N.A.</v>
      </c>
      <c r="P118" s="168"/>
    </row>
    <row r="119" spans="1:16" s="31" customFormat="1" ht="13.5" x14ac:dyDescent="0.25">
      <c r="A119" s="169">
        <v>114</v>
      </c>
      <c r="B119" s="164" t="s">
        <v>214</v>
      </c>
      <c r="C119" s="178" t="s">
        <v>243</v>
      </c>
      <c r="D119" s="166">
        <v>108.3974145</v>
      </c>
      <c r="E119" s="167">
        <v>17.259122999999999</v>
      </c>
      <c r="F119" s="166">
        <v>0</v>
      </c>
      <c r="G119" s="166">
        <v>0.78882999999999992</v>
      </c>
      <c r="H119" s="163">
        <f t="shared" si="4"/>
        <v>90.34946149999999</v>
      </c>
      <c r="I119" s="163"/>
      <c r="J119" s="166">
        <v>353.70436191926041</v>
      </c>
      <c r="K119" s="166">
        <v>17.25912246</v>
      </c>
      <c r="L119" s="166">
        <v>0</v>
      </c>
      <c r="M119" s="166">
        <v>0.85285264000000005</v>
      </c>
      <c r="N119" s="166">
        <f t="shared" si="5"/>
        <v>335.59238681926041</v>
      </c>
      <c r="O119" s="163">
        <f t="shared" si="6"/>
        <v>271.43817046354002</v>
      </c>
      <c r="P119" s="168"/>
    </row>
    <row r="120" spans="1:16" s="31" customFormat="1" ht="24.75" x14ac:dyDescent="0.25">
      <c r="A120" s="169">
        <v>117</v>
      </c>
      <c r="B120" s="164" t="s">
        <v>214</v>
      </c>
      <c r="C120" s="178" t="s">
        <v>244</v>
      </c>
      <c r="D120" s="166">
        <v>0</v>
      </c>
      <c r="E120" s="167">
        <v>0</v>
      </c>
      <c r="F120" s="166">
        <v>0</v>
      </c>
      <c r="G120" s="166">
        <v>0</v>
      </c>
      <c r="H120" s="163">
        <f t="shared" si="4"/>
        <v>0</v>
      </c>
      <c r="I120" s="163"/>
      <c r="J120" s="166">
        <v>1684.2503427028068</v>
      </c>
      <c r="K120" s="166">
        <v>0</v>
      </c>
      <c r="L120" s="166">
        <v>0</v>
      </c>
      <c r="M120" s="166">
        <v>0</v>
      </c>
      <c r="N120" s="166">
        <f t="shared" si="5"/>
        <v>1684.2503427028068</v>
      </c>
      <c r="O120" s="163" t="str">
        <f t="shared" si="6"/>
        <v>N.A.</v>
      </c>
      <c r="P120" s="168"/>
    </row>
    <row r="121" spans="1:16" s="31" customFormat="1" ht="13.5" x14ac:dyDescent="0.25">
      <c r="A121" s="169">
        <v>118</v>
      </c>
      <c r="B121" s="164" t="s">
        <v>206</v>
      </c>
      <c r="C121" s="178" t="s">
        <v>245</v>
      </c>
      <c r="D121" s="166">
        <v>0</v>
      </c>
      <c r="E121" s="167">
        <v>0</v>
      </c>
      <c r="F121" s="166">
        <v>0</v>
      </c>
      <c r="G121" s="166">
        <v>0</v>
      </c>
      <c r="H121" s="163">
        <f t="shared" si="4"/>
        <v>0</v>
      </c>
      <c r="I121" s="163"/>
      <c r="J121" s="166">
        <v>2566.2932404976773</v>
      </c>
      <c r="K121" s="166">
        <v>0</v>
      </c>
      <c r="L121" s="166">
        <v>0</v>
      </c>
      <c r="M121" s="166">
        <v>0</v>
      </c>
      <c r="N121" s="166">
        <f t="shared" si="5"/>
        <v>2566.2932404976773</v>
      </c>
      <c r="O121" s="163" t="str">
        <f t="shared" si="6"/>
        <v>N.A.</v>
      </c>
      <c r="P121" s="168"/>
    </row>
    <row r="122" spans="1:16" s="31" customFormat="1" ht="13.5" x14ac:dyDescent="0.25">
      <c r="A122" s="169">
        <v>122</v>
      </c>
      <c r="B122" s="164" t="s">
        <v>143</v>
      </c>
      <c r="C122" s="178" t="s">
        <v>246</v>
      </c>
      <c r="D122" s="166">
        <v>0</v>
      </c>
      <c r="E122" s="167">
        <v>0</v>
      </c>
      <c r="F122" s="166">
        <v>0</v>
      </c>
      <c r="G122" s="166">
        <v>0</v>
      </c>
      <c r="H122" s="163">
        <f t="shared" si="4"/>
        <v>0</v>
      </c>
      <c r="I122" s="163"/>
      <c r="J122" s="166">
        <v>8.9283556656869614</v>
      </c>
      <c r="K122" s="166">
        <v>1.9998403767019393</v>
      </c>
      <c r="L122" s="166">
        <v>0</v>
      </c>
      <c r="M122" s="166">
        <v>0</v>
      </c>
      <c r="N122" s="166">
        <f t="shared" si="5"/>
        <v>6.9285152889850217</v>
      </c>
      <c r="O122" s="163" t="str">
        <f t="shared" si="6"/>
        <v>N.A.</v>
      </c>
      <c r="P122" s="168"/>
    </row>
    <row r="123" spans="1:16" s="31" customFormat="1" ht="13.5" x14ac:dyDescent="0.25">
      <c r="A123" s="169">
        <v>123</v>
      </c>
      <c r="B123" s="164" t="s">
        <v>247</v>
      </c>
      <c r="C123" s="178" t="s">
        <v>248</v>
      </c>
      <c r="D123" s="166">
        <v>0</v>
      </c>
      <c r="E123" s="167">
        <v>0</v>
      </c>
      <c r="F123" s="166">
        <v>0</v>
      </c>
      <c r="G123" s="166">
        <v>0</v>
      </c>
      <c r="H123" s="163">
        <f t="shared" si="4"/>
        <v>0</v>
      </c>
      <c r="I123" s="163"/>
      <c r="J123" s="166">
        <v>4.3175978504207908</v>
      </c>
      <c r="K123" s="166">
        <v>0.9626727160232651</v>
      </c>
      <c r="L123" s="166">
        <v>0</v>
      </c>
      <c r="M123" s="166">
        <v>0</v>
      </c>
      <c r="N123" s="166">
        <f t="shared" si="5"/>
        <v>3.3549251343975257</v>
      </c>
      <c r="O123" s="163" t="str">
        <f t="shared" si="6"/>
        <v>N.A.</v>
      </c>
      <c r="P123" s="168"/>
    </row>
    <row r="124" spans="1:16" s="31" customFormat="1" ht="13.5" x14ac:dyDescent="0.25">
      <c r="A124" s="169">
        <v>124</v>
      </c>
      <c r="B124" s="164" t="s">
        <v>143</v>
      </c>
      <c r="C124" s="178" t="s">
        <v>249</v>
      </c>
      <c r="D124" s="166">
        <v>415.34855549999992</v>
      </c>
      <c r="E124" s="167">
        <v>27.36010375</v>
      </c>
      <c r="F124" s="166">
        <v>0</v>
      </c>
      <c r="G124" s="166">
        <v>0.25109999999999999</v>
      </c>
      <c r="H124" s="163">
        <f t="shared" si="4"/>
        <v>387.7373517499999</v>
      </c>
      <c r="I124" s="163"/>
      <c r="J124" s="166">
        <v>43.349103627319948</v>
      </c>
      <c r="K124" s="166">
        <v>22.40576175521533</v>
      </c>
      <c r="L124" s="166">
        <v>0</v>
      </c>
      <c r="M124" s="166">
        <v>0.26932511999999997</v>
      </c>
      <c r="N124" s="166">
        <f t="shared" si="5"/>
        <v>20.674016752104617</v>
      </c>
      <c r="O124" s="163">
        <f t="shared" si="6"/>
        <v>-94.668035808571133</v>
      </c>
      <c r="P124" s="168"/>
    </row>
    <row r="125" spans="1:16" s="31" customFormat="1" ht="13.5" x14ac:dyDescent="0.25">
      <c r="A125" s="169">
        <v>126</v>
      </c>
      <c r="B125" s="164" t="s">
        <v>229</v>
      </c>
      <c r="C125" s="178" t="s">
        <v>250</v>
      </c>
      <c r="D125" s="166">
        <v>556.95585675000007</v>
      </c>
      <c r="E125" s="167">
        <v>120.46083025000001</v>
      </c>
      <c r="F125" s="166">
        <v>0</v>
      </c>
      <c r="G125" s="166">
        <v>2.8000109999999996</v>
      </c>
      <c r="H125" s="163">
        <f t="shared" si="4"/>
        <v>433.69501550000007</v>
      </c>
      <c r="I125" s="163"/>
      <c r="J125" s="166">
        <v>193.97987663117212</v>
      </c>
      <c r="K125" s="166">
        <v>89.261062720921643</v>
      </c>
      <c r="L125" s="166">
        <v>0</v>
      </c>
      <c r="M125" s="166">
        <v>3.7932472299999995</v>
      </c>
      <c r="N125" s="166">
        <f t="shared" si="5"/>
        <v>100.92556668025047</v>
      </c>
      <c r="O125" s="163">
        <f t="shared" si="6"/>
        <v>-76.728907856159012</v>
      </c>
      <c r="P125" s="168"/>
    </row>
    <row r="126" spans="1:16" s="31" customFormat="1" ht="13.5" x14ac:dyDescent="0.25">
      <c r="A126" s="169">
        <v>127</v>
      </c>
      <c r="B126" s="164" t="s">
        <v>251</v>
      </c>
      <c r="C126" s="178" t="s">
        <v>252</v>
      </c>
      <c r="D126" s="166">
        <v>189.32119724999995</v>
      </c>
      <c r="E126" s="167">
        <v>112.5178945</v>
      </c>
      <c r="F126" s="166">
        <v>0</v>
      </c>
      <c r="G126" s="166">
        <v>2.2096859999999996</v>
      </c>
      <c r="H126" s="163">
        <f t="shared" si="4"/>
        <v>74.593616749999953</v>
      </c>
      <c r="I126" s="163"/>
      <c r="J126" s="166">
        <v>216.43815883686082</v>
      </c>
      <c r="K126" s="166">
        <v>83.059112596576043</v>
      </c>
      <c r="L126" s="166">
        <v>0</v>
      </c>
      <c r="M126" s="166">
        <v>2.9022543500000006</v>
      </c>
      <c r="N126" s="166">
        <f t="shared" si="5"/>
        <v>130.47679189028477</v>
      </c>
      <c r="O126" s="163">
        <f t="shared" si="6"/>
        <v>74.916832800287636</v>
      </c>
      <c r="P126" s="168"/>
    </row>
    <row r="127" spans="1:16" s="31" customFormat="1" ht="13.5" x14ac:dyDescent="0.25">
      <c r="A127" s="169">
        <v>128</v>
      </c>
      <c r="B127" s="164" t="s">
        <v>229</v>
      </c>
      <c r="C127" s="178" t="s">
        <v>253</v>
      </c>
      <c r="D127" s="166">
        <v>0</v>
      </c>
      <c r="E127" s="167">
        <v>0</v>
      </c>
      <c r="F127" s="166">
        <v>0</v>
      </c>
      <c r="G127" s="166">
        <v>0</v>
      </c>
      <c r="H127" s="163">
        <f t="shared" si="4"/>
        <v>0</v>
      </c>
      <c r="I127" s="163"/>
      <c r="J127" s="166">
        <v>2.9423473026140585</v>
      </c>
      <c r="K127" s="166">
        <v>0.90840480664730083</v>
      </c>
      <c r="L127" s="166">
        <v>0</v>
      </c>
      <c r="M127" s="166">
        <v>0</v>
      </c>
      <c r="N127" s="166">
        <f t="shared" si="5"/>
        <v>2.0339424959667576</v>
      </c>
      <c r="O127" s="163" t="str">
        <f t="shared" si="6"/>
        <v>N.A.</v>
      </c>
      <c r="P127" s="168"/>
    </row>
    <row r="128" spans="1:16" s="31" customFormat="1" ht="13.5" x14ac:dyDescent="0.25">
      <c r="A128" s="169">
        <v>130</v>
      </c>
      <c r="B128" s="164" t="s">
        <v>229</v>
      </c>
      <c r="C128" s="178" t="s">
        <v>254</v>
      </c>
      <c r="D128" s="166">
        <v>198.46215825000004</v>
      </c>
      <c r="E128" s="167">
        <v>144.15233175</v>
      </c>
      <c r="F128" s="166">
        <v>0</v>
      </c>
      <c r="G128" s="166">
        <v>9.423741999999999</v>
      </c>
      <c r="H128" s="163">
        <f t="shared" si="4"/>
        <v>44.886084500000045</v>
      </c>
      <c r="I128" s="163"/>
      <c r="J128" s="166">
        <v>268.0401078846354</v>
      </c>
      <c r="K128" s="166">
        <v>121.57627270841994</v>
      </c>
      <c r="L128" s="166">
        <v>0</v>
      </c>
      <c r="M128" s="166">
        <v>10.99591599</v>
      </c>
      <c r="N128" s="166">
        <f t="shared" si="5"/>
        <v>135.46791918621545</v>
      </c>
      <c r="O128" s="163">
        <f t="shared" si="6"/>
        <v>201.80382337919301</v>
      </c>
      <c r="P128" s="168"/>
    </row>
    <row r="129" spans="1:16" s="31" customFormat="1" ht="13.5" x14ac:dyDescent="0.25">
      <c r="A129" s="169">
        <v>132</v>
      </c>
      <c r="B129" s="164" t="s">
        <v>255</v>
      </c>
      <c r="C129" s="178" t="s">
        <v>256</v>
      </c>
      <c r="D129" s="166">
        <v>423.20752499999998</v>
      </c>
      <c r="E129" s="167">
        <v>185.517852</v>
      </c>
      <c r="F129" s="166">
        <v>0</v>
      </c>
      <c r="G129" s="166">
        <v>19.168983000000001</v>
      </c>
      <c r="H129" s="163">
        <f t="shared" si="4"/>
        <v>218.52068999999997</v>
      </c>
      <c r="I129" s="163"/>
      <c r="J129" s="166">
        <v>183.69405352854196</v>
      </c>
      <c r="K129" s="166">
        <v>148.54132511</v>
      </c>
      <c r="L129" s="166">
        <v>0</v>
      </c>
      <c r="M129" s="166">
        <v>21.551988510000001</v>
      </c>
      <c r="N129" s="166">
        <f t="shared" si="5"/>
        <v>13.600739908541954</v>
      </c>
      <c r="O129" s="163">
        <f t="shared" si="6"/>
        <v>-93.775994433963234</v>
      </c>
      <c r="P129" s="168"/>
    </row>
    <row r="130" spans="1:16" s="31" customFormat="1" ht="24.75" x14ac:dyDescent="0.25">
      <c r="A130" s="169">
        <v>136</v>
      </c>
      <c r="B130" s="164" t="s">
        <v>139</v>
      </c>
      <c r="C130" s="178" t="s">
        <v>257</v>
      </c>
      <c r="D130" s="166">
        <v>0</v>
      </c>
      <c r="E130" s="167">
        <v>0</v>
      </c>
      <c r="F130" s="166">
        <v>0</v>
      </c>
      <c r="G130" s="166">
        <v>0</v>
      </c>
      <c r="H130" s="163">
        <f t="shared" si="4"/>
        <v>0</v>
      </c>
      <c r="I130" s="163"/>
      <c r="J130" s="166">
        <v>1.2787215635651219</v>
      </c>
      <c r="K130" s="166">
        <v>0.35866799379951225</v>
      </c>
      <c r="L130" s="166">
        <v>0</v>
      </c>
      <c r="M130" s="166">
        <v>0</v>
      </c>
      <c r="N130" s="166">
        <f t="shared" si="5"/>
        <v>0.92005356976560959</v>
      </c>
      <c r="O130" s="163" t="str">
        <f t="shared" si="6"/>
        <v>N.A.</v>
      </c>
      <c r="P130" s="168"/>
    </row>
    <row r="131" spans="1:16" s="31" customFormat="1" ht="13.5" x14ac:dyDescent="0.25">
      <c r="A131" s="169">
        <v>138</v>
      </c>
      <c r="B131" s="164" t="s">
        <v>143</v>
      </c>
      <c r="C131" s="178" t="s">
        <v>258</v>
      </c>
      <c r="D131" s="166">
        <v>0</v>
      </c>
      <c r="E131" s="167">
        <v>0</v>
      </c>
      <c r="F131" s="166">
        <v>0</v>
      </c>
      <c r="G131" s="166">
        <v>0</v>
      </c>
      <c r="H131" s="163">
        <f t="shared" si="4"/>
        <v>0</v>
      </c>
      <c r="I131" s="163"/>
      <c r="J131" s="166">
        <v>5.5635413746910531</v>
      </c>
      <c r="K131" s="166">
        <v>1.9303082927465156</v>
      </c>
      <c r="L131" s="166">
        <v>0</v>
      </c>
      <c r="M131" s="166">
        <v>0</v>
      </c>
      <c r="N131" s="166">
        <f t="shared" si="5"/>
        <v>3.6332330819445375</v>
      </c>
      <c r="O131" s="163" t="str">
        <f t="shared" si="6"/>
        <v>N.A.</v>
      </c>
      <c r="P131" s="168"/>
    </row>
    <row r="132" spans="1:16" s="31" customFormat="1" ht="13.5" x14ac:dyDescent="0.25">
      <c r="A132" s="169">
        <v>139</v>
      </c>
      <c r="B132" s="164" t="s">
        <v>143</v>
      </c>
      <c r="C132" s="178" t="s">
        <v>259</v>
      </c>
      <c r="D132" s="166">
        <v>46.516038000000009</v>
      </c>
      <c r="E132" s="167">
        <v>11.019543000000001</v>
      </c>
      <c r="F132" s="166">
        <v>0</v>
      </c>
      <c r="G132" s="166">
        <v>0.65824499999999997</v>
      </c>
      <c r="H132" s="163">
        <f t="shared" si="4"/>
        <v>34.838250000000009</v>
      </c>
      <c r="I132" s="163"/>
      <c r="J132" s="166">
        <v>20.525880121276234</v>
      </c>
      <c r="K132" s="166">
        <v>12.754942631463891</v>
      </c>
      <c r="L132" s="166">
        <v>0</v>
      </c>
      <c r="M132" s="166">
        <v>0.65573158000000009</v>
      </c>
      <c r="N132" s="166">
        <f t="shared" si="5"/>
        <v>7.1152059098123432</v>
      </c>
      <c r="O132" s="163">
        <f t="shared" si="6"/>
        <v>-79.57645430005141</v>
      </c>
      <c r="P132" s="168"/>
    </row>
    <row r="133" spans="1:16" s="31" customFormat="1" ht="13.5" x14ac:dyDescent="0.25">
      <c r="A133" s="169">
        <v>140</v>
      </c>
      <c r="B133" s="164" t="s">
        <v>247</v>
      </c>
      <c r="C133" s="178" t="s">
        <v>260</v>
      </c>
      <c r="D133" s="166">
        <v>39.919138499999995</v>
      </c>
      <c r="E133" s="167">
        <v>24.996237499999999</v>
      </c>
      <c r="F133" s="166">
        <v>0</v>
      </c>
      <c r="G133" s="166">
        <v>4.769717</v>
      </c>
      <c r="H133" s="163">
        <f t="shared" si="4"/>
        <v>10.153183999999996</v>
      </c>
      <c r="I133" s="163"/>
      <c r="J133" s="166">
        <v>25.491198404026896</v>
      </c>
      <c r="K133" s="166">
        <v>19.356887394245224</v>
      </c>
      <c r="L133" s="166">
        <v>0</v>
      </c>
      <c r="M133" s="166">
        <v>4.7369111999999998</v>
      </c>
      <c r="N133" s="166">
        <f t="shared" si="5"/>
        <v>1.3973998097816729</v>
      </c>
      <c r="O133" s="163">
        <f t="shared" si="6"/>
        <v>-86.236831620684967</v>
      </c>
      <c r="P133" s="168"/>
    </row>
    <row r="134" spans="1:16" s="31" customFormat="1" ht="13.5" x14ac:dyDescent="0.25">
      <c r="A134" s="169">
        <v>141</v>
      </c>
      <c r="B134" s="164" t="s">
        <v>143</v>
      </c>
      <c r="C134" s="178" t="s">
        <v>261</v>
      </c>
      <c r="D134" s="166">
        <v>85.655287499999986</v>
      </c>
      <c r="E134" s="167">
        <v>8.7115554999999993</v>
      </c>
      <c r="F134" s="166">
        <v>0</v>
      </c>
      <c r="G134" s="166">
        <v>0.110018</v>
      </c>
      <c r="H134" s="163">
        <f t="shared" si="4"/>
        <v>76.833713999999986</v>
      </c>
      <c r="I134" s="163"/>
      <c r="J134" s="166">
        <v>12.654014446978106</v>
      </c>
      <c r="K134" s="166">
        <v>7.7219852837061511</v>
      </c>
      <c r="L134" s="166">
        <v>0</v>
      </c>
      <c r="M134" s="166">
        <v>0.11579876000000001</v>
      </c>
      <c r="N134" s="166">
        <f t="shared" si="5"/>
        <v>4.8162304032719554</v>
      </c>
      <c r="O134" s="163">
        <f t="shared" si="6"/>
        <v>-93.73161838399227</v>
      </c>
      <c r="P134" s="168"/>
    </row>
    <row r="135" spans="1:16" s="31" customFormat="1" ht="13.5" x14ac:dyDescent="0.25">
      <c r="A135" s="169">
        <v>142</v>
      </c>
      <c r="B135" s="164" t="s">
        <v>229</v>
      </c>
      <c r="C135" s="178" t="s">
        <v>262</v>
      </c>
      <c r="D135" s="166">
        <v>289.03166849999997</v>
      </c>
      <c r="E135" s="167">
        <v>78.962129000000004</v>
      </c>
      <c r="F135" s="166">
        <v>0</v>
      </c>
      <c r="G135" s="166">
        <v>1.4077510000000002</v>
      </c>
      <c r="H135" s="163">
        <f t="shared" si="4"/>
        <v>208.66178849999997</v>
      </c>
      <c r="I135" s="163"/>
      <c r="J135" s="166">
        <v>201.43162588016014</v>
      </c>
      <c r="K135" s="166">
        <v>60.621825420561052</v>
      </c>
      <c r="L135" s="166">
        <v>0</v>
      </c>
      <c r="M135" s="166">
        <v>1.45155875</v>
      </c>
      <c r="N135" s="166">
        <f t="shared" si="5"/>
        <v>139.3582417095991</v>
      </c>
      <c r="O135" s="163">
        <f t="shared" si="6"/>
        <v>-33.213338814260609</v>
      </c>
      <c r="P135" s="168"/>
    </row>
    <row r="136" spans="1:16" s="31" customFormat="1" ht="13.5" x14ac:dyDescent="0.25">
      <c r="A136" s="169">
        <v>143</v>
      </c>
      <c r="B136" s="164" t="s">
        <v>229</v>
      </c>
      <c r="C136" s="178" t="s">
        <v>263</v>
      </c>
      <c r="D136" s="166">
        <v>830.51403149999999</v>
      </c>
      <c r="E136" s="167">
        <v>87.03439825000001</v>
      </c>
      <c r="F136" s="166">
        <v>0</v>
      </c>
      <c r="G136" s="166">
        <v>2.5151129999999999</v>
      </c>
      <c r="H136" s="163">
        <f t="shared" si="4"/>
        <v>740.96452024999996</v>
      </c>
      <c r="I136" s="163"/>
      <c r="J136" s="166">
        <v>239.34704764906391</v>
      </c>
      <c r="K136" s="166">
        <v>66.493591766759522</v>
      </c>
      <c r="L136" s="166">
        <v>0</v>
      </c>
      <c r="M136" s="166">
        <v>2.6976583299999999</v>
      </c>
      <c r="N136" s="166">
        <f t="shared" si="5"/>
        <v>170.15579755230439</v>
      </c>
      <c r="O136" s="163">
        <f t="shared" si="6"/>
        <v>-77.035904837266131</v>
      </c>
      <c r="P136" s="168"/>
    </row>
    <row r="137" spans="1:16" s="31" customFormat="1" ht="13.5" x14ac:dyDescent="0.25">
      <c r="A137" s="169">
        <v>144</v>
      </c>
      <c r="B137" s="164" t="s">
        <v>251</v>
      </c>
      <c r="C137" s="178" t="s">
        <v>264</v>
      </c>
      <c r="D137" s="166">
        <v>229.10421224999999</v>
      </c>
      <c r="E137" s="167">
        <v>64.324598249999994</v>
      </c>
      <c r="F137" s="166">
        <v>0</v>
      </c>
      <c r="G137" s="166">
        <v>2.1265100000000001</v>
      </c>
      <c r="H137" s="163">
        <f t="shared" si="4"/>
        <v>162.65310399999998</v>
      </c>
      <c r="I137" s="163"/>
      <c r="J137" s="166">
        <v>96.799102531742008</v>
      </c>
      <c r="K137" s="166">
        <v>48.557523247733073</v>
      </c>
      <c r="L137" s="166">
        <v>0</v>
      </c>
      <c r="M137" s="166">
        <v>2.5594868599999998</v>
      </c>
      <c r="N137" s="166">
        <f t="shared" si="5"/>
        <v>45.682092424008935</v>
      </c>
      <c r="O137" s="163">
        <f t="shared" si="6"/>
        <v>-71.914404766595212</v>
      </c>
      <c r="P137" s="168"/>
    </row>
    <row r="138" spans="1:16" s="31" customFormat="1" ht="13.5" x14ac:dyDescent="0.25">
      <c r="A138" s="169">
        <v>146</v>
      </c>
      <c r="B138" s="164" t="s">
        <v>196</v>
      </c>
      <c r="C138" s="178" t="s">
        <v>265</v>
      </c>
      <c r="D138" s="166">
        <v>2006.5840005</v>
      </c>
      <c r="E138" s="167">
        <v>604.58294475000002</v>
      </c>
      <c r="F138" s="166">
        <v>0</v>
      </c>
      <c r="G138" s="166">
        <v>929.69801700000005</v>
      </c>
      <c r="H138" s="163">
        <f t="shared" si="4"/>
        <v>472.30303874999993</v>
      </c>
      <c r="I138" s="163"/>
      <c r="J138" s="166">
        <v>1570.7929543400003</v>
      </c>
      <c r="K138" s="166">
        <v>657.21867877</v>
      </c>
      <c r="L138" s="166">
        <v>0</v>
      </c>
      <c r="M138" s="166">
        <v>937.54754114000002</v>
      </c>
      <c r="N138" s="166">
        <f t="shared" si="5"/>
        <v>-23.973265569999739</v>
      </c>
      <c r="O138" s="163">
        <f t="shared" si="6"/>
        <v>-105.07582285166903</v>
      </c>
      <c r="P138" s="168"/>
    </row>
    <row r="139" spans="1:16" s="31" customFormat="1" ht="13.5" x14ac:dyDescent="0.25">
      <c r="A139" s="169">
        <v>147</v>
      </c>
      <c r="B139" s="164" t="s">
        <v>194</v>
      </c>
      <c r="C139" s="178" t="s">
        <v>266</v>
      </c>
      <c r="D139" s="166">
        <v>1406.9383680000001</v>
      </c>
      <c r="E139" s="167">
        <v>1082.6906362499997</v>
      </c>
      <c r="F139" s="166">
        <v>0</v>
      </c>
      <c r="G139" s="166">
        <v>14.058446</v>
      </c>
      <c r="H139" s="163">
        <f t="shared" si="4"/>
        <v>310.18928575000041</v>
      </c>
      <c r="I139" s="163"/>
      <c r="J139" s="166">
        <v>805.62776377488831</v>
      </c>
      <c r="K139" s="166">
        <v>504.75329606140002</v>
      </c>
      <c r="L139" s="166">
        <v>0</v>
      </c>
      <c r="M139" s="166">
        <v>14.01005075</v>
      </c>
      <c r="N139" s="166">
        <f t="shared" si="5"/>
        <v>286.86441696348828</v>
      </c>
      <c r="O139" s="163">
        <f t="shared" si="6"/>
        <v>-7.5195597843153728</v>
      </c>
      <c r="P139" s="168"/>
    </row>
    <row r="140" spans="1:16" s="31" customFormat="1" ht="13.5" x14ac:dyDescent="0.25">
      <c r="A140" s="169">
        <v>148</v>
      </c>
      <c r="B140" s="164" t="s">
        <v>267</v>
      </c>
      <c r="C140" s="178" t="s">
        <v>812</v>
      </c>
      <c r="D140" s="166">
        <v>108.77025674999999</v>
      </c>
      <c r="E140" s="167">
        <v>7.3310032499999984</v>
      </c>
      <c r="F140" s="166">
        <v>0</v>
      </c>
      <c r="G140" s="166">
        <v>0.205762</v>
      </c>
      <c r="H140" s="163">
        <f t="shared" si="4"/>
        <v>101.23349149999999</v>
      </c>
      <c r="I140" s="163"/>
      <c r="J140" s="166">
        <v>101.53853826792687</v>
      </c>
      <c r="K140" s="166">
        <v>57.170542608074193</v>
      </c>
      <c r="L140" s="166">
        <v>0</v>
      </c>
      <c r="M140" s="166">
        <v>0.20576118000000002</v>
      </c>
      <c r="N140" s="166">
        <f t="shared" si="5"/>
        <v>44.162234479852671</v>
      </c>
      <c r="O140" s="163">
        <f t="shared" si="6"/>
        <v>-56.375865511017487</v>
      </c>
      <c r="P140" s="168"/>
    </row>
    <row r="141" spans="1:16" s="31" customFormat="1" ht="13.5" x14ac:dyDescent="0.25">
      <c r="A141" s="169">
        <v>149</v>
      </c>
      <c r="B141" s="164" t="s">
        <v>267</v>
      </c>
      <c r="C141" s="178" t="s">
        <v>976</v>
      </c>
      <c r="D141" s="166">
        <v>295.29046125000008</v>
      </c>
      <c r="E141" s="167">
        <v>206.34071450000002</v>
      </c>
      <c r="F141" s="166">
        <v>0</v>
      </c>
      <c r="G141" s="166">
        <v>1.2499209999999998</v>
      </c>
      <c r="H141" s="163">
        <f t="shared" si="4"/>
        <v>87.699825750000059</v>
      </c>
      <c r="I141" s="163"/>
      <c r="J141" s="166">
        <v>105.47935922181357</v>
      </c>
      <c r="K141" s="166">
        <v>83.951899307810322</v>
      </c>
      <c r="L141" s="166">
        <v>0</v>
      </c>
      <c r="M141" s="166">
        <v>1.3216830100000001</v>
      </c>
      <c r="N141" s="166">
        <f t="shared" si="5"/>
        <v>20.205776904003244</v>
      </c>
      <c r="O141" s="163">
        <f t="shared" si="6"/>
        <v>-76.960299828186109</v>
      </c>
      <c r="P141" s="168"/>
    </row>
    <row r="142" spans="1:16" s="31" customFormat="1" ht="13.5" x14ac:dyDescent="0.25">
      <c r="A142" s="169">
        <v>150</v>
      </c>
      <c r="B142" s="164" t="s">
        <v>267</v>
      </c>
      <c r="C142" s="178" t="s">
        <v>977</v>
      </c>
      <c r="D142" s="166">
        <v>170.98195575</v>
      </c>
      <c r="E142" s="167">
        <v>35.604700249999993</v>
      </c>
      <c r="F142" s="166">
        <v>0</v>
      </c>
      <c r="G142" s="166">
        <v>1.4913209999999999</v>
      </c>
      <c r="H142" s="163">
        <f t="shared" si="4"/>
        <v>133.88593449999999</v>
      </c>
      <c r="I142" s="163"/>
      <c r="J142" s="166">
        <v>142.87400611025953</v>
      </c>
      <c r="K142" s="166">
        <v>105.79415981691555</v>
      </c>
      <c r="L142" s="166">
        <v>0</v>
      </c>
      <c r="M142" s="166">
        <v>1.5851140399999999</v>
      </c>
      <c r="N142" s="166">
        <f t="shared" si="5"/>
        <v>35.494732253343976</v>
      </c>
      <c r="O142" s="163">
        <f t="shared" si="6"/>
        <v>-73.488826600120589</v>
      </c>
      <c r="P142" s="168"/>
    </row>
    <row r="143" spans="1:16" s="31" customFormat="1" ht="13.5" x14ac:dyDescent="0.25">
      <c r="A143" s="169">
        <v>151</v>
      </c>
      <c r="B143" s="164" t="s">
        <v>247</v>
      </c>
      <c r="C143" s="178" t="s">
        <v>268</v>
      </c>
      <c r="D143" s="166">
        <v>45.261835500000004</v>
      </c>
      <c r="E143" s="167">
        <v>24.59307875</v>
      </c>
      <c r="F143" s="166">
        <v>0</v>
      </c>
      <c r="G143" s="166">
        <v>4.7092150000000004</v>
      </c>
      <c r="H143" s="163">
        <f t="shared" si="4"/>
        <v>15.959541750000003</v>
      </c>
      <c r="I143" s="163"/>
      <c r="J143" s="166">
        <v>40.421867958732975</v>
      </c>
      <c r="K143" s="166">
        <v>22.501098992986222</v>
      </c>
      <c r="L143" s="166">
        <v>0</v>
      </c>
      <c r="M143" s="166">
        <v>4.6740734000000002</v>
      </c>
      <c r="N143" s="166">
        <f t="shared" si="5"/>
        <v>13.246695565746752</v>
      </c>
      <c r="O143" s="163">
        <f t="shared" si="6"/>
        <v>-16.998271170619613</v>
      </c>
      <c r="P143" s="168"/>
    </row>
    <row r="144" spans="1:16" s="31" customFormat="1" ht="13.5" x14ac:dyDescent="0.25">
      <c r="A144" s="169">
        <v>152</v>
      </c>
      <c r="B144" s="164" t="s">
        <v>247</v>
      </c>
      <c r="C144" s="178" t="s">
        <v>269</v>
      </c>
      <c r="D144" s="166">
        <v>366.68186024999994</v>
      </c>
      <c r="E144" s="167">
        <v>113.16021549999999</v>
      </c>
      <c r="F144" s="166">
        <v>0</v>
      </c>
      <c r="G144" s="166">
        <v>11.096106000000001</v>
      </c>
      <c r="H144" s="163">
        <f t="shared" ref="H144:H207" si="7">D144-E144-G144</f>
        <v>242.42553874999996</v>
      </c>
      <c r="I144" s="163"/>
      <c r="J144" s="166">
        <v>225.12446732209696</v>
      </c>
      <c r="K144" s="166">
        <v>101.6509038150555</v>
      </c>
      <c r="L144" s="166">
        <v>0</v>
      </c>
      <c r="M144" s="166">
        <v>10.96542328</v>
      </c>
      <c r="N144" s="166">
        <f t="shared" ref="N144:N207" si="8">J144-K144-M144</f>
        <v>112.50814022704147</v>
      </c>
      <c r="O144" s="163">
        <f t="shared" ref="O144:O207" si="9">IF(OR(H144=0,N144=0),"N.A.",IF((((N144-H144)/H144))*100&gt;=500,"500&lt;",IF((((N144-H144)/H144))*100&lt;=-500,"&lt;-500",(((N144-H144)/H144))*100)))</f>
        <v>-53.59064032314479</v>
      </c>
      <c r="P144" s="168"/>
    </row>
    <row r="145" spans="1:16" s="31" customFormat="1" ht="13.5" x14ac:dyDescent="0.25">
      <c r="A145" s="169">
        <v>156</v>
      </c>
      <c r="B145" s="164" t="s">
        <v>206</v>
      </c>
      <c r="C145" s="178" t="s">
        <v>270</v>
      </c>
      <c r="D145" s="166">
        <v>247.09775925000002</v>
      </c>
      <c r="E145" s="167">
        <v>18.907599000000001</v>
      </c>
      <c r="F145" s="166">
        <v>0</v>
      </c>
      <c r="G145" s="166">
        <v>2.0189889999999999</v>
      </c>
      <c r="H145" s="163">
        <f t="shared" si="7"/>
        <v>226.17117125000001</v>
      </c>
      <c r="I145" s="163"/>
      <c r="J145" s="166">
        <v>504.47149486418215</v>
      </c>
      <c r="K145" s="166">
        <v>18.790918589999997</v>
      </c>
      <c r="L145" s="166">
        <v>0</v>
      </c>
      <c r="M145" s="166">
        <v>2.0678896900000003</v>
      </c>
      <c r="N145" s="166">
        <f t="shared" si="8"/>
        <v>483.61268658418214</v>
      </c>
      <c r="O145" s="163">
        <f t="shared" si="9"/>
        <v>113.82596372090994</v>
      </c>
      <c r="P145" s="168"/>
    </row>
    <row r="146" spans="1:16" s="31" customFormat="1" ht="13.5" x14ac:dyDescent="0.25">
      <c r="A146" s="169">
        <v>157</v>
      </c>
      <c r="B146" s="164" t="s">
        <v>214</v>
      </c>
      <c r="C146" s="178" t="s">
        <v>271</v>
      </c>
      <c r="D146" s="166">
        <v>415.54668749999996</v>
      </c>
      <c r="E146" s="167">
        <v>334.17277300000001</v>
      </c>
      <c r="F146" s="166">
        <v>0</v>
      </c>
      <c r="G146" s="166">
        <v>30.719090000000001</v>
      </c>
      <c r="H146" s="163">
        <f t="shared" si="7"/>
        <v>50.654824499999954</v>
      </c>
      <c r="I146" s="163"/>
      <c r="J146" s="166">
        <v>1807.7284051437414</v>
      </c>
      <c r="K146" s="166">
        <v>332.86846944999996</v>
      </c>
      <c r="L146" s="166">
        <v>0</v>
      </c>
      <c r="M146" s="166">
        <v>32.427888549999999</v>
      </c>
      <c r="N146" s="166">
        <f t="shared" si="8"/>
        <v>1442.4320471437413</v>
      </c>
      <c r="O146" s="163" t="str">
        <f t="shared" si="9"/>
        <v>500&lt;</v>
      </c>
      <c r="P146" s="168"/>
    </row>
    <row r="147" spans="1:16" s="31" customFormat="1" ht="13.5" x14ac:dyDescent="0.25">
      <c r="A147" s="169">
        <v>158</v>
      </c>
      <c r="B147" s="164" t="s">
        <v>206</v>
      </c>
      <c r="C147" s="178" t="s">
        <v>272</v>
      </c>
      <c r="D147" s="166">
        <v>0</v>
      </c>
      <c r="E147" s="167">
        <v>0</v>
      </c>
      <c r="F147" s="166">
        <v>0</v>
      </c>
      <c r="G147" s="166">
        <v>0</v>
      </c>
      <c r="H147" s="163">
        <f t="shared" si="7"/>
        <v>0</v>
      </c>
      <c r="I147" s="163"/>
      <c r="J147" s="166">
        <v>157.43158211843692</v>
      </c>
      <c r="K147" s="166">
        <v>0</v>
      </c>
      <c r="L147" s="166">
        <v>0</v>
      </c>
      <c r="M147" s="166">
        <v>0</v>
      </c>
      <c r="N147" s="166">
        <f t="shared" si="8"/>
        <v>157.43158211843692</v>
      </c>
      <c r="O147" s="163" t="str">
        <f t="shared" si="9"/>
        <v>N.A.</v>
      </c>
      <c r="P147" s="168"/>
    </row>
    <row r="148" spans="1:16" s="31" customFormat="1" ht="13.5" x14ac:dyDescent="0.25">
      <c r="A148" s="169">
        <v>159</v>
      </c>
      <c r="B148" s="164" t="s">
        <v>214</v>
      </c>
      <c r="C148" s="178" t="s">
        <v>273</v>
      </c>
      <c r="D148" s="166">
        <v>0</v>
      </c>
      <c r="E148" s="167">
        <v>0</v>
      </c>
      <c r="F148" s="166">
        <v>0</v>
      </c>
      <c r="G148" s="166">
        <v>0</v>
      </c>
      <c r="H148" s="163">
        <f t="shared" si="7"/>
        <v>0</v>
      </c>
      <c r="I148" s="163"/>
      <c r="J148" s="166">
        <v>931.77629287499997</v>
      </c>
      <c r="K148" s="166">
        <v>0</v>
      </c>
      <c r="L148" s="166">
        <v>0</v>
      </c>
      <c r="M148" s="166">
        <v>0</v>
      </c>
      <c r="N148" s="166">
        <f t="shared" si="8"/>
        <v>931.77629287499997</v>
      </c>
      <c r="O148" s="163" t="str">
        <f t="shared" si="9"/>
        <v>N.A.</v>
      </c>
      <c r="P148" s="168"/>
    </row>
    <row r="149" spans="1:16" s="31" customFormat="1" ht="13.5" x14ac:dyDescent="0.25">
      <c r="A149" s="169">
        <v>160</v>
      </c>
      <c r="B149" s="164" t="s">
        <v>214</v>
      </c>
      <c r="C149" s="178" t="s">
        <v>274</v>
      </c>
      <c r="D149" s="166">
        <v>0</v>
      </c>
      <c r="E149" s="167">
        <v>0</v>
      </c>
      <c r="F149" s="166">
        <v>0</v>
      </c>
      <c r="G149" s="166">
        <v>0</v>
      </c>
      <c r="H149" s="163">
        <f t="shared" si="7"/>
        <v>0</v>
      </c>
      <c r="I149" s="163"/>
      <c r="J149" s="166">
        <v>2097.6165147030001</v>
      </c>
      <c r="K149" s="166">
        <v>0</v>
      </c>
      <c r="L149" s="166">
        <v>0</v>
      </c>
      <c r="M149" s="166">
        <v>0</v>
      </c>
      <c r="N149" s="166">
        <f t="shared" si="8"/>
        <v>2097.6165147030001</v>
      </c>
      <c r="O149" s="163" t="str">
        <f t="shared" si="9"/>
        <v>N.A.</v>
      </c>
      <c r="P149" s="168"/>
    </row>
    <row r="150" spans="1:16" s="31" customFormat="1" ht="13.5" x14ac:dyDescent="0.25">
      <c r="A150" s="169">
        <v>161</v>
      </c>
      <c r="B150" s="164" t="s">
        <v>214</v>
      </c>
      <c r="C150" s="178" t="s">
        <v>275</v>
      </c>
      <c r="D150" s="166">
        <v>6.3300637499999981</v>
      </c>
      <c r="E150" s="167">
        <v>2.3081179999999999</v>
      </c>
      <c r="F150" s="166">
        <v>0</v>
      </c>
      <c r="G150" s="166">
        <v>0.12090100000000001</v>
      </c>
      <c r="H150" s="163">
        <f t="shared" si="7"/>
        <v>3.9010447499999987</v>
      </c>
      <c r="I150" s="163"/>
      <c r="J150" s="166">
        <v>346.01960710242685</v>
      </c>
      <c r="K150" s="166">
        <v>2.3081174999999998</v>
      </c>
      <c r="L150" s="166">
        <v>0</v>
      </c>
      <c r="M150" s="166">
        <v>0.11405469</v>
      </c>
      <c r="N150" s="166">
        <f t="shared" si="8"/>
        <v>343.59743491242688</v>
      </c>
      <c r="O150" s="163" t="str">
        <f t="shared" si="9"/>
        <v>500&lt;</v>
      </c>
      <c r="P150" s="168"/>
    </row>
    <row r="151" spans="1:16" s="31" customFormat="1" ht="13.5" x14ac:dyDescent="0.25">
      <c r="A151" s="169">
        <v>162</v>
      </c>
      <c r="B151" s="164" t="s">
        <v>206</v>
      </c>
      <c r="C151" s="178" t="s">
        <v>276</v>
      </c>
      <c r="D151" s="166">
        <v>20.308186499999998</v>
      </c>
      <c r="E151" s="167">
        <v>1.965503</v>
      </c>
      <c r="F151" s="166">
        <v>0</v>
      </c>
      <c r="G151" s="166">
        <v>7.4998999999999996E-2</v>
      </c>
      <c r="H151" s="163">
        <f t="shared" si="7"/>
        <v>18.267684500000001</v>
      </c>
      <c r="I151" s="163"/>
      <c r="J151" s="166">
        <v>724.40266506300009</v>
      </c>
      <c r="K151" s="166">
        <v>1.96550307</v>
      </c>
      <c r="L151" s="166">
        <v>0</v>
      </c>
      <c r="M151" s="166">
        <v>6.7218449999999999E-2</v>
      </c>
      <c r="N151" s="166">
        <f t="shared" si="8"/>
        <v>722.36994354300009</v>
      </c>
      <c r="O151" s="163" t="str">
        <f t="shared" si="9"/>
        <v>500&lt;</v>
      </c>
      <c r="P151" s="168"/>
    </row>
    <row r="152" spans="1:16" s="31" customFormat="1" ht="13.5" x14ac:dyDescent="0.25">
      <c r="A152" s="169">
        <v>163</v>
      </c>
      <c r="B152" s="164" t="s">
        <v>143</v>
      </c>
      <c r="C152" s="178" t="s">
        <v>277</v>
      </c>
      <c r="D152" s="166">
        <v>0</v>
      </c>
      <c r="E152" s="167">
        <v>0</v>
      </c>
      <c r="F152" s="166">
        <v>0</v>
      </c>
      <c r="G152" s="166">
        <v>0</v>
      </c>
      <c r="H152" s="163">
        <f t="shared" si="7"/>
        <v>0</v>
      </c>
      <c r="I152" s="163"/>
      <c r="J152" s="166">
        <v>24.433278073436146</v>
      </c>
      <c r="K152" s="166">
        <v>6.1605292260991922</v>
      </c>
      <c r="L152" s="166">
        <v>0</v>
      </c>
      <c r="M152" s="166">
        <v>0</v>
      </c>
      <c r="N152" s="166">
        <f t="shared" si="8"/>
        <v>18.272748847336953</v>
      </c>
      <c r="O152" s="163" t="str">
        <f t="shared" si="9"/>
        <v>N.A.</v>
      </c>
      <c r="P152" s="168"/>
    </row>
    <row r="153" spans="1:16" s="31" customFormat="1" ht="13.5" x14ac:dyDescent="0.25">
      <c r="A153" s="169">
        <v>164</v>
      </c>
      <c r="B153" s="164" t="s">
        <v>247</v>
      </c>
      <c r="C153" s="178" t="s">
        <v>278</v>
      </c>
      <c r="D153" s="166">
        <v>145.25475150000005</v>
      </c>
      <c r="E153" s="167">
        <v>79.005921499999999</v>
      </c>
      <c r="F153" s="166">
        <v>0</v>
      </c>
      <c r="G153" s="166">
        <v>8.6959479999999996</v>
      </c>
      <c r="H153" s="163">
        <f t="shared" si="7"/>
        <v>57.552882000000054</v>
      </c>
      <c r="I153" s="163"/>
      <c r="J153" s="166">
        <v>201.59632140534814</v>
      </c>
      <c r="K153" s="166">
        <v>72.792517317778817</v>
      </c>
      <c r="L153" s="166">
        <v>0</v>
      </c>
      <c r="M153" s="166">
        <v>9.6267755400000024</v>
      </c>
      <c r="N153" s="166">
        <f t="shared" si="8"/>
        <v>119.17702854756932</v>
      </c>
      <c r="O153" s="163">
        <f t="shared" si="9"/>
        <v>107.07395425926578</v>
      </c>
      <c r="P153" s="168"/>
    </row>
    <row r="154" spans="1:16" s="31" customFormat="1" ht="24.75" x14ac:dyDescent="0.25">
      <c r="A154" s="169">
        <v>165</v>
      </c>
      <c r="B154" s="164" t="s">
        <v>139</v>
      </c>
      <c r="C154" s="178" t="s">
        <v>279</v>
      </c>
      <c r="D154" s="166">
        <v>9.6202410000000036</v>
      </c>
      <c r="E154" s="167">
        <v>3.6839554999999997</v>
      </c>
      <c r="F154" s="166">
        <v>0</v>
      </c>
      <c r="G154" s="166">
        <v>5.3668E-2</v>
      </c>
      <c r="H154" s="163">
        <f t="shared" si="7"/>
        <v>5.8826175000000038</v>
      </c>
      <c r="I154" s="163"/>
      <c r="J154" s="166">
        <v>5.0064093018492368</v>
      </c>
      <c r="K154" s="166">
        <v>3.483581634377654</v>
      </c>
      <c r="L154" s="166">
        <v>0</v>
      </c>
      <c r="M154" s="166">
        <v>6.0065689999999998E-2</v>
      </c>
      <c r="N154" s="166">
        <f t="shared" si="8"/>
        <v>1.4627619774715828</v>
      </c>
      <c r="O154" s="163">
        <f t="shared" si="9"/>
        <v>-75.134164723924641</v>
      </c>
      <c r="P154" s="168"/>
    </row>
    <row r="155" spans="1:16" s="31" customFormat="1" ht="24.75" x14ac:dyDescent="0.25">
      <c r="A155" s="169">
        <v>166</v>
      </c>
      <c r="B155" s="164" t="s">
        <v>229</v>
      </c>
      <c r="C155" s="178" t="s">
        <v>280</v>
      </c>
      <c r="D155" s="166">
        <v>318.93576674999997</v>
      </c>
      <c r="E155" s="167">
        <v>142.33133624999999</v>
      </c>
      <c r="F155" s="166">
        <v>0</v>
      </c>
      <c r="G155" s="166">
        <v>6.5251099999999997</v>
      </c>
      <c r="H155" s="163">
        <f t="shared" si="7"/>
        <v>170.07932049999997</v>
      </c>
      <c r="I155" s="163"/>
      <c r="J155" s="166">
        <v>348.22684271152872</v>
      </c>
      <c r="K155" s="166">
        <v>121.5838482648132</v>
      </c>
      <c r="L155" s="166">
        <v>0</v>
      </c>
      <c r="M155" s="166">
        <v>7.1558877599999988</v>
      </c>
      <c r="N155" s="166">
        <f t="shared" si="8"/>
        <v>219.48710668671555</v>
      </c>
      <c r="O155" s="163">
        <f t="shared" si="9"/>
        <v>29.049849235913189</v>
      </c>
      <c r="P155" s="168"/>
    </row>
    <row r="156" spans="1:16" s="31" customFormat="1" ht="13.5" x14ac:dyDescent="0.25">
      <c r="A156" s="169">
        <v>167</v>
      </c>
      <c r="B156" s="164" t="s">
        <v>129</v>
      </c>
      <c r="C156" s="178" t="s">
        <v>281</v>
      </c>
      <c r="D156" s="166">
        <v>912.51808800000003</v>
      </c>
      <c r="E156" s="167">
        <v>905.45862175000002</v>
      </c>
      <c r="F156" s="166">
        <v>0</v>
      </c>
      <c r="G156" s="166">
        <v>62.629116000000003</v>
      </c>
      <c r="H156" s="163">
        <f t="shared" si="7"/>
        <v>-55.569649749999989</v>
      </c>
      <c r="I156" s="163"/>
      <c r="J156" s="166">
        <v>1878.1377336100006</v>
      </c>
      <c r="K156" s="166">
        <v>761.35570956060008</v>
      </c>
      <c r="L156" s="166">
        <v>0</v>
      </c>
      <c r="M156" s="166">
        <v>64.367609049999999</v>
      </c>
      <c r="N156" s="166">
        <f t="shared" si="8"/>
        <v>1052.4144149994006</v>
      </c>
      <c r="O156" s="163" t="str">
        <f t="shared" si="9"/>
        <v>&lt;-500</v>
      </c>
      <c r="P156" s="168"/>
    </row>
    <row r="157" spans="1:16" s="31" customFormat="1" ht="13.5" x14ac:dyDescent="0.25">
      <c r="A157" s="169">
        <v>168</v>
      </c>
      <c r="B157" s="164" t="s">
        <v>251</v>
      </c>
      <c r="C157" s="178" t="s">
        <v>282</v>
      </c>
      <c r="D157" s="166">
        <v>0</v>
      </c>
      <c r="E157" s="167">
        <v>0</v>
      </c>
      <c r="F157" s="166">
        <v>0</v>
      </c>
      <c r="G157" s="166">
        <v>0</v>
      </c>
      <c r="H157" s="163">
        <f t="shared" si="7"/>
        <v>0</v>
      </c>
      <c r="I157" s="163"/>
      <c r="J157" s="166">
        <v>13.339166486331623</v>
      </c>
      <c r="K157" s="166">
        <v>4.5500937568831725</v>
      </c>
      <c r="L157" s="166">
        <v>0</v>
      </c>
      <c r="M157" s="166">
        <v>0</v>
      </c>
      <c r="N157" s="166">
        <f t="shared" si="8"/>
        <v>8.7890727294484492</v>
      </c>
      <c r="O157" s="163" t="str">
        <f t="shared" si="9"/>
        <v>N.A.</v>
      </c>
      <c r="P157" s="168"/>
    </row>
    <row r="158" spans="1:16" s="31" customFormat="1" ht="13.5" x14ac:dyDescent="0.25">
      <c r="A158" s="169">
        <v>170</v>
      </c>
      <c r="B158" s="164" t="s">
        <v>139</v>
      </c>
      <c r="C158" s="178" t="s">
        <v>283</v>
      </c>
      <c r="D158" s="166">
        <v>267.06715574999998</v>
      </c>
      <c r="E158" s="167">
        <v>111.556642</v>
      </c>
      <c r="F158" s="166">
        <v>0</v>
      </c>
      <c r="G158" s="166">
        <v>26.937649999999998</v>
      </c>
      <c r="H158" s="163">
        <f t="shared" si="7"/>
        <v>128.57286374999998</v>
      </c>
      <c r="I158" s="163"/>
      <c r="J158" s="166">
        <v>597.03786948897039</v>
      </c>
      <c r="K158" s="166">
        <v>97.072650393024503</v>
      </c>
      <c r="L158" s="166">
        <v>0</v>
      </c>
      <c r="M158" s="166">
        <v>28.849841959999999</v>
      </c>
      <c r="N158" s="166">
        <f t="shared" si="8"/>
        <v>471.11537713594589</v>
      </c>
      <c r="O158" s="163">
        <f t="shared" si="9"/>
        <v>266.4189809538608</v>
      </c>
      <c r="P158" s="168"/>
    </row>
    <row r="159" spans="1:16" s="31" customFormat="1" ht="13.5" x14ac:dyDescent="0.25">
      <c r="A159" s="164">
        <v>171</v>
      </c>
      <c r="B159" s="164" t="s">
        <v>129</v>
      </c>
      <c r="C159" s="178" t="s">
        <v>284</v>
      </c>
      <c r="D159" s="166">
        <v>4844.9377139999997</v>
      </c>
      <c r="E159" s="167">
        <v>3664.87246525</v>
      </c>
      <c r="F159" s="166">
        <v>0</v>
      </c>
      <c r="G159" s="166">
        <v>251.631541</v>
      </c>
      <c r="H159" s="163">
        <f t="shared" si="7"/>
        <v>928.43370774999971</v>
      </c>
      <c r="I159" s="163"/>
      <c r="J159" s="166">
        <v>1939.8066311800001</v>
      </c>
      <c r="K159" s="166">
        <v>1427.59019543</v>
      </c>
      <c r="L159" s="166">
        <v>0</v>
      </c>
      <c r="M159" s="166">
        <v>278.54129145000007</v>
      </c>
      <c r="N159" s="166">
        <f t="shared" si="8"/>
        <v>233.6751443</v>
      </c>
      <c r="O159" s="163">
        <f t="shared" si="9"/>
        <v>-74.831251563851879</v>
      </c>
      <c r="P159" s="168"/>
    </row>
    <row r="160" spans="1:16" s="31" customFormat="1" ht="24.75" x14ac:dyDescent="0.25">
      <c r="A160" s="169">
        <v>176</v>
      </c>
      <c r="B160" s="164" t="s">
        <v>139</v>
      </c>
      <c r="C160" s="178" t="s">
        <v>285</v>
      </c>
      <c r="D160" s="166">
        <v>133.11141599999996</v>
      </c>
      <c r="E160" s="167">
        <v>62.464672499999999</v>
      </c>
      <c r="F160" s="166">
        <v>0</v>
      </c>
      <c r="G160" s="166">
        <v>11.749587999999999</v>
      </c>
      <c r="H160" s="163">
        <f t="shared" si="7"/>
        <v>58.897155499999954</v>
      </c>
      <c r="I160" s="163"/>
      <c r="J160" s="166">
        <v>93.675099690855532</v>
      </c>
      <c r="K160" s="166">
        <v>52.845520463175347</v>
      </c>
      <c r="L160" s="166">
        <v>0</v>
      </c>
      <c r="M160" s="166">
        <v>11.749588480000002</v>
      </c>
      <c r="N160" s="166">
        <f t="shared" si="8"/>
        <v>29.079990747680185</v>
      </c>
      <c r="O160" s="163">
        <f t="shared" si="9"/>
        <v>-50.625814607158389</v>
      </c>
      <c r="P160" s="168"/>
    </row>
    <row r="161" spans="1:16" s="31" customFormat="1" ht="24.75" x14ac:dyDescent="0.25">
      <c r="A161" s="169">
        <v>177</v>
      </c>
      <c r="B161" s="164" t="s">
        <v>139</v>
      </c>
      <c r="C161" s="178" t="s">
        <v>286</v>
      </c>
      <c r="D161" s="166">
        <v>4.8369254999999995</v>
      </c>
      <c r="E161" s="167">
        <v>2.9382412499999999</v>
      </c>
      <c r="F161" s="166">
        <v>0</v>
      </c>
      <c r="G161" s="166">
        <v>0.29354999999999998</v>
      </c>
      <c r="H161" s="163">
        <f t="shared" si="7"/>
        <v>1.6051342499999997</v>
      </c>
      <c r="I161" s="163"/>
      <c r="J161" s="166">
        <v>3.5348211111876573</v>
      </c>
      <c r="K161" s="166">
        <v>2.0127212799595746</v>
      </c>
      <c r="L161" s="166">
        <v>0</v>
      </c>
      <c r="M161" s="166">
        <v>0.21607080999999997</v>
      </c>
      <c r="N161" s="166">
        <f t="shared" si="8"/>
        <v>1.3060290212280827</v>
      </c>
      <c r="O161" s="163">
        <f t="shared" si="9"/>
        <v>-18.634281137039906</v>
      </c>
      <c r="P161" s="168"/>
    </row>
    <row r="162" spans="1:16" s="31" customFormat="1" ht="13.5" x14ac:dyDescent="0.25">
      <c r="A162" s="169">
        <v>181</v>
      </c>
      <c r="B162" s="164" t="s">
        <v>206</v>
      </c>
      <c r="C162" s="178" t="s">
        <v>287</v>
      </c>
      <c r="D162" s="166">
        <v>1150.4709525000003</v>
      </c>
      <c r="E162" s="167">
        <v>508.362886</v>
      </c>
      <c r="F162" s="166">
        <v>0</v>
      </c>
      <c r="G162" s="166">
        <v>260.27452400000004</v>
      </c>
      <c r="H162" s="163">
        <f t="shared" si="7"/>
        <v>381.83354250000025</v>
      </c>
      <c r="I162" s="163"/>
      <c r="J162" s="166">
        <v>5182.0240617859999</v>
      </c>
      <c r="K162" s="166">
        <v>511.59957952000002</v>
      </c>
      <c r="L162" s="166">
        <v>0</v>
      </c>
      <c r="M162" s="166">
        <v>262.13335588000007</v>
      </c>
      <c r="N162" s="166">
        <f t="shared" si="8"/>
        <v>4408.2911263860005</v>
      </c>
      <c r="O162" s="163" t="str">
        <f t="shared" si="9"/>
        <v>500&lt;</v>
      </c>
      <c r="P162" s="168"/>
    </row>
    <row r="163" spans="1:16" s="31" customFormat="1" ht="13.5" x14ac:dyDescent="0.25">
      <c r="A163" s="169">
        <v>182</v>
      </c>
      <c r="B163" s="164" t="s">
        <v>214</v>
      </c>
      <c r="C163" s="178" t="s">
        <v>288</v>
      </c>
      <c r="D163" s="166">
        <v>418.95772725000006</v>
      </c>
      <c r="E163" s="167">
        <v>17.057790000000001</v>
      </c>
      <c r="F163" s="166">
        <v>0</v>
      </c>
      <c r="G163" s="166">
        <v>0.28281600000000001</v>
      </c>
      <c r="H163" s="163">
        <f t="shared" si="7"/>
        <v>401.61712125000003</v>
      </c>
      <c r="I163" s="163"/>
      <c r="J163" s="166">
        <v>855.06541308439614</v>
      </c>
      <c r="K163" s="166">
        <v>17.057789589999995</v>
      </c>
      <c r="L163" s="166">
        <v>0</v>
      </c>
      <c r="M163" s="166">
        <v>0.32381844999999998</v>
      </c>
      <c r="N163" s="166">
        <f t="shared" si="8"/>
        <v>837.68380504439619</v>
      </c>
      <c r="O163" s="163">
        <f t="shared" si="9"/>
        <v>108.57771263266235</v>
      </c>
      <c r="P163" s="168"/>
    </row>
    <row r="164" spans="1:16" s="31" customFormat="1" ht="13.5" x14ac:dyDescent="0.25">
      <c r="A164" s="169">
        <v>183</v>
      </c>
      <c r="B164" s="164" t="s">
        <v>206</v>
      </c>
      <c r="C164" s="178" t="s">
        <v>289</v>
      </c>
      <c r="D164" s="166">
        <v>29.354343</v>
      </c>
      <c r="E164" s="167">
        <v>6.1556639999999998</v>
      </c>
      <c r="F164" s="166">
        <v>0</v>
      </c>
      <c r="G164" s="166">
        <v>0.19916999999999999</v>
      </c>
      <c r="H164" s="163">
        <f t="shared" si="7"/>
        <v>22.999509</v>
      </c>
      <c r="I164" s="163"/>
      <c r="J164" s="166">
        <v>71.769514978610118</v>
      </c>
      <c r="K164" s="166">
        <v>6.1556630999999999</v>
      </c>
      <c r="L164" s="166">
        <v>0</v>
      </c>
      <c r="M164" s="166">
        <v>0.21051816999999995</v>
      </c>
      <c r="N164" s="166">
        <f t="shared" si="8"/>
        <v>65.40333370861012</v>
      </c>
      <c r="O164" s="163">
        <f t="shared" si="9"/>
        <v>184.36839111917612</v>
      </c>
      <c r="P164" s="168"/>
    </row>
    <row r="165" spans="1:16" s="31" customFormat="1" ht="13.5" x14ac:dyDescent="0.25">
      <c r="A165" s="169">
        <v>185</v>
      </c>
      <c r="B165" s="164" t="s">
        <v>143</v>
      </c>
      <c r="C165" s="178" t="s">
        <v>290</v>
      </c>
      <c r="D165" s="166">
        <v>175.94583975</v>
      </c>
      <c r="E165" s="167">
        <v>56.032291750000013</v>
      </c>
      <c r="F165" s="166">
        <v>0</v>
      </c>
      <c r="G165" s="166">
        <v>4.8618380000000005</v>
      </c>
      <c r="H165" s="163">
        <f t="shared" si="7"/>
        <v>115.05170999999999</v>
      </c>
      <c r="I165" s="163"/>
      <c r="J165" s="166">
        <v>114.72244931347754</v>
      </c>
      <c r="K165" s="166">
        <v>48.776644259775026</v>
      </c>
      <c r="L165" s="166">
        <v>0</v>
      </c>
      <c r="M165" s="166">
        <v>5.8424558300000005</v>
      </c>
      <c r="N165" s="166">
        <f t="shared" si="8"/>
        <v>60.103349223702516</v>
      </c>
      <c r="O165" s="163">
        <f t="shared" si="9"/>
        <v>-47.759708027197057</v>
      </c>
      <c r="P165" s="168"/>
    </row>
    <row r="166" spans="1:16" s="31" customFormat="1" ht="13.5" x14ac:dyDescent="0.25">
      <c r="A166" s="169">
        <v>188</v>
      </c>
      <c r="B166" s="164" t="s">
        <v>143</v>
      </c>
      <c r="C166" s="178" t="s">
        <v>291</v>
      </c>
      <c r="D166" s="166">
        <v>875.25083024999981</v>
      </c>
      <c r="E166" s="167">
        <v>336.47035299999999</v>
      </c>
      <c r="F166" s="166">
        <v>0</v>
      </c>
      <c r="G166" s="166">
        <v>46.549589999999995</v>
      </c>
      <c r="H166" s="163">
        <f t="shared" si="7"/>
        <v>492.23088724999991</v>
      </c>
      <c r="I166" s="163"/>
      <c r="J166" s="166">
        <v>716.49069316986254</v>
      </c>
      <c r="K166" s="166">
        <v>360.70061571927909</v>
      </c>
      <c r="L166" s="166">
        <v>0</v>
      </c>
      <c r="M166" s="166">
        <v>48.397174270000008</v>
      </c>
      <c r="N166" s="166">
        <f t="shared" si="8"/>
        <v>307.39290318058346</v>
      </c>
      <c r="O166" s="163">
        <f t="shared" si="9"/>
        <v>-37.551073867402145</v>
      </c>
      <c r="P166" s="168"/>
    </row>
    <row r="167" spans="1:16" s="31" customFormat="1" ht="13.5" x14ac:dyDescent="0.25">
      <c r="A167" s="169">
        <v>189</v>
      </c>
      <c r="B167" s="164" t="s">
        <v>143</v>
      </c>
      <c r="C167" s="178" t="s">
        <v>292</v>
      </c>
      <c r="D167" s="166">
        <v>117.94595250000003</v>
      </c>
      <c r="E167" s="167">
        <v>26.490323000000004</v>
      </c>
      <c r="F167" s="166">
        <v>0</v>
      </c>
      <c r="G167" s="166">
        <v>5.2742660000000008</v>
      </c>
      <c r="H167" s="163">
        <f t="shared" si="7"/>
        <v>86.181363500000032</v>
      </c>
      <c r="I167" s="163"/>
      <c r="J167" s="166">
        <v>142.47829925454212</v>
      </c>
      <c r="K167" s="166">
        <v>23.341519918910375</v>
      </c>
      <c r="L167" s="166">
        <v>0</v>
      </c>
      <c r="M167" s="166">
        <v>5.3607051100000005</v>
      </c>
      <c r="N167" s="166">
        <f t="shared" si="8"/>
        <v>113.77607422563175</v>
      </c>
      <c r="O167" s="163">
        <f t="shared" si="9"/>
        <v>32.019348041101374</v>
      </c>
      <c r="P167" s="168"/>
    </row>
    <row r="168" spans="1:16" s="31" customFormat="1" ht="13.5" x14ac:dyDescent="0.25">
      <c r="A168" s="169">
        <v>190</v>
      </c>
      <c r="B168" s="164" t="s">
        <v>143</v>
      </c>
      <c r="C168" s="178" t="s">
        <v>293</v>
      </c>
      <c r="D168" s="166">
        <v>152.92282949999995</v>
      </c>
      <c r="E168" s="167">
        <v>91.950995499999991</v>
      </c>
      <c r="F168" s="166">
        <v>0</v>
      </c>
      <c r="G168" s="166">
        <v>17.884919</v>
      </c>
      <c r="H168" s="163">
        <f t="shared" si="7"/>
        <v>43.086914999999962</v>
      </c>
      <c r="I168" s="163"/>
      <c r="J168" s="166">
        <v>140.65726086335414</v>
      </c>
      <c r="K168" s="166">
        <v>75.749638066937806</v>
      </c>
      <c r="L168" s="166">
        <v>0</v>
      </c>
      <c r="M168" s="166">
        <v>17.26360141</v>
      </c>
      <c r="N168" s="166">
        <f t="shared" si="8"/>
        <v>47.644021386416334</v>
      </c>
      <c r="O168" s="163">
        <f t="shared" si="9"/>
        <v>10.576543682499375</v>
      </c>
      <c r="P168" s="168"/>
    </row>
    <row r="169" spans="1:16" s="31" customFormat="1" ht="13.5" x14ac:dyDescent="0.25">
      <c r="A169" s="169">
        <v>191</v>
      </c>
      <c r="B169" s="396" t="s">
        <v>247</v>
      </c>
      <c r="C169" s="182" t="s">
        <v>294</v>
      </c>
      <c r="D169" s="166">
        <v>581.86137750000012</v>
      </c>
      <c r="E169" s="167">
        <v>8.380938500000001</v>
      </c>
      <c r="F169" s="166">
        <v>0</v>
      </c>
      <c r="G169" s="166">
        <v>1.6057139999999999</v>
      </c>
      <c r="H169" s="163">
        <f t="shared" si="7"/>
        <v>571.87472500000013</v>
      </c>
      <c r="I169" s="163"/>
      <c r="J169" s="166">
        <v>9.1674856798197855</v>
      </c>
      <c r="K169" s="166">
        <v>7.0359463718820816</v>
      </c>
      <c r="L169" s="166">
        <v>0</v>
      </c>
      <c r="M169" s="166">
        <v>1.6184675199999998</v>
      </c>
      <c r="N169" s="166">
        <f t="shared" si="8"/>
        <v>0.51307178793770403</v>
      </c>
      <c r="O169" s="163">
        <f t="shared" si="9"/>
        <v>-99.910282485742357</v>
      </c>
      <c r="P169" s="168"/>
    </row>
    <row r="170" spans="1:16" s="31" customFormat="1" ht="13.5" x14ac:dyDescent="0.25">
      <c r="A170" s="169">
        <v>192</v>
      </c>
      <c r="B170" s="396" t="s">
        <v>143</v>
      </c>
      <c r="C170" s="182" t="s">
        <v>295</v>
      </c>
      <c r="D170" s="166">
        <v>215.55460500000001</v>
      </c>
      <c r="E170" s="167">
        <v>91.894157000000007</v>
      </c>
      <c r="F170" s="166">
        <v>0</v>
      </c>
      <c r="G170" s="166">
        <v>13.850304</v>
      </c>
      <c r="H170" s="163">
        <f t="shared" si="7"/>
        <v>109.81014400000001</v>
      </c>
      <c r="I170" s="163"/>
      <c r="J170" s="166">
        <v>153.54710956350232</v>
      </c>
      <c r="K170" s="166">
        <v>83.819734026382918</v>
      </c>
      <c r="L170" s="166">
        <v>0</v>
      </c>
      <c r="M170" s="166">
        <v>13.833547489999999</v>
      </c>
      <c r="N170" s="166">
        <f t="shared" si="8"/>
        <v>55.893828047119399</v>
      </c>
      <c r="O170" s="163">
        <f t="shared" si="9"/>
        <v>-49.099576768500192</v>
      </c>
      <c r="P170" s="168"/>
    </row>
    <row r="171" spans="1:16" s="31" customFormat="1" ht="13.5" x14ac:dyDescent="0.25">
      <c r="A171" s="169">
        <v>193</v>
      </c>
      <c r="B171" s="396" t="s">
        <v>247</v>
      </c>
      <c r="C171" s="182" t="s">
        <v>296</v>
      </c>
      <c r="D171" s="166">
        <v>525.08458424999992</v>
      </c>
      <c r="E171" s="167">
        <v>12.6593155</v>
      </c>
      <c r="F171" s="166">
        <v>0</v>
      </c>
      <c r="G171" s="166">
        <v>0.83059699999999992</v>
      </c>
      <c r="H171" s="163">
        <f t="shared" si="7"/>
        <v>511.59467174999986</v>
      </c>
      <c r="I171" s="163"/>
      <c r="J171" s="166">
        <v>13.149083602274134</v>
      </c>
      <c r="K171" s="166">
        <v>6.8250912373472952</v>
      </c>
      <c r="L171" s="166">
        <v>0</v>
      </c>
      <c r="M171" s="166">
        <v>0.68694275999999999</v>
      </c>
      <c r="N171" s="166">
        <f t="shared" si="8"/>
        <v>5.6370496049268386</v>
      </c>
      <c r="O171" s="163">
        <f t="shared" si="9"/>
        <v>-98.89814145529617</v>
      </c>
      <c r="P171" s="168"/>
    </row>
    <row r="172" spans="1:16" s="31" customFormat="1" ht="13.5" x14ac:dyDescent="0.25">
      <c r="A172" s="169">
        <v>194</v>
      </c>
      <c r="B172" s="396" t="s">
        <v>143</v>
      </c>
      <c r="C172" s="182" t="s">
        <v>297</v>
      </c>
      <c r="D172" s="166">
        <v>217.99415325000004</v>
      </c>
      <c r="E172" s="167">
        <v>58.808951249999993</v>
      </c>
      <c r="F172" s="166">
        <v>0</v>
      </c>
      <c r="G172" s="166">
        <v>9.9877439999999993</v>
      </c>
      <c r="H172" s="163">
        <f t="shared" si="7"/>
        <v>149.19745800000007</v>
      </c>
      <c r="I172" s="163"/>
      <c r="J172" s="166">
        <v>117.8245587464512</v>
      </c>
      <c r="K172" s="166">
        <v>55.218301818502326</v>
      </c>
      <c r="L172" s="166">
        <v>0</v>
      </c>
      <c r="M172" s="166">
        <v>9.9933881800000002</v>
      </c>
      <c r="N172" s="166">
        <f t="shared" si="8"/>
        <v>52.61286874794888</v>
      </c>
      <c r="O172" s="163">
        <f t="shared" si="9"/>
        <v>-64.736082334627412</v>
      </c>
      <c r="P172" s="168"/>
    </row>
    <row r="173" spans="1:16" s="31" customFormat="1" ht="13.5" x14ac:dyDescent="0.25">
      <c r="A173" s="169">
        <v>195</v>
      </c>
      <c r="B173" s="164" t="s">
        <v>143</v>
      </c>
      <c r="C173" s="178" t="s">
        <v>298</v>
      </c>
      <c r="D173" s="166">
        <v>558.70669275</v>
      </c>
      <c r="E173" s="167">
        <v>131.50498475000001</v>
      </c>
      <c r="F173" s="166">
        <v>0</v>
      </c>
      <c r="G173" s="166">
        <v>15.788575999999999</v>
      </c>
      <c r="H173" s="163">
        <f t="shared" si="7"/>
        <v>411.41313200000002</v>
      </c>
      <c r="I173" s="163"/>
      <c r="J173" s="166">
        <v>117.15464669416245</v>
      </c>
      <c r="K173" s="166">
        <v>97.864244213607549</v>
      </c>
      <c r="L173" s="166">
        <v>0</v>
      </c>
      <c r="M173" s="166">
        <v>17.11219826</v>
      </c>
      <c r="N173" s="166">
        <f t="shared" si="8"/>
        <v>2.1782042205549033</v>
      </c>
      <c r="O173" s="163">
        <f t="shared" si="9"/>
        <v>-99.470555494919182</v>
      </c>
      <c r="P173" s="168"/>
    </row>
    <row r="174" spans="1:16" s="31" customFormat="1" ht="13.5" x14ac:dyDescent="0.25">
      <c r="A174" s="169">
        <v>197</v>
      </c>
      <c r="B174" s="164" t="s">
        <v>143</v>
      </c>
      <c r="C174" s="178" t="s">
        <v>299</v>
      </c>
      <c r="D174" s="166">
        <v>66.704031749999984</v>
      </c>
      <c r="E174" s="167">
        <v>22.443270500000001</v>
      </c>
      <c r="F174" s="166">
        <v>0</v>
      </c>
      <c r="G174" s="166">
        <v>3.3380339999999999</v>
      </c>
      <c r="H174" s="163">
        <f t="shared" si="7"/>
        <v>40.922727249999987</v>
      </c>
      <c r="I174" s="163"/>
      <c r="J174" s="166">
        <v>30.808577751173679</v>
      </c>
      <c r="K174" s="166">
        <v>18.734719002965214</v>
      </c>
      <c r="L174" s="166">
        <v>0</v>
      </c>
      <c r="M174" s="166">
        <v>3.2350401099999999</v>
      </c>
      <c r="N174" s="166">
        <f t="shared" si="8"/>
        <v>8.8388186382084655</v>
      </c>
      <c r="O174" s="163">
        <f t="shared" si="9"/>
        <v>-78.401198472889007</v>
      </c>
      <c r="P174" s="168"/>
    </row>
    <row r="175" spans="1:16" s="31" customFormat="1" ht="13.5" x14ac:dyDescent="0.25">
      <c r="A175" s="169">
        <v>198</v>
      </c>
      <c r="B175" s="164" t="s">
        <v>143</v>
      </c>
      <c r="C175" s="178" t="s">
        <v>300</v>
      </c>
      <c r="D175" s="166">
        <v>104.23866900000003</v>
      </c>
      <c r="E175" s="167">
        <v>18.974753999999997</v>
      </c>
      <c r="F175" s="166">
        <v>0</v>
      </c>
      <c r="G175" s="166">
        <v>6.365081</v>
      </c>
      <c r="H175" s="163">
        <f t="shared" si="7"/>
        <v>78.898834000000022</v>
      </c>
      <c r="I175" s="163"/>
      <c r="J175" s="166">
        <v>34.329192663072213</v>
      </c>
      <c r="K175" s="166">
        <v>23.292404310301016</v>
      </c>
      <c r="L175" s="166">
        <v>0</v>
      </c>
      <c r="M175" s="166">
        <v>6.1980406799999983</v>
      </c>
      <c r="N175" s="166">
        <f t="shared" si="8"/>
        <v>4.8387476727711984</v>
      </c>
      <c r="O175" s="163">
        <f t="shared" si="9"/>
        <v>-93.867149325969507</v>
      </c>
      <c r="P175" s="168"/>
    </row>
    <row r="176" spans="1:16" s="31" customFormat="1" ht="13.5" x14ac:dyDescent="0.25">
      <c r="A176" s="169">
        <v>199</v>
      </c>
      <c r="B176" s="164" t="s">
        <v>143</v>
      </c>
      <c r="C176" s="178" t="s">
        <v>301</v>
      </c>
      <c r="D176" s="166">
        <v>63.518200499999999</v>
      </c>
      <c r="E176" s="167">
        <v>28.013994250000003</v>
      </c>
      <c r="F176" s="166">
        <v>0</v>
      </c>
      <c r="G176" s="166">
        <v>3.9876860000000001</v>
      </c>
      <c r="H176" s="163">
        <f t="shared" si="7"/>
        <v>31.516520249999996</v>
      </c>
      <c r="I176" s="163"/>
      <c r="J176" s="166">
        <v>29.049150429107232</v>
      </c>
      <c r="K176" s="166">
        <v>24.126186517417409</v>
      </c>
      <c r="L176" s="166">
        <v>0</v>
      </c>
      <c r="M176" s="166">
        <v>3.6400017099999999</v>
      </c>
      <c r="N176" s="166">
        <f t="shared" si="8"/>
        <v>1.2829622016898234</v>
      </c>
      <c r="O176" s="163">
        <f t="shared" si="9"/>
        <v>-95.929239041896381</v>
      </c>
      <c r="P176" s="168"/>
    </row>
    <row r="177" spans="1:16" s="31" customFormat="1" ht="24.75" x14ac:dyDescent="0.25">
      <c r="A177" s="169">
        <v>200</v>
      </c>
      <c r="B177" s="164" t="s">
        <v>229</v>
      </c>
      <c r="C177" s="178" t="s">
        <v>302</v>
      </c>
      <c r="D177" s="166">
        <v>282.37633275000002</v>
      </c>
      <c r="E177" s="167">
        <v>161.32409500000003</v>
      </c>
      <c r="F177" s="166">
        <v>0</v>
      </c>
      <c r="G177" s="166">
        <v>27.558786000000001</v>
      </c>
      <c r="H177" s="163">
        <f t="shared" si="7"/>
        <v>93.493451749999991</v>
      </c>
      <c r="I177" s="163"/>
      <c r="J177" s="166">
        <v>298.58371779464312</v>
      </c>
      <c r="K177" s="166">
        <v>158.18030691118668</v>
      </c>
      <c r="L177" s="166">
        <v>0</v>
      </c>
      <c r="M177" s="166">
        <v>28.018282569999997</v>
      </c>
      <c r="N177" s="166">
        <f t="shared" si="8"/>
        <v>112.38512831345645</v>
      </c>
      <c r="O177" s="163">
        <f t="shared" si="9"/>
        <v>20.206416823685686</v>
      </c>
      <c r="P177" s="168"/>
    </row>
    <row r="178" spans="1:16" s="31" customFormat="1" ht="24.75" x14ac:dyDescent="0.25">
      <c r="A178" s="169">
        <v>201</v>
      </c>
      <c r="B178" s="164" t="s">
        <v>229</v>
      </c>
      <c r="C178" s="178" t="s">
        <v>303</v>
      </c>
      <c r="D178" s="166">
        <v>370.90671524999999</v>
      </c>
      <c r="E178" s="167">
        <v>188.65159574999998</v>
      </c>
      <c r="F178" s="166">
        <v>0</v>
      </c>
      <c r="G178" s="166">
        <v>34.377822000000002</v>
      </c>
      <c r="H178" s="163">
        <f t="shared" si="7"/>
        <v>147.8772975</v>
      </c>
      <c r="I178" s="163"/>
      <c r="J178" s="166">
        <v>292.23810796649184</v>
      </c>
      <c r="K178" s="166">
        <v>171.44510016922996</v>
      </c>
      <c r="L178" s="166">
        <v>0</v>
      </c>
      <c r="M178" s="166">
        <v>35.970237349999998</v>
      </c>
      <c r="N178" s="166">
        <f t="shared" si="8"/>
        <v>84.822770447261888</v>
      </c>
      <c r="O178" s="163">
        <f t="shared" si="9"/>
        <v>-42.639761558218972</v>
      </c>
      <c r="P178" s="168"/>
    </row>
    <row r="179" spans="1:16" s="31" customFormat="1" ht="24.75" x14ac:dyDescent="0.25">
      <c r="A179" s="169">
        <v>202</v>
      </c>
      <c r="B179" s="164" t="s">
        <v>229</v>
      </c>
      <c r="C179" s="178" t="s">
        <v>304</v>
      </c>
      <c r="D179" s="166">
        <v>317.01147600000002</v>
      </c>
      <c r="E179" s="167">
        <v>173.05692225000001</v>
      </c>
      <c r="F179" s="166">
        <v>0</v>
      </c>
      <c r="G179" s="166">
        <v>52.146596000000002</v>
      </c>
      <c r="H179" s="163">
        <f t="shared" si="7"/>
        <v>91.80795775</v>
      </c>
      <c r="I179" s="163"/>
      <c r="J179" s="166">
        <v>232.91747342850309</v>
      </c>
      <c r="K179" s="166">
        <v>178.73744765567795</v>
      </c>
      <c r="L179" s="166">
        <v>0</v>
      </c>
      <c r="M179" s="166">
        <v>53.655611759999978</v>
      </c>
      <c r="N179" s="166">
        <f t="shared" si="8"/>
        <v>0.52441401282515443</v>
      </c>
      <c r="O179" s="163">
        <f t="shared" si="9"/>
        <v>-99.428792420965124</v>
      </c>
      <c r="P179" s="168"/>
    </row>
    <row r="180" spans="1:16" s="31" customFormat="1" ht="13.5" x14ac:dyDescent="0.25">
      <c r="A180" s="169">
        <v>203</v>
      </c>
      <c r="B180" s="164" t="s">
        <v>251</v>
      </c>
      <c r="C180" s="178" t="s">
        <v>305</v>
      </c>
      <c r="D180" s="166">
        <v>232.76356200000001</v>
      </c>
      <c r="E180" s="167">
        <v>51.138720250000006</v>
      </c>
      <c r="F180" s="166">
        <v>0</v>
      </c>
      <c r="G180" s="166">
        <v>5.7416040000000006</v>
      </c>
      <c r="H180" s="163">
        <f t="shared" si="7"/>
        <v>175.88323775000001</v>
      </c>
      <c r="I180" s="163"/>
      <c r="J180" s="166">
        <v>42.40706246318485</v>
      </c>
      <c r="K180" s="166">
        <v>35.140702326554617</v>
      </c>
      <c r="L180" s="166">
        <v>0</v>
      </c>
      <c r="M180" s="166">
        <v>5.7166958499999989</v>
      </c>
      <c r="N180" s="166">
        <f t="shared" si="8"/>
        <v>1.5496642866302341</v>
      </c>
      <c r="O180" s="163">
        <f t="shared" si="9"/>
        <v>-99.118924403226572</v>
      </c>
      <c r="P180" s="168"/>
    </row>
    <row r="181" spans="1:16" s="31" customFormat="1" ht="24.75" x14ac:dyDescent="0.25">
      <c r="A181" s="169">
        <v>204</v>
      </c>
      <c r="B181" s="164" t="s">
        <v>229</v>
      </c>
      <c r="C181" s="178" t="s">
        <v>306</v>
      </c>
      <c r="D181" s="166">
        <v>1525.3269682499999</v>
      </c>
      <c r="E181" s="167">
        <v>278.70788974999999</v>
      </c>
      <c r="F181" s="166">
        <v>0</v>
      </c>
      <c r="G181" s="166">
        <v>26.151797999999999</v>
      </c>
      <c r="H181" s="163">
        <f t="shared" si="7"/>
        <v>1220.4672804999998</v>
      </c>
      <c r="I181" s="163"/>
      <c r="J181" s="166">
        <v>536.16919943633388</v>
      </c>
      <c r="K181" s="166">
        <v>248.02905918064596</v>
      </c>
      <c r="L181" s="166">
        <v>0</v>
      </c>
      <c r="M181" s="166">
        <v>26.97322647</v>
      </c>
      <c r="N181" s="166">
        <f t="shared" si="8"/>
        <v>261.16691378568794</v>
      </c>
      <c r="O181" s="163">
        <f t="shared" si="9"/>
        <v>-78.601072068175938</v>
      </c>
      <c r="P181" s="168"/>
    </row>
    <row r="182" spans="1:16" s="31" customFormat="1" ht="24.75" x14ac:dyDescent="0.25">
      <c r="A182" s="169">
        <v>205</v>
      </c>
      <c r="B182" s="164" t="s">
        <v>191</v>
      </c>
      <c r="C182" s="178" t="s">
        <v>307</v>
      </c>
      <c r="D182" s="166">
        <v>1178.463315</v>
      </c>
      <c r="E182" s="167">
        <v>586.4647604999999</v>
      </c>
      <c r="F182" s="166">
        <v>0</v>
      </c>
      <c r="G182" s="166">
        <v>23.559054999999997</v>
      </c>
      <c r="H182" s="163">
        <f t="shared" si="7"/>
        <v>568.43949950000012</v>
      </c>
      <c r="I182" s="163"/>
      <c r="J182" s="166">
        <v>1276.13025554</v>
      </c>
      <c r="K182" s="166">
        <v>307.58740870719998</v>
      </c>
      <c r="L182" s="166">
        <v>0</v>
      </c>
      <c r="M182" s="166">
        <v>25.698430379999998</v>
      </c>
      <c r="N182" s="166">
        <f t="shared" si="8"/>
        <v>942.84441645280003</v>
      </c>
      <c r="O182" s="163">
        <f t="shared" si="9"/>
        <v>65.8653941680912</v>
      </c>
      <c r="P182" s="168"/>
    </row>
    <row r="183" spans="1:16" s="31" customFormat="1" ht="24.75" x14ac:dyDescent="0.25">
      <c r="A183" s="169">
        <v>206</v>
      </c>
      <c r="B183" s="164" t="s">
        <v>247</v>
      </c>
      <c r="C183" s="178" t="s">
        <v>834</v>
      </c>
      <c r="D183" s="166">
        <v>231.87738824999997</v>
      </c>
      <c r="E183" s="167">
        <v>79.16145250000001</v>
      </c>
      <c r="F183" s="166">
        <v>0</v>
      </c>
      <c r="G183" s="166">
        <v>5.494586</v>
      </c>
      <c r="H183" s="163">
        <f t="shared" si="7"/>
        <v>147.22134974999997</v>
      </c>
      <c r="I183" s="163"/>
      <c r="J183" s="166">
        <v>115.79102167040959</v>
      </c>
      <c r="K183" s="166">
        <v>88.301970721413667</v>
      </c>
      <c r="L183" s="166">
        <v>0</v>
      </c>
      <c r="M183" s="166">
        <v>6.20583492</v>
      </c>
      <c r="N183" s="166">
        <f t="shared" si="8"/>
        <v>21.283216028995923</v>
      </c>
      <c r="O183" s="163">
        <f t="shared" si="9"/>
        <v>-85.543390231690282</v>
      </c>
      <c r="P183" s="168"/>
    </row>
    <row r="184" spans="1:16" s="31" customFormat="1" ht="13.5" x14ac:dyDescent="0.25">
      <c r="A184" s="169">
        <v>207</v>
      </c>
      <c r="B184" s="164" t="s">
        <v>247</v>
      </c>
      <c r="C184" s="178" t="s">
        <v>308</v>
      </c>
      <c r="D184" s="166">
        <v>1076.6785072499999</v>
      </c>
      <c r="E184" s="167">
        <v>121.37301500000001</v>
      </c>
      <c r="F184" s="166">
        <v>0</v>
      </c>
      <c r="G184" s="166">
        <v>12.02637</v>
      </c>
      <c r="H184" s="163">
        <f t="shared" si="7"/>
        <v>943.27912224999989</v>
      </c>
      <c r="I184" s="163"/>
      <c r="J184" s="166">
        <v>219.1368907720244</v>
      </c>
      <c r="K184" s="166">
        <v>109.25577841396419</v>
      </c>
      <c r="L184" s="166">
        <v>0</v>
      </c>
      <c r="M184" s="166">
        <v>11.320049400000002</v>
      </c>
      <c r="N184" s="166">
        <f t="shared" si="8"/>
        <v>98.561062958060205</v>
      </c>
      <c r="O184" s="163">
        <f t="shared" si="9"/>
        <v>-89.551230316328542</v>
      </c>
      <c r="P184" s="168"/>
    </row>
    <row r="185" spans="1:16" s="31" customFormat="1" ht="13.5" x14ac:dyDescent="0.25">
      <c r="A185" s="169">
        <v>208</v>
      </c>
      <c r="B185" s="164" t="s">
        <v>143</v>
      </c>
      <c r="C185" s="178" t="s">
        <v>309</v>
      </c>
      <c r="D185" s="166">
        <v>137.45320049999998</v>
      </c>
      <c r="E185" s="167">
        <v>21.067251249999998</v>
      </c>
      <c r="F185" s="166">
        <v>0</v>
      </c>
      <c r="G185" s="166">
        <v>4.0054930000000004</v>
      </c>
      <c r="H185" s="163">
        <f t="shared" si="7"/>
        <v>112.38045624999998</v>
      </c>
      <c r="I185" s="163"/>
      <c r="J185" s="166">
        <v>26.056570503893099</v>
      </c>
      <c r="K185" s="166">
        <v>17.226825683207451</v>
      </c>
      <c r="L185" s="166">
        <v>0</v>
      </c>
      <c r="M185" s="166">
        <v>3.8937877600000008</v>
      </c>
      <c r="N185" s="166">
        <f t="shared" si="8"/>
        <v>4.9359570606856469</v>
      </c>
      <c r="O185" s="163">
        <f t="shared" si="9"/>
        <v>-95.60781542859624</v>
      </c>
      <c r="P185" s="168"/>
    </row>
    <row r="186" spans="1:16" s="31" customFormat="1" ht="13.5" x14ac:dyDescent="0.25">
      <c r="A186" s="169">
        <v>209</v>
      </c>
      <c r="B186" s="164" t="s">
        <v>143</v>
      </c>
      <c r="C186" s="178" t="s">
        <v>310</v>
      </c>
      <c r="D186" s="166">
        <v>3172.2735239999993</v>
      </c>
      <c r="E186" s="167">
        <v>2661.6094829999997</v>
      </c>
      <c r="F186" s="166">
        <v>0</v>
      </c>
      <c r="G186" s="166">
        <v>18.763290000000001</v>
      </c>
      <c r="H186" s="163">
        <f t="shared" si="7"/>
        <v>491.90075099999956</v>
      </c>
      <c r="I186" s="163"/>
      <c r="J186" s="166">
        <v>152.47871306750631</v>
      </c>
      <c r="K186" s="166">
        <v>86.352012601312168</v>
      </c>
      <c r="L186" s="166">
        <v>0</v>
      </c>
      <c r="M186" s="166">
        <v>20.31649925</v>
      </c>
      <c r="N186" s="166">
        <f t="shared" si="8"/>
        <v>45.810201216194137</v>
      </c>
      <c r="O186" s="163">
        <f t="shared" si="9"/>
        <v>-90.68710484318936</v>
      </c>
      <c r="P186" s="168"/>
    </row>
    <row r="187" spans="1:16" s="31" customFormat="1" ht="24.75" x14ac:dyDescent="0.25">
      <c r="A187" s="169">
        <v>210</v>
      </c>
      <c r="B187" s="164" t="s">
        <v>229</v>
      </c>
      <c r="C187" s="178" t="s">
        <v>311</v>
      </c>
      <c r="D187" s="166">
        <v>561.93258900000001</v>
      </c>
      <c r="E187" s="167">
        <v>262.87065974999996</v>
      </c>
      <c r="F187" s="166">
        <v>0</v>
      </c>
      <c r="G187" s="166">
        <v>23.126021000000001</v>
      </c>
      <c r="H187" s="163">
        <f t="shared" si="7"/>
        <v>275.93590825000007</v>
      </c>
      <c r="I187" s="163"/>
      <c r="J187" s="166">
        <v>322.83023562230443</v>
      </c>
      <c r="K187" s="166">
        <v>191.49180397790695</v>
      </c>
      <c r="L187" s="166">
        <v>0</v>
      </c>
      <c r="M187" s="166">
        <v>25.507342619999996</v>
      </c>
      <c r="N187" s="166">
        <f t="shared" si="8"/>
        <v>105.83108902439747</v>
      </c>
      <c r="O187" s="163">
        <f t="shared" si="9"/>
        <v>-61.646496211535585</v>
      </c>
      <c r="P187" s="168"/>
    </row>
    <row r="188" spans="1:16" s="31" customFormat="1" ht="24.75" x14ac:dyDescent="0.25">
      <c r="A188" s="169">
        <v>211</v>
      </c>
      <c r="B188" s="164" t="s">
        <v>229</v>
      </c>
      <c r="C188" s="178" t="s">
        <v>312</v>
      </c>
      <c r="D188" s="166">
        <v>414.14136450000007</v>
      </c>
      <c r="E188" s="167">
        <v>175.01191574999999</v>
      </c>
      <c r="F188" s="166">
        <v>0</v>
      </c>
      <c r="G188" s="166">
        <v>33.966949</v>
      </c>
      <c r="H188" s="163">
        <f t="shared" si="7"/>
        <v>205.16249975000008</v>
      </c>
      <c r="I188" s="163"/>
      <c r="J188" s="166">
        <v>260.1318485956624</v>
      </c>
      <c r="K188" s="166">
        <v>139.51793936847957</v>
      </c>
      <c r="L188" s="166">
        <v>0</v>
      </c>
      <c r="M188" s="166">
        <v>37.367503680000006</v>
      </c>
      <c r="N188" s="166">
        <f t="shared" si="8"/>
        <v>83.246405547182832</v>
      </c>
      <c r="O188" s="163">
        <f t="shared" si="9"/>
        <v>-59.424161019376157</v>
      </c>
      <c r="P188" s="168"/>
    </row>
    <row r="189" spans="1:16" s="31" customFormat="1" ht="24.75" x14ac:dyDescent="0.25">
      <c r="A189" s="169">
        <v>212</v>
      </c>
      <c r="B189" s="164" t="s">
        <v>143</v>
      </c>
      <c r="C189" s="178" t="s">
        <v>313</v>
      </c>
      <c r="D189" s="166">
        <v>451.05154349999998</v>
      </c>
      <c r="E189" s="167">
        <v>64.860556749999986</v>
      </c>
      <c r="F189" s="166">
        <v>0</v>
      </c>
      <c r="G189" s="166">
        <v>8.0985969999999998</v>
      </c>
      <c r="H189" s="163">
        <f t="shared" si="7"/>
        <v>378.09238975</v>
      </c>
      <c r="I189" s="163"/>
      <c r="J189" s="166">
        <v>197.19734593949562</v>
      </c>
      <c r="K189" s="166">
        <v>80.639394785010182</v>
      </c>
      <c r="L189" s="166">
        <v>0</v>
      </c>
      <c r="M189" s="166">
        <v>8.4537140799999992</v>
      </c>
      <c r="N189" s="166">
        <f t="shared" si="8"/>
        <v>108.10423707448544</v>
      </c>
      <c r="O189" s="163">
        <f t="shared" si="9"/>
        <v>-71.407983867126916</v>
      </c>
      <c r="P189" s="168"/>
    </row>
    <row r="190" spans="1:16" s="31" customFormat="1" ht="13.5" x14ac:dyDescent="0.25">
      <c r="A190" s="169">
        <v>213</v>
      </c>
      <c r="B190" s="164" t="s">
        <v>143</v>
      </c>
      <c r="C190" s="178" t="s">
        <v>314</v>
      </c>
      <c r="D190" s="166">
        <v>2994.4631130000002</v>
      </c>
      <c r="E190" s="167">
        <v>2650.8883767500001</v>
      </c>
      <c r="F190" s="166">
        <v>0</v>
      </c>
      <c r="G190" s="166">
        <v>21.517435000000003</v>
      </c>
      <c r="H190" s="163">
        <f t="shared" si="7"/>
        <v>322.05730125000014</v>
      </c>
      <c r="I190" s="163"/>
      <c r="J190" s="166">
        <v>109.30706442577767</v>
      </c>
      <c r="K190" s="166">
        <v>64.500121554319932</v>
      </c>
      <c r="L190" s="166">
        <v>0</v>
      </c>
      <c r="M190" s="166">
        <v>38.950739339999991</v>
      </c>
      <c r="N190" s="166">
        <f t="shared" si="8"/>
        <v>5.8562035314577443</v>
      </c>
      <c r="O190" s="163">
        <f t="shared" si="9"/>
        <v>-98.181626838227814</v>
      </c>
      <c r="P190" s="168"/>
    </row>
    <row r="191" spans="1:16" s="31" customFormat="1" ht="13.5" x14ac:dyDescent="0.25">
      <c r="A191" s="169">
        <v>214</v>
      </c>
      <c r="B191" s="164" t="s">
        <v>143</v>
      </c>
      <c r="C191" s="178" t="s">
        <v>315</v>
      </c>
      <c r="D191" s="166">
        <v>5024.2121910000014</v>
      </c>
      <c r="E191" s="167">
        <v>4433.611057000001</v>
      </c>
      <c r="F191" s="166">
        <v>0</v>
      </c>
      <c r="G191" s="166">
        <v>28.110479999999999</v>
      </c>
      <c r="H191" s="163">
        <f t="shared" si="7"/>
        <v>562.4906540000004</v>
      </c>
      <c r="I191" s="163"/>
      <c r="J191" s="166">
        <v>358.04109894294544</v>
      </c>
      <c r="K191" s="166">
        <v>177.75870937566737</v>
      </c>
      <c r="L191" s="166">
        <v>0</v>
      </c>
      <c r="M191" s="166">
        <v>43.791769670000008</v>
      </c>
      <c r="N191" s="166">
        <f t="shared" si="8"/>
        <v>136.49061989727807</v>
      </c>
      <c r="O191" s="163">
        <f t="shared" si="9"/>
        <v>-75.734597734795798</v>
      </c>
      <c r="P191" s="168"/>
    </row>
    <row r="192" spans="1:16" s="31" customFormat="1" ht="24.75" x14ac:dyDescent="0.25">
      <c r="A192" s="169">
        <v>215</v>
      </c>
      <c r="B192" s="164" t="s">
        <v>229</v>
      </c>
      <c r="C192" s="178" t="s">
        <v>316</v>
      </c>
      <c r="D192" s="166">
        <v>310.24999499999996</v>
      </c>
      <c r="E192" s="167">
        <v>85.32283249999999</v>
      </c>
      <c r="F192" s="166">
        <v>0</v>
      </c>
      <c r="G192" s="166">
        <v>15.149692999999999</v>
      </c>
      <c r="H192" s="163">
        <f t="shared" si="7"/>
        <v>209.77746949999994</v>
      </c>
      <c r="I192" s="163"/>
      <c r="J192" s="166">
        <v>214.58650816064338</v>
      </c>
      <c r="K192" s="166">
        <v>119.57898885940148</v>
      </c>
      <c r="L192" s="166">
        <v>0</v>
      </c>
      <c r="M192" s="166">
        <v>32.887792629999993</v>
      </c>
      <c r="N192" s="166">
        <f t="shared" si="8"/>
        <v>62.119726671241907</v>
      </c>
      <c r="O192" s="163">
        <f t="shared" si="9"/>
        <v>-70.38779864238856</v>
      </c>
      <c r="P192" s="168"/>
    </row>
    <row r="193" spans="1:16" s="31" customFormat="1" ht="13.5" x14ac:dyDescent="0.25">
      <c r="A193" s="169">
        <v>216</v>
      </c>
      <c r="B193" s="164" t="s">
        <v>206</v>
      </c>
      <c r="C193" s="178" t="s">
        <v>317</v>
      </c>
      <c r="D193" s="166">
        <v>494.59685925000002</v>
      </c>
      <c r="E193" s="167">
        <v>9.3896599999999992</v>
      </c>
      <c r="F193" s="166">
        <v>0</v>
      </c>
      <c r="G193" s="166">
        <v>130.42400000000001</v>
      </c>
      <c r="H193" s="163">
        <f t="shared" si="7"/>
        <v>354.78319925000005</v>
      </c>
      <c r="I193" s="163"/>
      <c r="J193" s="166">
        <v>235.27420621200005</v>
      </c>
      <c r="K193" s="166">
        <v>150.48144134</v>
      </c>
      <c r="L193" s="166">
        <v>0</v>
      </c>
      <c r="M193" s="166">
        <v>146.23132724999999</v>
      </c>
      <c r="N193" s="166">
        <f t="shared" si="8"/>
        <v>-61.438562377999943</v>
      </c>
      <c r="O193" s="163">
        <f t="shared" si="9"/>
        <v>-117.31721302132654</v>
      </c>
      <c r="P193" s="168"/>
    </row>
    <row r="194" spans="1:16" s="31" customFormat="1" ht="13.5" x14ac:dyDescent="0.25">
      <c r="A194" s="169">
        <v>217</v>
      </c>
      <c r="B194" s="164" t="s">
        <v>206</v>
      </c>
      <c r="C194" s="178" t="s">
        <v>318</v>
      </c>
      <c r="D194" s="166">
        <v>336.38891924999996</v>
      </c>
      <c r="E194" s="167">
        <v>111.728562</v>
      </c>
      <c r="F194" s="166">
        <v>0</v>
      </c>
      <c r="G194" s="166">
        <v>57.259065</v>
      </c>
      <c r="H194" s="163">
        <f t="shared" si="7"/>
        <v>167.40129224999995</v>
      </c>
      <c r="I194" s="163"/>
      <c r="J194" s="166">
        <v>331.25146737085021</v>
      </c>
      <c r="K194" s="166">
        <v>152.10379035</v>
      </c>
      <c r="L194" s="166">
        <v>0</v>
      </c>
      <c r="M194" s="166">
        <v>59.008370820000003</v>
      </c>
      <c r="N194" s="166">
        <f t="shared" si="8"/>
        <v>120.1393062008502</v>
      </c>
      <c r="O194" s="163">
        <f t="shared" si="9"/>
        <v>-28.232748632888626</v>
      </c>
      <c r="P194" s="168"/>
    </row>
    <row r="195" spans="1:16" s="31" customFormat="1" ht="24.75" x14ac:dyDescent="0.25">
      <c r="A195" s="169">
        <v>218</v>
      </c>
      <c r="B195" s="164" t="s">
        <v>139</v>
      </c>
      <c r="C195" s="178" t="s">
        <v>319</v>
      </c>
      <c r="D195" s="166">
        <v>185.87277150000003</v>
      </c>
      <c r="E195" s="167">
        <v>144.8214165</v>
      </c>
      <c r="F195" s="166">
        <v>0</v>
      </c>
      <c r="G195" s="166">
        <v>9.6166669999999996</v>
      </c>
      <c r="H195" s="163">
        <f t="shared" si="7"/>
        <v>31.43468800000003</v>
      </c>
      <c r="I195" s="163"/>
      <c r="J195" s="166">
        <v>306.20630083502954</v>
      </c>
      <c r="K195" s="166">
        <v>104.63839086490813</v>
      </c>
      <c r="L195" s="166">
        <v>0</v>
      </c>
      <c r="M195" s="166">
        <v>9.8043925500000029</v>
      </c>
      <c r="N195" s="166">
        <f t="shared" si="8"/>
        <v>191.76351742012139</v>
      </c>
      <c r="O195" s="163" t="str">
        <f t="shared" si="9"/>
        <v>500&lt;</v>
      </c>
      <c r="P195" s="168"/>
    </row>
    <row r="196" spans="1:16" s="31" customFormat="1" ht="24.75" x14ac:dyDescent="0.25">
      <c r="A196" s="169">
        <v>219</v>
      </c>
      <c r="B196" s="164" t="s">
        <v>229</v>
      </c>
      <c r="C196" s="178" t="s">
        <v>320</v>
      </c>
      <c r="D196" s="166">
        <v>275.53719149999995</v>
      </c>
      <c r="E196" s="167">
        <v>27.777294749999999</v>
      </c>
      <c r="F196" s="166">
        <v>0</v>
      </c>
      <c r="G196" s="166">
        <v>14.4108</v>
      </c>
      <c r="H196" s="163">
        <f t="shared" si="7"/>
        <v>233.34909674999994</v>
      </c>
      <c r="I196" s="163"/>
      <c r="J196" s="166">
        <v>82.880345726929008</v>
      </c>
      <c r="K196" s="166">
        <v>54.492797643545224</v>
      </c>
      <c r="L196" s="166">
        <v>0</v>
      </c>
      <c r="M196" s="166">
        <v>16.434940539999999</v>
      </c>
      <c r="N196" s="166">
        <f t="shared" si="8"/>
        <v>11.952607543383785</v>
      </c>
      <c r="O196" s="163">
        <f t="shared" si="9"/>
        <v>-94.877799953008051</v>
      </c>
      <c r="P196" s="168"/>
    </row>
    <row r="197" spans="1:16" s="31" customFormat="1" ht="13.5" x14ac:dyDescent="0.25">
      <c r="A197" s="169">
        <v>222</v>
      </c>
      <c r="B197" s="164" t="s">
        <v>129</v>
      </c>
      <c r="C197" s="183" t="s">
        <v>321</v>
      </c>
      <c r="D197" s="166">
        <v>3158.5104397500008</v>
      </c>
      <c r="E197" s="167">
        <v>2465.6056414999998</v>
      </c>
      <c r="F197" s="166">
        <v>0</v>
      </c>
      <c r="G197" s="166">
        <v>286.28677800000003</v>
      </c>
      <c r="H197" s="163">
        <f t="shared" si="7"/>
        <v>406.618020250001</v>
      </c>
      <c r="I197" s="163"/>
      <c r="J197" s="166">
        <v>7557.4073897770477</v>
      </c>
      <c r="K197" s="166">
        <v>1970.98250208134</v>
      </c>
      <c r="L197" s="166">
        <v>0</v>
      </c>
      <c r="M197" s="166">
        <v>307.04370603999996</v>
      </c>
      <c r="N197" s="166">
        <f t="shared" si="8"/>
        <v>5279.3811816557081</v>
      </c>
      <c r="O197" s="163" t="str">
        <f t="shared" si="9"/>
        <v>500&lt;</v>
      </c>
      <c r="P197" s="168"/>
    </row>
    <row r="198" spans="1:16" s="31" customFormat="1" ht="24.75" x14ac:dyDescent="0.25">
      <c r="A198" s="169">
        <v>223</v>
      </c>
      <c r="B198" s="164" t="s">
        <v>139</v>
      </c>
      <c r="C198" s="183" t="s">
        <v>322</v>
      </c>
      <c r="D198" s="166">
        <v>21.2881605</v>
      </c>
      <c r="E198" s="167">
        <v>4.8121812500000001</v>
      </c>
      <c r="F198" s="166">
        <v>0</v>
      </c>
      <c r="G198" s="166">
        <v>0.94504600000000005</v>
      </c>
      <c r="H198" s="163">
        <f t="shared" si="7"/>
        <v>15.530933250000002</v>
      </c>
      <c r="I198" s="163"/>
      <c r="J198" s="166">
        <v>7.8591565198669642</v>
      </c>
      <c r="K198" s="166">
        <v>4.0210245396769455</v>
      </c>
      <c r="L198" s="166">
        <v>0</v>
      </c>
      <c r="M198" s="166">
        <v>0.95611825000000006</v>
      </c>
      <c r="N198" s="166">
        <f t="shared" si="8"/>
        <v>2.8820137301900184</v>
      </c>
      <c r="O198" s="163">
        <f t="shared" si="9"/>
        <v>-81.44339632526578</v>
      </c>
      <c r="P198" s="168"/>
    </row>
    <row r="199" spans="1:16" s="31" customFormat="1" ht="24.75" x14ac:dyDescent="0.25">
      <c r="A199" s="169">
        <v>225</v>
      </c>
      <c r="B199" s="164" t="s">
        <v>139</v>
      </c>
      <c r="C199" s="178" t="s">
        <v>323</v>
      </c>
      <c r="D199" s="166">
        <v>4.0523077499999998</v>
      </c>
      <c r="E199" s="167">
        <v>2.0472869999999999</v>
      </c>
      <c r="F199" s="166">
        <v>0</v>
      </c>
      <c r="G199" s="166">
        <v>0.30493700000000001</v>
      </c>
      <c r="H199" s="163">
        <f t="shared" si="7"/>
        <v>1.7000837499999999</v>
      </c>
      <c r="I199" s="163"/>
      <c r="J199" s="166">
        <v>2.9474519081681407</v>
      </c>
      <c r="K199" s="166">
        <v>1.710208768563896</v>
      </c>
      <c r="L199" s="166">
        <v>0</v>
      </c>
      <c r="M199" s="166">
        <v>0.30493611000000004</v>
      </c>
      <c r="N199" s="166">
        <f t="shared" si="8"/>
        <v>0.93230702960424461</v>
      </c>
      <c r="O199" s="163">
        <f t="shared" si="9"/>
        <v>-45.161111644985453</v>
      </c>
      <c r="P199" s="168"/>
    </row>
    <row r="200" spans="1:16" s="31" customFormat="1" ht="13.5" x14ac:dyDescent="0.25">
      <c r="A200" s="169">
        <v>226</v>
      </c>
      <c r="B200" s="164" t="s">
        <v>131</v>
      </c>
      <c r="C200" s="178" t="s">
        <v>324</v>
      </c>
      <c r="D200" s="166">
        <v>933.24520725000025</v>
      </c>
      <c r="E200" s="167">
        <v>735.55087125</v>
      </c>
      <c r="F200" s="166">
        <v>0</v>
      </c>
      <c r="G200" s="166">
        <v>24.271694999999998</v>
      </c>
      <c r="H200" s="163">
        <f t="shared" si="7"/>
        <v>173.42264100000025</v>
      </c>
      <c r="I200" s="163"/>
      <c r="J200" s="166">
        <v>247.19264571981367</v>
      </c>
      <c r="K200" s="166">
        <v>256.72054125</v>
      </c>
      <c r="L200" s="166">
        <v>0</v>
      </c>
      <c r="M200" s="166">
        <v>26.693108519999999</v>
      </c>
      <c r="N200" s="166">
        <f t="shared" si="8"/>
        <v>-36.221004050186323</v>
      </c>
      <c r="O200" s="163">
        <f t="shared" si="9"/>
        <v>-120.88597189001769</v>
      </c>
      <c r="P200" s="168"/>
    </row>
    <row r="201" spans="1:16" s="31" customFormat="1" ht="13.5" x14ac:dyDescent="0.25">
      <c r="A201" s="169">
        <v>227</v>
      </c>
      <c r="B201" s="164" t="s">
        <v>127</v>
      </c>
      <c r="C201" s="178" t="s">
        <v>325</v>
      </c>
      <c r="D201" s="166">
        <v>896.16513075</v>
      </c>
      <c r="E201" s="167">
        <v>492.33388974999986</v>
      </c>
      <c r="F201" s="166">
        <v>0</v>
      </c>
      <c r="G201" s="166">
        <v>23.369924999999999</v>
      </c>
      <c r="H201" s="163">
        <f t="shared" si="7"/>
        <v>380.46131600000012</v>
      </c>
      <c r="I201" s="163"/>
      <c r="J201" s="166">
        <v>150.54439941630795</v>
      </c>
      <c r="K201" s="166">
        <v>200.8393195804</v>
      </c>
      <c r="L201" s="166">
        <v>0</v>
      </c>
      <c r="M201" s="166">
        <v>32.487853399999999</v>
      </c>
      <c r="N201" s="166">
        <f t="shared" si="8"/>
        <v>-82.782773564092054</v>
      </c>
      <c r="O201" s="163">
        <f t="shared" si="9"/>
        <v>-121.75852579033082</v>
      </c>
      <c r="P201" s="168"/>
    </row>
    <row r="202" spans="1:16" s="31" customFormat="1" ht="13.5" x14ac:dyDescent="0.25">
      <c r="A202" s="169">
        <v>228</v>
      </c>
      <c r="B202" s="164" t="s">
        <v>139</v>
      </c>
      <c r="C202" s="178" t="s">
        <v>326</v>
      </c>
      <c r="D202" s="166">
        <v>63.339263249999988</v>
      </c>
      <c r="E202" s="167">
        <v>3.7735867500000002</v>
      </c>
      <c r="F202" s="166">
        <v>0</v>
      </c>
      <c r="G202" s="166">
        <v>4.3611820000000003</v>
      </c>
      <c r="H202" s="163">
        <f t="shared" si="7"/>
        <v>55.204494499999988</v>
      </c>
      <c r="I202" s="163"/>
      <c r="J202" s="166">
        <v>37.015456804321168</v>
      </c>
      <c r="K202" s="166">
        <v>15.033386546884968</v>
      </c>
      <c r="L202" s="166">
        <v>0</v>
      </c>
      <c r="M202" s="166">
        <v>5.1672396699999998</v>
      </c>
      <c r="N202" s="166">
        <f t="shared" si="8"/>
        <v>16.814830587436198</v>
      </c>
      <c r="O202" s="163">
        <f t="shared" si="9"/>
        <v>-69.540830434673751</v>
      </c>
      <c r="P202" s="168"/>
    </row>
    <row r="203" spans="1:16" s="31" customFormat="1" ht="13.5" x14ac:dyDescent="0.25">
      <c r="A203" s="169">
        <v>229</v>
      </c>
      <c r="B203" s="164" t="s">
        <v>137</v>
      </c>
      <c r="C203" s="178" t="s">
        <v>327</v>
      </c>
      <c r="D203" s="166">
        <v>912.04023075000021</v>
      </c>
      <c r="E203" s="167">
        <v>485.75769600000012</v>
      </c>
      <c r="F203" s="166">
        <v>0</v>
      </c>
      <c r="G203" s="166">
        <v>35.679488999999997</v>
      </c>
      <c r="H203" s="163">
        <f t="shared" si="7"/>
        <v>390.60304575000009</v>
      </c>
      <c r="I203" s="163"/>
      <c r="J203" s="166">
        <v>238.442399925686</v>
      </c>
      <c r="K203" s="166">
        <v>251.73441045000001</v>
      </c>
      <c r="L203" s="166">
        <v>0</v>
      </c>
      <c r="M203" s="166">
        <v>41.971727670000007</v>
      </c>
      <c r="N203" s="166">
        <f t="shared" si="8"/>
        <v>-55.263738194314016</v>
      </c>
      <c r="O203" s="163">
        <f t="shared" si="9"/>
        <v>-114.14831215363455</v>
      </c>
      <c r="P203" s="168"/>
    </row>
    <row r="204" spans="1:16" s="31" customFormat="1" ht="24.75" x14ac:dyDescent="0.25">
      <c r="A204" s="169">
        <v>231</v>
      </c>
      <c r="B204" s="164" t="s">
        <v>229</v>
      </c>
      <c r="C204" s="178" t="s">
        <v>328</v>
      </c>
      <c r="D204" s="166">
        <v>52.129448250000003</v>
      </c>
      <c r="E204" s="167">
        <v>32.055119750000003</v>
      </c>
      <c r="F204" s="166">
        <v>0</v>
      </c>
      <c r="G204" s="166">
        <v>1.3929690000000001</v>
      </c>
      <c r="H204" s="163">
        <f t="shared" si="7"/>
        <v>18.681359499999999</v>
      </c>
      <c r="I204" s="163"/>
      <c r="J204" s="166">
        <v>41.163696413926139</v>
      </c>
      <c r="K204" s="166">
        <v>20.600623803701868</v>
      </c>
      <c r="L204" s="166">
        <v>0</v>
      </c>
      <c r="M204" s="166">
        <v>1.41391541</v>
      </c>
      <c r="N204" s="166">
        <f t="shared" si="8"/>
        <v>19.14915720022427</v>
      </c>
      <c r="O204" s="163">
        <f t="shared" si="9"/>
        <v>2.5040881003562432</v>
      </c>
      <c r="P204" s="168"/>
    </row>
    <row r="205" spans="1:16" s="31" customFormat="1" ht="24.75" x14ac:dyDescent="0.25">
      <c r="A205" s="169">
        <v>233</v>
      </c>
      <c r="B205" s="164" t="s">
        <v>229</v>
      </c>
      <c r="C205" s="178" t="s">
        <v>329</v>
      </c>
      <c r="D205" s="166">
        <v>38.723721000000005</v>
      </c>
      <c r="E205" s="167">
        <v>23.374008499999995</v>
      </c>
      <c r="F205" s="166">
        <v>0</v>
      </c>
      <c r="G205" s="166">
        <v>1.8503669999999999</v>
      </c>
      <c r="H205" s="163">
        <f t="shared" si="7"/>
        <v>13.499345500000009</v>
      </c>
      <c r="I205" s="163"/>
      <c r="J205" s="166">
        <v>22.412692450405768</v>
      </c>
      <c r="K205" s="166">
        <v>15.81440975954502</v>
      </c>
      <c r="L205" s="166">
        <v>0</v>
      </c>
      <c r="M205" s="166">
        <v>1.8891478100000003</v>
      </c>
      <c r="N205" s="166">
        <f t="shared" si="8"/>
        <v>4.7091348808607467</v>
      </c>
      <c r="O205" s="163">
        <f t="shared" si="9"/>
        <v>-65.115828164700702</v>
      </c>
      <c r="P205" s="168"/>
    </row>
    <row r="206" spans="1:16" s="31" customFormat="1" ht="13.5" x14ac:dyDescent="0.25">
      <c r="A206" s="169">
        <v>234</v>
      </c>
      <c r="B206" s="164" t="s">
        <v>229</v>
      </c>
      <c r="C206" s="178" t="s">
        <v>330</v>
      </c>
      <c r="D206" s="166">
        <v>100.69697325</v>
      </c>
      <c r="E206" s="167">
        <v>3.93530925</v>
      </c>
      <c r="F206" s="166">
        <v>0</v>
      </c>
      <c r="G206" s="166">
        <v>0</v>
      </c>
      <c r="H206" s="163">
        <f t="shared" si="7"/>
        <v>96.761663999999996</v>
      </c>
      <c r="I206" s="163"/>
      <c r="J206" s="166">
        <v>97.873321844383383</v>
      </c>
      <c r="K206" s="166">
        <v>34.673221785567883</v>
      </c>
      <c r="L206" s="166">
        <v>0</v>
      </c>
      <c r="M206" s="166">
        <v>38.044119379999998</v>
      </c>
      <c r="N206" s="166">
        <f t="shared" si="8"/>
        <v>25.155980678815503</v>
      </c>
      <c r="O206" s="163">
        <f t="shared" si="9"/>
        <v>-74.002120634453433</v>
      </c>
      <c r="P206" s="168"/>
    </row>
    <row r="207" spans="1:16" s="31" customFormat="1" ht="13.5" x14ac:dyDescent="0.25">
      <c r="A207" s="169">
        <v>235</v>
      </c>
      <c r="B207" s="164" t="s">
        <v>131</v>
      </c>
      <c r="C207" s="178" t="s">
        <v>331</v>
      </c>
      <c r="D207" s="166">
        <v>667.09552875000008</v>
      </c>
      <c r="E207" s="167">
        <v>0</v>
      </c>
      <c r="F207" s="166">
        <v>0</v>
      </c>
      <c r="G207" s="166">
        <v>48.717938000000004</v>
      </c>
      <c r="H207" s="163">
        <f t="shared" si="7"/>
        <v>618.37759075000008</v>
      </c>
      <c r="I207" s="163"/>
      <c r="J207" s="166">
        <v>580.26070667711826</v>
      </c>
      <c r="K207" s="166">
        <v>499.63116212</v>
      </c>
      <c r="L207" s="166">
        <v>0</v>
      </c>
      <c r="M207" s="166">
        <v>53.719539649999994</v>
      </c>
      <c r="N207" s="166">
        <f t="shared" si="8"/>
        <v>26.910004907118271</v>
      </c>
      <c r="O207" s="163">
        <f t="shared" si="9"/>
        <v>-95.648289118226231</v>
      </c>
      <c r="P207" s="168"/>
    </row>
    <row r="208" spans="1:16" s="31" customFormat="1" ht="13.5" x14ac:dyDescent="0.25">
      <c r="A208" s="169">
        <v>236</v>
      </c>
      <c r="B208" s="164" t="s">
        <v>131</v>
      </c>
      <c r="C208" s="178" t="s">
        <v>332</v>
      </c>
      <c r="D208" s="166">
        <v>897.434664</v>
      </c>
      <c r="E208" s="167">
        <v>655.84726599999999</v>
      </c>
      <c r="F208" s="166">
        <v>0</v>
      </c>
      <c r="G208" s="166">
        <v>29.362130999999998</v>
      </c>
      <c r="H208" s="163">
        <f t="shared" ref="H208:H271" si="10">D208-E208-G208</f>
        <v>212.225267</v>
      </c>
      <c r="I208" s="163"/>
      <c r="J208" s="166">
        <v>839.1319064308484</v>
      </c>
      <c r="K208" s="166">
        <v>752.35788434900007</v>
      </c>
      <c r="L208" s="166">
        <v>0</v>
      </c>
      <c r="M208" s="166">
        <v>29.36212999</v>
      </c>
      <c r="N208" s="166">
        <f t="shared" ref="N208:N271" si="11">J208-K208-M208</f>
        <v>57.41189209184833</v>
      </c>
      <c r="O208" s="163">
        <f t="shared" ref="O208:O271" si="12">IF(OR(H208=0,N208=0),"N.A.",IF((((N208-H208)/H208))*100&gt;=500,"500&lt;",IF((((N208-H208)/H208))*100&lt;=-500,"&lt;-500",(((N208-H208)/H208))*100)))</f>
        <v>-72.947664100783854</v>
      </c>
      <c r="P208" s="168"/>
    </row>
    <row r="209" spans="1:249" s="31" customFormat="1" ht="24.75" x14ac:dyDescent="0.25">
      <c r="A209" s="169">
        <v>237</v>
      </c>
      <c r="B209" s="164" t="s">
        <v>139</v>
      </c>
      <c r="C209" s="178" t="s">
        <v>333</v>
      </c>
      <c r="D209" s="166">
        <v>44.509748999999999</v>
      </c>
      <c r="E209" s="167">
        <v>9.0567954999999998</v>
      </c>
      <c r="F209" s="166">
        <v>0</v>
      </c>
      <c r="G209" s="166">
        <v>6.6342780000000001</v>
      </c>
      <c r="H209" s="163">
        <f t="shared" si="10"/>
        <v>28.818675499999998</v>
      </c>
      <c r="I209" s="163"/>
      <c r="J209" s="166">
        <v>40.966494060150445</v>
      </c>
      <c r="K209" s="166">
        <v>14.9785885575814</v>
      </c>
      <c r="L209" s="166">
        <v>0</v>
      </c>
      <c r="M209" s="166">
        <v>8.8383091199999999</v>
      </c>
      <c r="N209" s="166">
        <f t="shared" si="11"/>
        <v>17.149596382569044</v>
      </c>
      <c r="O209" s="163">
        <f t="shared" si="12"/>
        <v>-40.491378992872015</v>
      </c>
      <c r="P209" s="168"/>
    </row>
    <row r="210" spans="1:249" s="31" customFormat="1" ht="13.5" x14ac:dyDescent="0.25">
      <c r="A210" s="169">
        <v>242</v>
      </c>
      <c r="B210" s="164" t="s">
        <v>143</v>
      </c>
      <c r="C210" s="178" t="s">
        <v>334</v>
      </c>
      <c r="D210" s="166">
        <v>2000.60095725</v>
      </c>
      <c r="E210" s="167">
        <v>1434.19965925</v>
      </c>
      <c r="F210" s="166">
        <v>0</v>
      </c>
      <c r="G210" s="166">
        <v>2.41635</v>
      </c>
      <c r="H210" s="163">
        <f t="shared" si="10"/>
        <v>563.98494800000003</v>
      </c>
      <c r="I210" s="163"/>
      <c r="J210" s="166">
        <v>43.860117020730293</v>
      </c>
      <c r="K210" s="166">
        <v>23.444181201476887</v>
      </c>
      <c r="L210" s="166">
        <v>0</v>
      </c>
      <c r="M210" s="166">
        <v>7.2995502400000003</v>
      </c>
      <c r="N210" s="166">
        <f t="shared" si="11"/>
        <v>13.116385579253405</v>
      </c>
      <c r="O210" s="163">
        <f t="shared" si="12"/>
        <v>-97.67433765284575</v>
      </c>
      <c r="P210" s="168"/>
    </row>
    <row r="211" spans="1:249" s="31" customFormat="1" ht="13.5" x14ac:dyDescent="0.25">
      <c r="A211" s="169">
        <v>243</v>
      </c>
      <c r="B211" s="164" t="s">
        <v>143</v>
      </c>
      <c r="C211" s="178" t="s">
        <v>335</v>
      </c>
      <c r="D211" s="166">
        <v>601.26771074999988</v>
      </c>
      <c r="E211" s="167">
        <v>79.05130699999998</v>
      </c>
      <c r="F211" s="166">
        <v>0</v>
      </c>
      <c r="G211" s="166">
        <v>60.699462999999994</v>
      </c>
      <c r="H211" s="163">
        <f t="shared" si="10"/>
        <v>461.51694074999995</v>
      </c>
      <c r="I211" s="163"/>
      <c r="J211" s="166">
        <v>193.14850800667804</v>
      </c>
      <c r="K211" s="166">
        <v>113.13691576981797</v>
      </c>
      <c r="L211" s="166">
        <v>0</v>
      </c>
      <c r="M211" s="166">
        <v>62.312516380000005</v>
      </c>
      <c r="N211" s="166">
        <f t="shared" si="11"/>
        <v>17.699075856860063</v>
      </c>
      <c r="O211" s="163">
        <f t="shared" si="12"/>
        <v>-96.165021412193937</v>
      </c>
      <c r="P211" s="168"/>
    </row>
    <row r="212" spans="1:249" s="31" customFormat="1" ht="13.5" x14ac:dyDescent="0.25">
      <c r="A212" s="169">
        <v>244</v>
      </c>
      <c r="B212" s="164" t="s">
        <v>143</v>
      </c>
      <c r="C212" s="179" t="s">
        <v>336</v>
      </c>
      <c r="D212" s="166">
        <v>190.050141</v>
      </c>
      <c r="E212" s="167">
        <v>57.607143000000008</v>
      </c>
      <c r="F212" s="166">
        <v>0</v>
      </c>
      <c r="G212" s="166">
        <v>30.378975000000001</v>
      </c>
      <c r="H212" s="163">
        <f t="shared" si="10"/>
        <v>102.06402299999999</v>
      </c>
      <c r="I212" s="163"/>
      <c r="J212" s="166">
        <v>100.38819834565986</v>
      </c>
      <c r="K212" s="166">
        <v>69.497356829189386</v>
      </c>
      <c r="L212" s="166">
        <v>0</v>
      </c>
      <c r="M212" s="166">
        <v>29.601201620000008</v>
      </c>
      <c r="N212" s="166">
        <f t="shared" si="11"/>
        <v>1.2896398964704652</v>
      </c>
      <c r="O212" s="163">
        <f t="shared" si="12"/>
        <v>-98.736440267036642</v>
      </c>
      <c r="P212" s="168"/>
    </row>
    <row r="213" spans="1:249" s="31" customFormat="1" ht="13.5" x14ac:dyDescent="0.25">
      <c r="A213" s="169">
        <v>245</v>
      </c>
      <c r="B213" s="164" t="s">
        <v>143</v>
      </c>
      <c r="C213" s="179" t="s">
        <v>337</v>
      </c>
      <c r="D213" s="166">
        <v>2702.9859405000002</v>
      </c>
      <c r="E213" s="167">
        <v>2287.49387075</v>
      </c>
      <c r="F213" s="166">
        <v>0</v>
      </c>
      <c r="G213" s="166">
        <v>10.879512999999999</v>
      </c>
      <c r="H213" s="163">
        <f t="shared" si="10"/>
        <v>404.61255675000018</v>
      </c>
      <c r="I213" s="163"/>
      <c r="J213" s="166">
        <v>75.122309437938512</v>
      </c>
      <c r="K213" s="166">
        <v>55.78814837041562</v>
      </c>
      <c r="L213" s="166">
        <v>0</v>
      </c>
      <c r="M213" s="166">
        <v>19.268512430000001</v>
      </c>
      <c r="N213" s="166">
        <f t="shared" si="11"/>
        <v>6.5648637522890851E-2</v>
      </c>
      <c r="O213" s="163">
        <f t="shared" si="12"/>
        <v>-99.983774938165496</v>
      </c>
      <c r="P213" s="168"/>
    </row>
    <row r="214" spans="1:249" s="31" customFormat="1" ht="13.5" x14ac:dyDescent="0.25">
      <c r="A214" s="169">
        <v>247</v>
      </c>
      <c r="B214" s="164" t="s">
        <v>229</v>
      </c>
      <c r="C214" s="179" t="s">
        <v>338</v>
      </c>
      <c r="D214" s="166">
        <v>112.16885325</v>
      </c>
      <c r="E214" s="167">
        <v>37.063440749999998</v>
      </c>
      <c r="F214" s="166">
        <v>0</v>
      </c>
      <c r="G214" s="166">
        <v>7.4903179999999994</v>
      </c>
      <c r="H214" s="163">
        <f t="shared" si="10"/>
        <v>67.615094499999998</v>
      </c>
      <c r="I214" s="163"/>
      <c r="J214" s="166">
        <v>56.479607152822062</v>
      </c>
      <c r="K214" s="166">
        <v>33.035244885722278</v>
      </c>
      <c r="L214" s="166">
        <v>0</v>
      </c>
      <c r="M214" s="166">
        <v>7.9598843600000002</v>
      </c>
      <c r="N214" s="166">
        <f t="shared" si="11"/>
        <v>15.484477907099784</v>
      </c>
      <c r="O214" s="163">
        <f t="shared" si="12"/>
        <v>-77.099081171734824</v>
      </c>
      <c r="P214" s="168"/>
    </row>
    <row r="215" spans="1:249" s="31" customFormat="1" ht="13.5" x14ac:dyDescent="0.25">
      <c r="A215" s="169">
        <v>248</v>
      </c>
      <c r="B215" s="164" t="s">
        <v>229</v>
      </c>
      <c r="C215" s="179" t="s">
        <v>339</v>
      </c>
      <c r="D215" s="166">
        <v>285.92776500000002</v>
      </c>
      <c r="E215" s="167">
        <v>172.59960000000001</v>
      </c>
      <c r="F215" s="166">
        <v>0</v>
      </c>
      <c r="G215" s="166">
        <v>24.710698000000001</v>
      </c>
      <c r="H215" s="163">
        <f t="shared" si="10"/>
        <v>88.617467000000005</v>
      </c>
      <c r="I215" s="163"/>
      <c r="J215" s="166">
        <v>263.23153053806374</v>
      </c>
      <c r="K215" s="166">
        <v>141.83720705251804</v>
      </c>
      <c r="L215" s="166">
        <v>0</v>
      </c>
      <c r="M215" s="166">
        <v>23.894090199999997</v>
      </c>
      <c r="N215" s="166">
        <f t="shared" si="11"/>
        <v>97.500233285545704</v>
      </c>
      <c r="O215" s="163">
        <f t="shared" si="12"/>
        <v>10.023719461024202</v>
      </c>
      <c r="P215" s="168"/>
    </row>
    <row r="216" spans="1:249" s="27" customFormat="1" ht="13.5" x14ac:dyDescent="0.25">
      <c r="A216" s="169">
        <v>249</v>
      </c>
      <c r="B216" s="164" t="s">
        <v>229</v>
      </c>
      <c r="C216" s="179" t="s">
        <v>340</v>
      </c>
      <c r="D216" s="166">
        <v>389.5894065</v>
      </c>
      <c r="E216" s="167">
        <v>60.266334000000001</v>
      </c>
      <c r="F216" s="166">
        <v>0</v>
      </c>
      <c r="G216" s="166">
        <v>28.400703</v>
      </c>
      <c r="H216" s="163">
        <f t="shared" si="10"/>
        <v>300.92236949999995</v>
      </c>
      <c r="I216" s="163"/>
      <c r="J216" s="166">
        <v>139.24469043764486</v>
      </c>
      <c r="K216" s="166">
        <v>75.289034836791927</v>
      </c>
      <c r="L216" s="166">
        <v>0</v>
      </c>
      <c r="M216" s="166">
        <v>28.380391099999997</v>
      </c>
      <c r="N216" s="166">
        <f t="shared" si="11"/>
        <v>35.575264500852938</v>
      </c>
      <c r="O216" s="163">
        <f t="shared" si="12"/>
        <v>-88.17792623394422</v>
      </c>
      <c r="P216" s="168"/>
      <c r="Q216" s="31"/>
      <c r="R216" s="31"/>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c r="AY216" s="31"/>
      <c r="AZ216" s="31"/>
      <c r="BA216" s="31"/>
      <c r="BB216" s="31"/>
      <c r="BC216" s="31"/>
      <c r="BD216" s="31"/>
      <c r="BE216" s="31"/>
      <c r="BF216" s="31"/>
      <c r="BG216" s="31"/>
      <c r="BH216" s="31"/>
      <c r="BI216" s="31"/>
      <c r="BJ216" s="31"/>
      <c r="BK216" s="31"/>
      <c r="BL216" s="31"/>
      <c r="BM216" s="31"/>
      <c r="BN216" s="31"/>
      <c r="BO216" s="31"/>
      <c r="BP216" s="31"/>
      <c r="BQ216" s="31"/>
      <c r="BR216" s="31"/>
      <c r="BS216" s="31"/>
      <c r="BT216" s="31"/>
      <c r="BU216" s="31"/>
      <c r="BV216" s="31"/>
      <c r="BW216" s="31"/>
      <c r="BX216" s="31"/>
      <c r="BY216" s="31"/>
      <c r="BZ216" s="31"/>
      <c r="CA216" s="31"/>
      <c r="CB216" s="31"/>
      <c r="CC216" s="31"/>
      <c r="CD216" s="31"/>
      <c r="CE216" s="31"/>
      <c r="CF216" s="31"/>
      <c r="CG216" s="31"/>
      <c r="CH216" s="31"/>
      <c r="CI216" s="31"/>
      <c r="CJ216" s="31"/>
      <c r="CK216" s="31"/>
      <c r="CL216" s="31"/>
      <c r="CM216" s="31"/>
      <c r="CN216" s="31"/>
      <c r="CO216" s="31"/>
      <c r="CP216" s="31"/>
      <c r="CQ216" s="31"/>
      <c r="CR216" s="31"/>
      <c r="CS216" s="31"/>
      <c r="CT216" s="31"/>
      <c r="CU216" s="31"/>
      <c r="CV216" s="31"/>
      <c r="CW216" s="31"/>
      <c r="CX216" s="31"/>
      <c r="CY216" s="31"/>
      <c r="CZ216" s="31"/>
      <c r="DA216" s="31"/>
      <c r="DB216" s="31"/>
      <c r="DC216" s="31"/>
      <c r="DD216" s="31"/>
      <c r="DE216" s="31"/>
      <c r="DF216" s="31"/>
      <c r="DG216" s="31"/>
      <c r="DH216" s="31"/>
      <c r="DI216" s="31"/>
      <c r="DJ216" s="31"/>
      <c r="DK216" s="31"/>
      <c r="DL216" s="31"/>
      <c r="DM216" s="31"/>
      <c r="DN216" s="31"/>
      <c r="DO216" s="31"/>
      <c r="DP216" s="31"/>
      <c r="DQ216" s="31"/>
      <c r="DR216" s="31"/>
      <c r="DS216" s="31"/>
      <c r="DT216" s="31"/>
      <c r="DU216" s="31"/>
      <c r="DV216" s="31"/>
      <c r="DW216" s="31"/>
      <c r="DX216" s="31"/>
      <c r="DY216" s="31"/>
      <c r="DZ216" s="31"/>
      <c r="EA216" s="31"/>
      <c r="EB216" s="31"/>
      <c r="EC216" s="31"/>
      <c r="ED216" s="31"/>
      <c r="EE216" s="31"/>
      <c r="EF216" s="31"/>
      <c r="EG216" s="31"/>
      <c r="EH216" s="31"/>
      <c r="EI216" s="31"/>
      <c r="EJ216" s="31"/>
      <c r="EK216" s="31"/>
      <c r="EL216" s="31"/>
      <c r="EM216" s="31"/>
      <c r="EN216" s="31"/>
      <c r="EO216" s="31"/>
      <c r="EP216" s="31"/>
      <c r="EQ216" s="31"/>
      <c r="ER216" s="31"/>
      <c r="ES216" s="31"/>
      <c r="ET216" s="31"/>
      <c r="EU216" s="31"/>
      <c r="EV216" s="31"/>
      <c r="EW216" s="31"/>
      <c r="EX216" s="31"/>
      <c r="EY216" s="31"/>
      <c r="EZ216" s="31"/>
      <c r="FA216" s="31"/>
      <c r="FB216" s="31"/>
      <c r="FC216" s="31"/>
      <c r="FD216" s="31"/>
      <c r="FE216" s="31"/>
      <c r="FF216" s="31"/>
      <c r="FG216" s="31"/>
      <c r="FH216" s="31"/>
      <c r="FI216" s="31"/>
      <c r="FJ216" s="31"/>
      <c r="FK216" s="31"/>
      <c r="FL216" s="31"/>
      <c r="FM216" s="31"/>
      <c r="FN216" s="31"/>
      <c r="FO216" s="31"/>
      <c r="FP216" s="31"/>
      <c r="FQ216" s="31"/>
      <c r="FR216" s="31"/>
      <c r="FS216" s="31"/>
      <c r="FT216" s="31"/>
      <c r="FU216" s="31"/>
      <c r="FV216" s="31"/>
      <c r="FW216" s="31"/>
      <c r="FX216" s="31"/>
      <c r="FY216" s="31"/>
      <c r="FZ216" s="31"/>
      <c r="GA216" s="31"/>
      <c r="GB216" s="31"/>
      <c r="GC216" s="31"/>
      <c r="GD216" s="31"/>
      <c r="GE216" s="31"/>
      <c r="GF216" s="31"/>
      <c r="GG216" s="31"/>
      <c r="GH216" s="31"/>
      <c r="GI216" s="31"/>
      <c r="GJ216" s="31"/>
      <c r="GK216" s="31"/>
      <c r="GL216" s="31"/>
      <c r="GM216" s="31"/>
      <c r="GN216" s="31"/>
      <c r="GO216" s="31"/>
      <c r="GP216" s="31"/>
      <c r="GQ216" s="31"/>
      <c r="GR216" s="31"/>
      <c r="GS216" s="31"/>
      <c r="GT216" s="31"/>
      <c r="GU216" s="31"/>
      <c r="GV216" s="31"/>
      <c r="GW216" s="31"/>
      <c r="GX216" s="31"/>
      <c r="GY216" s="31"/>
      <c r="GZ216" s="31"/>
      <c r="HA216" s="31"/>
      <c r="HB216" s="31"/>
      <c r="HC216" s="31"/>
      <c r="HD216" s="31"/>
      <c r="HE216" s="31"/>
      <c r="HF216" s="31"/>
      <c r="HG216" s="31"/>
      <c r="HH216" s="31"/>
      <c r="HI216" s="31"/>
      <c r="HJ216" s="31"/>
      <c r="HK216" s="31"/>
      <c r="HL216" s="31"/>
      <c r="HM216" s="31"/>
      <c r="HN216" s="31"/>
      <c r="HO216" s="31"/>
      <c r="HP216" s="31"/>
      <c r="HQ216" s="31"/>
      <c r="HR216" s="31"/>
      <c r="HS216" s="31"/>
      <c r="HT216" s="31"/>
      <c r="HU216" s="31"/>
      <c r="HV216" s="31"/>
      <c r="HW216" s="31"/>
      <c r="HX216" s="31"/>
      <c r="HY216" s="31"/>
      <c r="HZ216" s="31"/>
      <c r="IA216" s="31"/>
      <c r="IB216" s="31"/>
      <c r="IC216" s="31"/>
      <c r="ID216" s="31"/>
      <c r="IE216" s="31"/>
      <c r="IF216" s="31"/>
      <c r="IG216" s="31"/>
      <c r="IH216" s="31"/>
      <c r="II216" s="31"/>
      <c r="IJ216" s="31"/>
      <c r="IK216" s="31"/>
      <c r="IL216" s="31"/>
      <c r="IM216" s="31"/>
      <c r="IN216" s="31"/>
      <c r="IO216" s="31"/>
    </row>
    <row r="217" spans="1:249" s="27" customFormat="1" ht="13.5" x14ac:dyDescent="0.25">
      <c r="A217" s="169">
        <v>250</v>
      </c>
      <c r="B217" s="164" t="s">
        <v>229</v>
      </c>
      <c r="C217" s="179" t="s">
        <v>341</v>
      </c>
      <c r="D217" s="166">
        <v>171.8795685</v>
      </c>
      <c r="E217" s="167">
        <v>101.09550849999999</v>
      </c>
      <c r="F217" s="166">
        <v>0</v>
      </c>
      <c r="G217" s="166">
        <v>12.605639</v>
      </c>
      <c r="H217" s="163">
        <f t="shared" si="10"/>
        <v>58.178421000000014</v>
      </c>
      <c r="I217" s="163"/>
      <c r="J217" s="166">
        <v>220.08608084066947</v>
      </c>
      <c r="K217" s="166">
        <v>90.73081933709399</v>
      </c>
      <c r="L217" s="166">
        <v>0</v>
      </c>
      <c r="M217" s="166">
        <v>13.516910500000002</v>
      </c>
      <c r="N217" s="166">
        <f t="shared" si="11"/>
        <v>115.8383510035755</v>
      </c>
      <c r="O217" s="163">
        <f t="shared" si="12"/>
        <v>99.108791563070213</v>
      </c>
      <c r="P217" s="168"/>
      <c r="Q217" s="31"/>
      <c r="R217" s="31"/>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c r="BF217" s="31"/>
      <c r="BG217" s="31"/>
      <c r="BH217" s="31"/>
      <c r="BI217" s="31"/>
      <c r="BJ217" s="31"/>
      <c r="BK217" s="31"/>
      <c r="BL217" s="31"/>
      <c r="BM217" s="31"/>
      <c r="BN217" s="31"/>
      <c r="BO217" s="31"/>
      <c r="BP217" s="31"/>
      <c r="BQ217" s="31"/>
      <c r="BR217" s="31"/>
      <c r="BS217" s="31"/>
      <c r="BT217" s="31"/>
      <c r="BU217" s="31"/>
      <c r="BV217" s="31"/>
      <c r="BW217" s="31"/>
      <c r="BX217" s="31"/>
      <c r="BY217" s="31"/>
      <c r="BZ217" s="31"/>
      <c r="CA217" s="31"/>
      <c r="CB217" s="31"/>
      <c r="CC217" s="31"/>
      <c r="CD217" s="31"/>
      <c r="CE217" s="31"/>
      <c r="CF217" s="31"/>
      <c r="CG217" s="31"/>
      <c r="CH217" s="31"/>
      <c r="CI217" s="31"/>
      <c r="CJ217" s="31"/>
      <c r="CK217" s="31"/>
      <c r="CL217" s="31"/>
      <c r="CM217" s="31"/>
      <c r="CN217" s="31"/>
      <c r="CO217" s="31"/>
      <c r="CP217" s="31"/>
      <c r="CQ217" s="31"/>
      <c r="CR217" s="31"/>
      <c r="CS217" s="31"/>
      <c r="CT217" s="31"/>
      <c r="CU217" s="31"/>
      <c r="CV217" s="31"/>
      <c r="CW217" s="31"/>
      <c r="CX217" s="31"/>
      <c r="CY217" s="31"/>
      <c r="CZ217" s="31"/>
      <c r="DA217" s="31"/>
      <c r="DB217" s="31"/>
      <c r="DC217" s="31"/>
      <c r="DD217" s="31"/>
      <c r="DE217" s="31"/>
      <c r="DF217" s="31"/>
      <c r="DG217" s="31"/>
      <c r="DH217" s="31"/>
      <c r="DI217" s="31"/>
      <c r="DJ217" s="31"/>
      <c r="DK217" s="31"/>
      <c r="DL217" s="31"/>
      <c r="DM217" s="31"/>
      <c r="DN217" s="31"/>
      <c r="DO217" s="31"/>
      <c r="DP217" s="31"/>
      <c r="DQ217" s="31"/>
      <c r="DR217" s="31"/>
      <c r="DS217" s="31"/>
      <c r="DT217" s="31"/>
      <c r="DU217" s="31"/>
      <c r="DV217" s="31"/>
      <c r="DW217" s="31"/>
      <c r="DX217" s="31"/>
      <c r="DY217" s="31"/>
      <c r="DZ217" s="31"/>
      <c r="EA217" s="31"/>
      <c r="EB217" s="31"/>
      <c r="EC217" s="31"/>
      <c r="ED217" s="31"/>
      <c r="EE217" s="31"/>
      <c r="EF217" s="31"/>
      <c r="EG217" s="31"/>
      <c r="EH217" s="31"/>
      <c r="EI217" s="31"/>
      <c r="EJ217" s="31"/>
      <c r="EK217" s="31"/>
      <c r="EL217" s="31"/>
      <c r="EM217" s="31"/>
      <c r="EN217" s="31"/>
      <c r="EO217" s="31"/>
      <c r="EP217" s="31"/>
      <c r="EQ217" s="31"/>
      <c r="ER217" s="31"/>
      <c r="ES217" s="31"/>
      <c r="ET217" s="31"/>
      <c r="EU217" s="31"/>
      <c r="EV217" s="31"/>
      <c r="EW217" s="31"/>
      <c r="EX217" s="31"/>
      <c r="EY217" s="31"/>
      <c r="EZ217" s="31"/>
      <c r="FA217" s="31"/>
      <c r="FB217" s="31"/>
      <c r="FC217" s="31"/>
      <c r="FD217" s="31"/>
      <c r="FE217" s="31"/>
      <c r="FF217" s="31"/>
      <c r="FG217" s="31"/>
      <c r="FH217" s="31"/>
      <c r="FI217" s="31"/>
      <c r="FJ217" s="31"/>
      <c r="FK217" s="31"/>
      <c r="FL217" s="31"/>
      <c r="FM217" s="31"/>
      <c r="FN217" s="31"/>
      <c r="FO217" s="31"/>
      <c r="FP217" s="31"/>
      <c r="FQ217" s="31"/>
      <c r="FR217" s="31"/>
      <c r="FS217" s="31"/>
      <c r="FT217" s="31"/>
      <c r="FU217" s="31"/>
      <c r="FV217" s="31"/>
      <c r="FW217" s="31"/>
      <c r="FX217" s="31"/>
      <c r="FY217" s="31"/>
      <c r="FZ217" s="31"/>
      <c r="GA217" s="31"/>
      <c r="GB217" s="31"/>
      <c r="GC217" s="31"/>
      <c r="GD217" s="31"/>
      <c r="GE217" s="31"/>
      <c r="GF217" s="31"/>
      <c r="GG217" s="31"/>
      <c r="GH217" s="31"/>
      <c r="GI217" s="31"/>
      <c r="GJ217" s="31"/>
      <c r="GK217" s="31"/>
      <c r="GL217" s="31"/>
      <c r="GM217" s="31"/>
      <c r="GN217" s="31"/>
      <c r="GO217" s="31"/>
      <c r="GP217" s="31"/>
      <c r="GQ217" s="31"/>
      <c r="GR217" s="31"/>
      <c r="GS217" s="31"/>
      <c r="GT217" s="31"/>
      <c r="GU217" s="31"/>
      <c r="GV217" s="31"/>
      <c r="GW217" s="31"/>
      <c r="GX217" s="31"/>
      <c r="GY217" s="31"/>
      <c r="GZ217" s="31"/>
      <c r="HA217" s="31"/>
      <c r="HB217" s="31"/>
      <c r="HC217" s="31"/>
      <c r="HD217" s="31"/>
      <c r="HE217" s="31"/>
      <c r="HF217" s="31"/>
      <c r="HG217" s="31"/>
      <c r="HH217" s="31"/>
      <c r="HI217" s="31"/>
      <c r="HJ217" s="31"/>
      <c r="HK217" s="31"/>
      <c r="HL217" s="31"/>
      <c r="HM217" s="31"/>
      <c r="HN217" s="31"/>
      <c r="HO217" s="31"/>
      <c r="HP217" s="31"/>
      <c r="HQ217" s="31"/>
      <c r="HR217" s="31"/>
      <c r="HS217" s="31"/>
      <c r="HT217" s="31"/>
      <c r="HU217" s="31"/>
      <c r="HV217" s="31"/>
      <c r="HW217" s="31"/>
      <c r="HX217" s="31"/>
      <c r="HY217" s="31"/>
      <c r="HZ217" s="31"/>
      <c r="IA217" s="31"/>
      <c r="IB217" s="31"/>
      <c r="IC217" s="31"/>
      <c r="ID217" s="31"/>
      <c r="IE217" s="31"/>
      <c r="IF217" s="31"/>
      <c r="IG217" s="31"/>
      <c r="IH217" s="31"/>
      <c r="II217" s="31"/>
      <c r="IJ217" s="31"/>
      <c r="IK217" s="31"/>
      <c r="IL217" s="31"/>
      <c r="IM217" s="31"/>
      <c r="IN217" s="31"/>
      <c r="IO217" s="31"/>
    </row>
    <row r="218" spans="1:249" s="27" customFormat="1" ht="13.5" x14ac:dyDescent="0.25">
      <c r="A218" s="169">
        <v>251</v>
      </c>
      <c r="B218" s="164" t="s">
        <v>143</v>
      </c>
      <c r="C218" s="179" t="s">
        <v>342</v>
      </c>
      <c r="D218" s="166">
        <v>310.55841525000005</v>
      </c>
      <c r="E218" s="167">
        <v>29.766386499999999</v>
      </c>
      <c r="F218" s="166">
        <v>0</v>
      </c>
      <c r="G218" s="166">
        <v>16.472269999999998</v>
      </c>
      <c r="H218" s="163">
        <f t="shared" si="10"/>
        <v>264.31975875000006</v>
      </c>
      <c r="I218" s="163"/>
      <c r="J218" s="166">
        <v>51.812988455150098</v>
      </c>
      <c r="K218" s="166">
        <v>32.534607398406862</v>
      </c>
      <c r="L218" s="166">
        <v>0</v>
      </c>
      <c r="M218" s="166">
        <v>15.827350620000001</v>
      </c>
      <c r="N218" s="166">
        <f t="shared" si="11"/>
        <v>3.4510304367432347</v>
      </c>
      <c r="O218" s="163">
        <f t="shared" si="12"/>
        <v>-98.694372886437407</v>
      </c>
      <c r="P218" s="168"/>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31"/>
      <c r="BA218" s="31"/>
      <c r="BB218" s="31"/>
      <c r="BC218" s="31"/>
      <c r="BD218" s="31"/>
      <c r="BE218" s="31"/>
      <c r="BF218" s="31"/>
      <c r="BG218" s="31"/>
      <c r="BH218" s="31"/>
      <c r="BI218" s="31"/>
      <c r="BJ218" s="31"/>
      <c r="BK218" s="31"/>
      <c r="BL218" s="31"/>
      <c r="BM218" s="31"/>
      <c r="BN218" s="31"/>
      <c r="BO218" s="31"/>
      <c r="BP218" s="31"/>
      <c r="BQ218" s="31"/>
      <c r="BR218" s="31"/>
      <c r="BS218" s="31"/>
      <c r="BT218" s="31"/>
      <c r="BU218" s="31"/>
      <c r="BV218" s="31"/>
      <c r="BW218" s="31"/>
      <c r="BX218" s="31"/>
      <c r="BY218" s="31"/>
      <c r="BZ218" s="31"/>
      <c r="CA218" s="31"/>
      <c r="CB218" s="31"/>
      <c r="CC218" s="31"/>
      <c r="CD218" s="31"/>
      <c r="CE218" s="31"/>
      <c r="CF218" s="31"/>
      <c r="CG218" s="31"/>
      <c r="CH218" s="31"/>
      <c r="CI218" s="31"/>
      <c r="CJ218" s="31"/>
      <c r="CK218" s="31"/>
      <c r="CL218" s="31"/>
      <c r="CM218" s="31"/>
      <c r="CN218" s="31"/>
      <c r="CO218" s="31"/>
      <c r="CP218" s="31"/>
      <c r="CQ218" s="31"/>
      <c r="CR218" s="31"/>
      <c r="CS218" s="31"/>
      <c r="CT218" s="31"/>
      <c r="CU218" s="31"/>
      <c r="CV218" s="31"/>
      <c r="CW218" s="31"/>
      <c r="CX218" s="31"/>
      <c r="CY218" s="31"/>
      <c r="CZ218" s="31"/>
      <c r="DA218" s="31"/>
      <c r="DB218" s="31"/>
      <c r="DC218" s="31"/>
      <c r="DD218" s="31"/>
      <c r="DE218" s="31"/>
      <c r="DF218" s="31"/>
      <c r="DG218" s="31"/>
      <c r="DH218" s="31"/>
      <c r="DI218" s="31"/>
      <c r="DJ218" s="31"/>
      <c r="DK218" s="31"/>
      <c r="DL218" s="31"/>
      <c r="DM218" s="31"/>
      <c r="DN218" s="31"/>
      <c r="DO218" s="31"/>
      <c r="DP218" s="31"/>
      <c r="DQ218" s="31"/>
      <c r="DR218" s="31"/>
      <c r="DS218" s="31"/>
      <c r="DT218" s="31"/>
      <c r="DU218" s="31"/>
      <c r="DV218" s="31"/>
      <c r="DW218" s="31"/>
      <c r="DX218" s="31"/>
      <c r="DY218" s="31"/>
      <c r="DZ218" s="31"/>
      <c r="EA218" s="31"/>
      <c r="EB218" s="31"/>
      <c r="EC218" s="31"/>
      <c r="ED218" s="31"/>
      <c r="EE218" s="31"/>
      <c r="EF218" s="31"/>
      <c r="EG218" s="31"/>
      <c r="EH218" s="31"/>
      <c r="EI218" s="31"/>
      <c r="EJ218" s="31"/>
      <c r="EK218" s="31"/>
      <c r="EL218" s="31"/>
      <c r="EM218" s="31"/>
      <c r="EN218" s="31"/>
      <c r="EO218" s="31"/>
      <c r="EP218" s="31"/>
      <c r="EQ218" s="31"/>
      <c r="ER218" s="31"/>
      <c r="ES218" s="31"/>
      <c r="ET218" s="31"/>
      <c r="EU218" s="31"/>
      <c r="EV218" s="31"/>
      <c r="EW218" s="31"/>
      <c r="EX218" s="31"/>
      <c r="EY218" s="31"/>
      <c r="EZ218" s="31"/>
      <c r="FA218" s="31"/>
      <c r="FB218" s="31"/>
      <c r="FC218" s="31"/>
      <c r="FD218" s="31"/>
      <c r="FE218" s="31"/>
      <c r="FF218" s="31"/>
      <c r="FG218" s="31"/>
      <c r="FH218" s="31"/>
      <c r="FI218" s="31"/>
      <c r="FJ218" s="31"/>
      <c r="FK218" s="31"/>
      <c r="FL218" s="31"/>
      <c r="FM218" s="31"/>
      <c r="FN218" s="31"/>
      <c r="FO218" s="31"/>
      <c r="FP218" s="31"/>
      <c r="FQ218" s="31"/>
      <c r="FR218" s="31"/>
      <c r="FS218" s="31"/>
      <c r="FT218" s="31"/>
      <c r="FU218" s="31"/>
      <c r="FV218" s="31"/>
      <c r="FW218" s="31"/>
      <c r="FX218" s="31"/>
      <c r="FY218" s="31"/>
      <c r="FZ218" s="31"/>
      <c r="GA218" s="31"/>
      <c r="GB218" s="31"/>
      <c r="GC218" s="31"/>
      <c r="GD218" s="31"/>
      <c r="GE218" s="31"/>
      <c r="GF218" s="31"/>
      <c r="GG218" s="31"/>
      <c r="GH218" s="31"/>
      <c r="GI218" s="31"/>
      <c r="GJ218" s="31"/>
      <c r="GK218" s="31"/>
      <c r="GL218" s="31"/>
      <c r="GM218" s="31"/>
      <c r="GN218" s="31"/>
      <c r="GO218" s="31"/>
      <c r="GP218" s="31"/>
      <c r="GQ218" s="31"/>
      <c r="GR218" s="31"/>
      <c r="GS218" s="31"/>
      <c r="GT218" s="31"/>
      <c r="GU218" s="31"/>
      <c r="GV218" s="31"/>
      <c r="GW218" s="31"/>
      <c r="GX218" s="31"/>
      <c r="GY218" s="31"/>
      <c r="GZ218" s="31"/>
      <c r="HA218" s="31"/>
      <c r="HB218" s="31"/>
      <c r="HC218" s="31"/>
      <c r="HD218" s="31"/>
      <c r="HE218" s="31"/>
      <c r="HF218" s="31"/>
      <c r="HG218" s="31"/>
      <c r="HH218" s="31"/>
      <c r="HI218" s="31"/>
      <c r="HJ218" s="31"/>
      <c r="HK218" s="31"/>
      <c r="HL218" s="31"/>
      <c r="HM218" s="31"/>
      <c r="HN218" s="31"/>
      <c r="HO218" s="31"/>
      <c r="HP218" s="31"/>
      <c r="HQ218" s="31"/>
      <c r="HR218" s="31"/>
      <c r="HS218" s="31"/>
      <c r="HT218" s="31"/>
      <c r="HU218" s="31"/>
      <c r="HV218" s="31"/>
      <c r="HW218" s="31"/>
      <c r="HX218" s="31"/>
      <c r="HY218" s="31"/>
      <c r="HZ218" s="31"/>
      <c r="IA218" s="31"/>
      <c r="IB218" s="31"/>
      <c r="IC218" s="31"/>
      <c r="ID218" s="31"/>
      <c r="IE218" s="31"/>
      <c r="IF218" s="31"/>
      <c r="IG218" s="31"/>
      <c r="IH218" s="31"/>
      <c r="II218" s="31"/>
      <c r="IJ218" s="31"/>
      <c r="IK218" s="31"/>
      <c r="IL218" s="31"/>
      <c r="IM218" s="31"/>
      <c r="IN218" s="31"/>
      <c r="IO218" s="31"/>
    </row>
    <row r="219" spans="1:249" s="27" customFormat="1" ht="24.75" x14ac:dyDescent="0.25">
      <c r="A219" s="169">
        <v>252</v>
      </c>
      <c r="B219" s="164" t="s">
        <v>143</v>
      </c>
      <c r="C219" s="184" t="s">
        <v>343</v>
      </c>
      <c r="D219" s="166">
        <v>85.347034499999992</v>
      </c>
      <c r="E219" s="167">
        <v>21.898026999999995</v>
      </c>
      <c r="F219" s="166">
        <v>0</v>
      </c>
      <c r="G219" s="166">
        <v>1.353807</v>
      </c>
      <c r="H219" s="163">
        <f t="shared" si="10"/>
        <v>62.09520049999999</v>
      </c>
      <c r="I219" s="163"/>
      <c r="J219" s="166">
        <v>33.342282047475294</v>
      </c>
      <c r="K219" s="166">
        <v>15.538463998105783</v>
      </c>
      <c r="L219" s="166">
        <v>0</v>
      </c>
      <c r="M219" s="166">
        <v>1.34997246</v>
      </c>
      <c r="N219" s="166">
        <f t="shared" si="11"/>
        <v>16.453845589369511</v>
      </c>
      <c r="O219" s="163">
        <f t="shared" si="12"/>
        <v>-73.502226489518279</v>
      </c>
      <c r="P219" s="168"/>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31"/>
      <c r="BA219" s="31"/>
      <c r="BB219" s="31"/>
      <c r="BC219" s="31"/>
      <c r="BD219" s="31"/>
      <c r="BE219" s="31"/>
      <c r="BF219" s="31"/>
      <c r="BG219" s="31"/>
      <c r="BH219" s="31"/>
      <c r="BI219" s="31"/>
      <c r="BJ219" s="31"/>
      <c r="BK219" s="31"/>
      <c r="BL219" s="31"/>
      <c r="BM219" s="31"/>
      <c r="BN219" s="31"/>
      <c r="BO219" s="31"/>
      <c r="BP219" s="31"/>
      <c r="BQ219" s="31"/>
      <c r="BR219" s="31"/>
      <c r="BS219" s="31"/>
      <c r="BT219" s="31"/>
      <c r="BU219" s="31"/>
      <c r="BV219" s="31"/>
      <c r="BW219" s="31"/>
      <c r="BX219" s="31"/>
      <c r="BY219" s="31"/>
      <c r="BZ219" s="31"/>
      <c r="CA219" s="31"/>
      <c r="CB219" s="31"/>
      <c r="CC219" s="31"/>
      <c r="CD219" s="31"/>
      <c r="CE219" s="31"/>
      <c r="CF219" s="31"/>
      <c r="CG219" s="31"/>
      <c r="CH219" s="31"/>
      <c r="CI219" s="31"/>
      <c r="CJ219" s="31"/>
      <c r="CK219" s="31"/>
      <c r="CL219" s="31"/>
      <c r="CM219" s="31"/>
      <c r="CN219" s="31"/>
      <c r="CO219" s="31"/>
      <c r="CP219" s="31"/>
      <c r="CQ219" s="31"/>
      <c r="CR219" s="31"/>
      <c r="CS219" s="31"/>
      <c r="CT219" s="31"/>
      <c r="CU219" s="31"/>
      <c r="CV219" s="31"/>
      <c r="CW219" s="31"/>
      <c r="CX219" s="31"/>
      <c r="CY219" s="31"/>
      <c r="CZ219" s="31"/>
      <c r="DA219" s="31"/>
      <c r="DB219" s="31"/>
      <c r="DC219" s="31"/>
      <c r="DD219" s="31"/>
      <c r="DE219" s="31"/>
      <c r="DF219" s="31"/>
      <c r="DG219" s="31"/>
      <c r="DH219" s="31"/>
      <c r="DI219" s="31"/>
      <c r="DJ219" s="31"/>
      <c r="DK219" s="31"/>
      <c r="DL219" s="31"/>
      <c r="DM219" s="31"/>
      <c r="DN219" s="31"/>
      <c r="DO219" s="31"/>
      <c r="DP219" s="31"/>
      <c r="DQ219" s="31"/>
      <c r="DR219" s="31"/>
      <c r="DS219" s="31"/>
      <c r="DT219" s="31"/>
      <c r="DU219" s="31"/>
      <c r="DV219" s="31"/>
      <c r="DW219" s="31"/>
      <c r="DX219" s="31"/>
      <c r="DY219" s="31"/>
      <c r="DZ219" s="31"/>
      <c r="EA219" s="31"/>
      <c r="EB219" s="31"/>
      <c r="EC219" s="31"/>
      <c r="ED219" s="31"/>
      <c r="EE219" s="31"/>
      <c r="EF219" s="31"/>
      <c r="EG219" s="31"/>
      <c r="EH219" s="31"/>
      <c r="EI219" s="31"/>
      <c r="EJ219" s="31"/>
      <c r="EK219" s="31"/>
      <c r="EL219" s="31"/>
      <c r="EM219" s="31"/>
      <c r="EN219" s="31"/>
      <c r="EO219" s="31"/>
      <c r="EP219" s="31"/>
      <c r="EQ219" s="31"/>
      <c r="ER219" s="31"/>
      <c r="ES219" s="31"/>
      <c r="ET219" s="31"/>
      <c r="EU219" s="31"/>
      <c r="EV219" s="31"/>
      <c r="EW219" s="31"/>
      <c r="EX219" s="31"/>
      <c r="EY219" s="31"/>
      <c r="EZ219" s="31"/>
      <c r="FA219" s="31"/>
      <c r="FB219" s="31"/>
      <c r="FC219" s="31"/>
      <c r="FD219" s="31"/>
      <c r="FE219" s="31"/>
      <c r="FF219" s="31"/>
      <c r="FG219" s="31"/>
      <c r="FH219" s="31"/>
      <c r="FI219" s="31"/>
      <c r="FJ219" s="31"/>
      <c r="FK219" s="31"/>
      <c r="FL219" s="31"/>
      <c r="FM219" s="31"/>
      <c r="FN219" s="31"/>
      <c r="FO219" s="31"/>
      <c r="FP219" s="31"/>
      <c r="FQ219" s="31"/>
      <c r="FR219" s="31"/>
      <c r="FS219" s="31"/>
      <c r="FT219" s="31"/>
      <c r="FU219" s="31"/>
      <c r="FV219" s="31"/>
      <c r="FW219" s="31"/>
      <c r="FX219" s="31"/>
      <c r="FY219" s="31"/>
      <c r="FZ219" s="31"/>
      <c r="GA219" s="31"/>
      <c r="GB219" s="31"/>
      <c r="GC219" s="31"/>
      <c r="GD219" s="31"/>
      <c r="GE219" s="31"/>
      <c r="GF219" s="31"/>
      <c r="GG219" s="31"/>
      <c r="GH219" s="31"/>
      <c r="GI219" s="31"/>
      <c r="GJ219" s="31"/>
      <c r="GK219" s="31"/>
      <c r="GL219" s="31"/>
      <c r="GM219" s="31"/>
      <c r="GN219" s="31"/>
      <c r="GO219" s="31"/>
      <c r="GP219" s="31"/>
      <c r="GQ219" s="31"/>
      <c r="GR219" s="31"/>
      <c r="GS219" s="31"/>
      <c r="GT219" s="31"/>
      <c r="GU219" s="31"/>
      <c r="GV219" s="31"/>
      <c r="GW219" s="31"/>
      <c r="GX219" s="31"/>
      <c r="GY219" s="31"/>
      <c r="GZ219" s="31"/>
      <c r="HA219" s="31"/>
      <c r="HB219" s="31"/>
      <c r="HC219" s="31"/>
      <c r="HD219" s="31"/>
      <c r="HE219" s="31"/>
      <c r="HF219" s="31"/>
      <c r="HG219" s="31"/>
      <c r="HH219" s="31"/>
      <c r="HI219" s="31"/>
      <c r="HJ219" s="31"/>
      <c r="HK219" s="31"/>
      <c r="HL219" s="31"/>
      <c r="HM219" s="31"/>
      <c r="HN219" s="31"/>
      <c r="HO219" s="31"/>
      <c r="HP219" s="31"/>
      <c r="HQ219" s="31"/>
      <c r="HR219" s="31"/>
      <c r="HS219" s="31"/>
      <c r="HT219" s="31"/>
      <c r="HU219" s="31"/>
      <c r="HV219" s="31"/>
      <c r="HW219" s="31"/>
      <c r="HX219" s="31"/>
      <c r="HY219" s="31"/>
      <c r="HZ219" s="31"/>
      <c r="IA219" s="31"/>
      <c r="IB219" s="31"/>
      <c r="IC219" s="31"/>
      <c r="ID219" s="31"/>
      <c r="IE219" s="31"/>
      <c r="IF219" s="31"/>
      <c r="IG219" s="31"/>
      <c r="IH219" s="31"/>
      <c r="II219" s="31"/>
      <c r="IJ219" s="31"/>
      <c r="IK219" s="31"/>
      <c r="IL219" s="31"/>
      <c r="IM219" s="31"/>
      <c r="IN219" s="31"/>
      <c r="IO219" s="31"/>
    </row>
    <row r="220" spans="1:249" s="27" customFormat="1" ht="13.5" x14ac:dyDescent="0.25">
      <c r="A220" s="169">
        <v>253</v>
      </c>
      <c r="B220" s="164" t="s">
        <v>143</v>
      </c>
      <c r="C220" s="184" t="s">
        <v>344</v>
      </c>
      <c r="D220" s="166">
        <v>1634.477181</v>
      </c>
      <c r="E220" s="167">
        <v>1508.7867262499999</v>
      </c>
      <c r="F220" s="166">
        <v>0</v>
      </c>
      <c r="G220" s="166">
        <v>15.585476000000002</v>
      </c>
      <c r="H220" s="163">
        <f t="shared" si="10"/>
        <v>110.10497875000007</v>
      </c>
      <c r="I220" s="163"/>
      <c r="J220" s="166">
        <v>71.30216956177938</v>
      </c>
      <c r="K220" s="166">
        <v>45.044749348411969</v>
      </c>
      <c r="L220" s="166">
        <v>0</v>
      </c>
      <c r="M220" s="166">
        <v>22.416489630000001</v>
      </c>
      <c r="N220" s="166">
        <f t="shared" si="11"/>
        <v>3.8409305833674097</v>
      </c>
      <c r="O220" s="163">
        <f t="shared" si="12"/>
        <v>-96.511574111386494</v>
      </c>
      <c r="P220" s="168"/>
      <c r="Q220" s="31"/>
      <c r="R220" s="31"/>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c r="AY220" s="31"/>
      <c r="AZ220" s="31"/>
      <c r="BA220" s="31"/>
      <c r="BB220" s="31"/>
      <c r="BC220" s="31"/>
      <c r="BD220" s="31"/>
      <c r="BE220" s="31"/>
      <c r="BF220" s="31"/>
      <c r="BG220" s="31"/>
      <c r="BH220" s="31"/>
      <c r="BI220" s="31"/>
      <c r="BJ220" s="31"/>
      <c r="BK220" s="31"/>
      <c r="BL220" s="31"/>
      <c r="BM220" s="31"/>
      <c r="BN220" s="31"/>
      <c r="BO220" s="31"/>
      <c r="BP220" s="31"/>
      <c r="BQ220" s="31"/>
      <c r="BR220" s="31"/>
      <c r="BS220" s="31"/>
      <c r="BT220" s="31"/>
      <c r="BU220" s="31"/>
      <c r="BV220" s="31"/>
      <c r="BW220" s="31"/>
      <c r="BX220" s="31"/>
      <c r="BY220" s="31"/>
      <c r="BZ220" s="31"/>
      <c r="CA220" s="31"/>
      <c r="CB220" s="31"/>
      <c r="CC220" s="31"/>
      <c r="CD220" s="31"/>
      <c r="CE220" s="31"/>
      <c r="CF220" s="31"/>
      <c r="CG220" s="31"/>
      <c r="CH220" s="31"/>
      <c r="CI220" s="31"/>
      <c r="CJ220" s="31"/>
      <c r="CK220" s="31"/>
      <c r="CL220" s="31"/>
      <c r="CM220" s="31"/>
      <c r="CN220" s="31"/>
      <c r="CO220" s="31"/>
      <c r="CP220" s="31"/>
      <c r="CQ220" s="31"/>
      <c r="CR220" s="31"/>
      <c r="CS220" s="31"/>
      <c r="CT220" s="31"/>
      <c r="CU220" s="31"/>
      <c r="CV220" s="31"/>
      <c r="CW220" s="31"/>
      <c r="CX220" s="31"/>
      <c r="CY220" s="31"/>
      <c r="CZ220" s="31"/>
      <c r="DA220" s="31"/>
      <c r="DB220" s="31"/>
      <c r="DC220" s="31"/>
      <c r="DD220" s="31"/>
      <c r="DE220" s="31"/>
      <c r="DF220" s="31"/>
      <c r="DG220" s="31"/>
      <c r="DH220" s="31"/>
      <c r="DI220" s="31"/>
      <c r="DJ220" s="31"/>
      <c r="DK220" s="31"/>
      <c r="DL220" s="31"/>
      <c r="DM220" s="31"/>
      <c r="DN220" s="31"/>
      <c r="DO220" s="31"/>
      <c r="DP220" s="31"/>
      <c r="DQ220" s="31"/>
      <c r="DR220" s="31"/>
      <c r="DS220" s="31"/>
      <c r="DT220" s="31"/>
      <c r="DU220" s="31"/>
      <c r="DV220" s="31"/>
      <c r="DW220" s="31"/>
      <c r="DX220" s="31"/>
      <c r="DY220" s="31"/>
      <c r="DZ220" s="31"/>
      <c r="EA220" s="31"/>
      <c r="EB220" s="31"/>
      <c r="EC220" s="31"/>
      <c r="ED220" s="31"/>
      <c r="EE220" s="31"/>
      <c r="EF220" s="31"/>
      <c r="EG220" s="31"/>
      <c r="EH220" s="31"/>
      <c r="EI220" s="31"/>
      <c r="EJ220" s="31"/>
      <c r="EK220" s="31"/>
      <c r="EL220" s="31"/>
      <c r="EM220" s="31"/>
      <c r="EN220" s="31"/>
      <c r="EO220" s="31"/>
      <c r="EP220" s="31"/>
      <c r="EQ220" s="31"/>
      <c r="ER220" s="31"/>
      <c r="ES220" s="31"/>
      <c r="ET220" s="31"/>
      <c r="EU220" s="31"/>
      <c r="EV220" s="31"/>
      <c r="EW220" s="31"/>
      <c r="EX220" s="31"/>
      <c r="EY220" s="31"/>
      <c r="EZ220" s="31"/>
      <c r="FA220" s="31"/>
      <c r="FB220" s="31"/>
      <c r="FC220" s="31"/>
      <c r="FD220" s="31"/>
      <c r="FE220" s="31"/>
      <c r="FF220" s="31"/>
      <c r="FG220" s="31"/>
      <c r="FH220" s="31"/>
      <c r="FI220" s="31"/>
      <c r="FJ220" s="31"/>
      <c r="FK220" s="31"/>
      <c r="FL220" s="31"/>
      <c r="FM220" s="31"/>
      <c r="FN220" s="31"/>
      <c r="FO220" s="31"/>
      <c r="FP220" s="31"/>
      <c r="FQ220" s="31"/>
      <c r="FR220" s="31"/>
      <c r="FS220" s="31"/>
      <c r="FT220" s="31"/>
      <c r="FU220" s="31"/>
      <c r="FV220" s="31"/>
      <c r="FW220" s="31"/>
      <c r="FX220" s="31"/>
      <c r="FY220" s="31"/>
      <c r="FZ220" s="31"/>
      <c r="GA220" s="31"/>
      <c r="GB220" s="31"/>
      <c r="GC220" s="31"/>
      <c r="GD220" s="31"/>
      <c r="GE220" s="31"/>
      <c r="GF220" s="31"/>
      <c r="GG220" s="31"/>
      <c r="GH220" s="31"/>
      <c r="GI220" s="31"/>
      <c r="GJ220" s="31"/>
      <c r="GK220" s="31"/>
      <c r="GL220" s="31"/>
      <c r="GM220" s="31"/>
      <c r="GN220" s="31"/>
      <c r="GO220" s="31"/>
      <c r="GP220" s="31"/>
      <c r="GQ220" s="31"/>
      <c r="GR220" s="31"/>
      <c r="GS220" s="31"/>
      <c r="GT220" s="31"/>
      <c r="GU220" s="31"/>
      <c r="GV220" s="31"/>
      <c r="GW220" s="31"/>
      <c r="GX220" s="31"/>
      <c r="GY220" s="31"/>
      <c r="GZ220" s="31"/>
      <c r="HA220" s="31"/>
      <c r="HB220" s="31"/>
      <c r="HC220" s="31"/>
      <c r="HD220" s="31"/>
      <c r="HE220" s="31"/>
      <c r="HF220" s="31"/>
      <c r="HG220" s="31"/>
      <c r="HH220" s="31"/>
      <c r="HI220" s="31"/>
      <c r="HJ220" s="31"/>
      <c r="HK220" s="31"/>
      <c r="HL220" s="31"/>
      <c r="HM220" s="31"/>
      <c r="HN220" s="31"/>
      <c r="HO220" s="31"/>
      <c r="HP220" s="31"/>
      <c r="HQ220" s="31"/>
      <c r="HR220" s="31"/>
      <c r="HS220" s="31"/>
      <c r="HT220" s="31"/>
      <c r="HU220" s="31"/>
      <c r="HV220" s="31"/>
      <c r="HW220" s="31"/>
      <c r="HX220" s="31"/>
      <c r="HY220" s="31"/>
      <c r="HZ220" s="31"/>
      <c r="IA220" s="31"/>
      <c r="IB220" s="31"/>
      <c r="IC220" s="31"/>
      <c r="ID220" s="31"/>
      <c r="IE220" s="31"/>
      <c r="IF220" s="31"/>
      <c r="IG220" s="31"/>
      <c r="IH220" s="31"/>
      <c r="II220" s="31"/>
      <c r="IJ220" s="31"/>
      <c r="IK220" s="31"/>
      <c r="IL220" s="31"/>
      <c r="IM220" s="31"/>
      <c r="IN220" s="31"/>
      <c r="IO220" s="31"/>
    </row>
    <row r="221" spans="1:249" s="27" customFormat="1" ht="13.5" x14ac:dyDescent="0.25">
      <c r="A221" s="169">
        <v>258</v>
      </c>
      <c r="B221" s="164" t="s">
        <v>206</v>
      </c>
      <c r="C221" s="184" t="s">
        <v>345</v>
      </c>
      <c r="D221" s="166">
        <v>110.47748550000001</v>
      </c>
      <c r="E221" s="167">
        <v>0</v>
      </c>
      <c r="F221" s="166">
        <v>0</v>
      </c>
      <c r="G221" s="166">
        <v>0</v>
      </c>
      <c r="H221" s="163">
        <f t="shared" si="10"/>
        <v>110.47748550000001</v>
      </c>
      <c r="I221" s="163"/>
      <c r="J221" s="166">
        <v>0</v>
      </c>
      <c r="K221" s="166">
        <v>0</v>
      </c>
      <c r="L221" s="166">
        <v>0</v>
      </c>
      <c r="M221" s="166">
        <v>0</v>
      </c>
      <c r="N221" s="166">
        <f t="shared" si="11"/>
        <v>0</v>
      </c>
      <c r="O221" s="163" t="str">
        <f t="shared" si="12"/>
        <v>N.A.</v>
      </c>
      <c r="P221" s="168"/>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c r="BA221" s="31"/>
      <c r="BB221" s="31"/>
      <c r="BC221" s="31"/>
      <c r="BD221" s="31"/>
      <c r="BE221" s="31"/>
      <c r="BF221" s="31"/>
      <c r="BG221" s="31"/>
      <c r="BH221" s="31"/>
      <c r="BI221" s="31"/>
      <c r="BJ221" s="31"/>
      <c r="BK221" s="31"/>
      <c r="BL221" s="31"/>
      <c r="BM221" s="31"/>
      <c r="BN221" s="31"/>
      <c r="BO221" s="31"/>
      <c r="BP221" s="31"/>
      <c r="BQ221" s="31"/>
      <c r="BR221" s="31"/>
      <c r="BS221" s="31"/>
      <c r="BT221" s="31"/>
      <c r="BU221" s="31"/>
      <c r="BV221" s="31"/>
      <c r="BW221" s="31"/>
      <c r="BX221" s="31"/>
      <c r="BY221" s="31"/>
      <c r="BZ221" s="31"/>
      <c r="CA221" s="31"/>
      <c r="CB221" s="31"/>
      <c r="CC221" s="31"/>
      <c r="CD221" s="31"/>
      <c r="CE221" s="31"/>
      <c r="CF221" s="31"/>
      <c r="CG221" s="31"/>
      <c r="CH221" s="31"/>
      <c r="CI221" s="31"/>
      <c r="CJ221" s="31"/>
      <c r="CK221" s="31"/>
      <c r="CL221" s="31"/>
      <c r="CM221" s="31"/>
      <c r="CN221" s="31"/>
      <c r="CO221" s="31"/>
      <c r="CP221" s="31"/>
      <c r="CQ221" s="31"/>
      <c r="CR221" s="31"/>
      <c r="CS221" s="31"/>
      <c r="CT221" s="31"/>
      <c r="CU221" s="31"/>
      <c r="CV221" s="31"/>
      <c r="CW221" s="31"/>
      <c r="CX221" s="31"/>
      <c r="CY221" s="31"/>
      <c r="CZ221" s="31"/>
      <c r="DA221" s="31"/>
      <c r="DB221" s="31"/>
      <c r="DC221" s="31"/>
      <c r="DD221" s="31"/>
      <c r="DE221" s="31"/>
      <c r="DF221" s="31"/>
      <c r="DG221" s="31"/>
      <c r="DH221" s="31"/>
      <c r="DI221" s="31"/>
      <c r="DJ221" s="31"/>
      <c r="DK221" s="31"/>
      <c r="DL221" s="31"/>
      <c r="DM221" s="31"/>
      <c r="DN221" s="31"/>
      <c r="DO221" s="31"/>
      <c r="DP221" s="31"/>
      <c r="DQ221" s="31"/>
      <c r="DR221" s="31"/>
      <c r="DS221" s="31"/>
      <c r="DT221" s="31"/>
      <c r="DU221" s="31"/>
      <c r="DV221" s="31"/>
      <c r="DW221" s="31"/>
      <c r="DX221" s="31"/>
      <c r="DY221" s="31"/>
      <c r="DZ221" s="31"/>
      <c r="EA221" s="31"/>
      <c r="EB221" s="31"/>
      <c r="EC221" s="31"/>
      <c r="ED221" s="31"/>
      <c r="EE221" s="31"/>
      <c r="EF221" s="31"/>
      <c r="EG221" s="31"/>
      <c r="EH221" s="31"/>
      <c r="EI221" s="31"/>
      <c r="EJ221" s="31"/>
      <c r="EK221" s="31"/>
      <c r="EL221" s="31"/>
      <c r="EM221" s="31"/>
      <c r="EN221" s="31"/>
      <c r="EO221" s="31"/>
      <c r="EP221" s="31"/>
      <c r="EQ221" s="31"/>
      <c r="ER221" s="31"/>
      <c r="ES221" s="31"/>
      <c r="ET221" s="31"/>
      <c r="EU221" s="31"/>
      <c r="EV221" s="31"/>
      <c r="EW221" s="31"/>
      <c r="EX221" s="31"/>
      <c r="EY221" s="31"/>
      <c r="EZ221" s="31"/>
      <c r="FA221" s="31"/>
      <c r="FB221" s="31"/>
      <c r="FC221" s="31"/>
      <c r="FD221" s="31"/>
      <c r="FE221" s="31"/>
      <c r="FF221" s="31"/>
      <c r="FG221" s="31"/>
      <c r="FH221" s="31"/>
      <c r="FI221" s="31"/>
      <c r="FJ221" s="31"/>
      <c r="FK221" s="31"/>
      <c r="FL221" s="31"/>
      <c r="FM221" s="31"/>
      <c r="FN221" s="31"/>
      <c r="FO221" s="31"/>
      <c r="FP221" s="31"/>
      <c r="FQ221" s="31"/>
      <c r="FR221" s="31"/>
      <c r="FS221" s="31"/>
      <c r="FT221" s="31"/>
      <c r="FU221" s="31"/>
      <c r="FV221" s="31"/>
      <c r="FW221" s="31"/>
      <c r="FX221" s="31"/>
      <c r="FY221" s="31"/>
      <c r="FZ221" s="31"/>
      <c r="GA221" s="31"/>
      <c r="GB221" s="31"/>
      <c r="GC221" s="31"/>
      <c r="GD221" s="31"/>
      <c r="GE221" s="31"/>
      <c r="GF221" s="31"/>
      <c r="GG221" s="31"/>
      <c r="GH221" s="31"/>
      <c r="GI221" s="31"/>
      <c r="GJ221" s="31"/>
      <c r="GK221" s="31"/>
      <c r="GL221" s="31"/>
      <c r="GM221" s="31"/>
      <c r="GN221" s="31"/>
      <c r="GO221" s="31"/>
      <c r="GP221" s="31"/>
      <c r="GQ221" s="31"/>
      <c r="GR221" s="31"/>
      <c r="GS221" s="31"/>
      <c r="GT221" s="31"/>
      <c r="GU221" s="31"/>
      <c r="GV221" s="31"/>
      <c r="GW221" s="31"/>
      <c r="GX221" s="31"/>
      <c r="GY221" s="31"/>
      <c r="GZ221" s="31"/>
      <c r="HA221" s="31"/>
      <c r="HB221" s="31"/>
      <c r="HC221" s="31"/>
      <c r="HD221" s="31"/>
      <c r="HE221" s="31"/>
      <c r="HF221" s="31"/>
      <c r="HG221" s="31"/>
      <c r="HH221" s="31"/>
      <c r="HI221" s="31"/>
      <c r="HJ221" s="31"/>
      <c r="HK221" s="31"/>
      <c r="HL221" s="31"/>
      <c r="HM221" s="31"/>
      <c r="HN221" s="31"/>
      <c r="HO221" s="31"/>
      <c r="HP221" s="31"/>
      <c r="HQ221" s="31"/>
      <c r="HR221" s="31"/>
      <c r="HS221" s="31"/>
      <c r="HT221" s="31"/>
      <c r="HU221" s="31"/>
      <c r="HV221" s="31"/>
      <c r="HW221" s="31"/>
      <c r="HX221" s="31"/>
      <c r="HY221" s="31"/>
      <c r="HZ221" s="31"/>
      <c r="IA221" s="31"/>
      <c r="IB221" s="31"/>
      <c r="IC221" s="31"/>
      <c r="ID221" s="31"/>
      <c r="IE221" s="31"/>
      <c r="IF221" s="31"/>
      <c r="IG221" s="31"/>
      <c r="IH221" s="31"/>
      <c r="II221" s="31"/>
      <c r="IJ221" s="31"/>
      <c r="IK221" s="31"/>
      <c r="IL221" s="31"/>
      <c r="IM221" s="31"/>
      <c r="IN221" s="31"/>
      <c r="IO221" s="31"/>
    </row>
    <row r="222" spans="1:249" s="27" customFormat="1" ht="13.5" x14ac:dyDescent="0.25">
      <c r="A222" s="169">
        <v>259</v>
      </c>
      <c r="B222" s="164" t="s">
        <v>143</v>
      </c>
      <c r="C222" s="184" t="s">
        <v>346</v>
      </c>
      <c r="D222" s="166">
        <v>4476.8552737500013</v>
      </c>
      <c r="E222" s="167">
        <v>2339.8197487500001</v>
      </c>
      <c r="F222" s="166">
        <v>0</v>
      </c>
      <c r="G222" s="166">
        <v>11.449388000000001</v>
      </c>
      <c r="H222" s="163">
        <f t="shared" si="10"/>
        <v>2125.5861370000011</v>
      </c>
      <c r="I222" s="163"/>
      <c r="J222" s="166">
        <v>68.788885558824546</v>
      </c>
      <c r="K222" s="166">
        <v>42.004065785130088</v>
      </c>
      <c r="L222" s="166">
        <v>0</v>
      </c>
      <c r="M222" s="166">
        <v>24.504139530000003</v>
      </c>
      <c r="N222" s="166">
        <f t="shared" si="11"/>
        <v>2.2806802436944551</v>
      </c>
      <c r="O222" s="163">
        <f t="shared" si="12"/>
        <v>-99.892703466399468</v>
      </c>
      <c r="P222" s="168"/>
      <c r="Q222" s="31"/>
      <c r="R222" s="31"/>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c r="AY222" s="31"/>
      <c r="AZ222" s="31"/>
      <c r="BA222" s="31"/>
      <c r="BB222" s="31"/>
      <c r="BC222" s="31"/>
      <c r="BD222" s="31"/>
      <c r="BE222" s="31"/>
      <c r="BF222" s="31"/>
      <c r="BG222" s="31"/>
      <c r="BH222" s="31"/>
      <c r="BI222" s="31"/>
      <c r="BJ222" s="31"/>
      <c r="BK222" s="31"/>
      <c r="BL222" s="31"/>
      <c r="BM222" s="31"/>
      <c r="BN222" s="31"/>
      <c r="BO222" s="31"/>
      <c r="BP222" s="31"/>
      <c r="BQ222" s="31"/>
      <c r="BR222" s="31"/>
      <c r="BS222" s="31"/>
      <c r="BT222" s="31"/>
      <c r="BU222" s="31"/>
      <c r="BV222" s="31"/>
      <c r="BW222" s="31"/>
      <c r="BX222" s="31"/>
      <c r="BY222" s="31"/>
      <c r="BZ222" s="31"/>
      <c r="CA222" s="31"/>
      <c r="CB222" s="31"/>
      <c r="CC222" s="31"/>
      <c r="CD222" s="31"/>
      <c r="CE222" s="31"/>
      <c r="CF222" s="31"/>
      <c r="CG222" s="31"/>
      <c r="CH222" s="31"/>
      <c r="CI222" s="31"/>
      <c r="CJ222" s="31"/>
      <c r="CK222" s="31"/>
      <c r="CL222" s="31"/>
      <c r="CM222" s="31"/>
      <c r="CN222" s="31"/>
      <c r="CO222" s="31"/>
      <c r="CP222" s="31"/>
      <c r="CQ222" s="31"/>
      <c r="CR222" s="31"/>
      <c r="CS222" s="31"/>
      <c r="CT222" s="31"/>
      <c r="CU222" s="31"/>
      <c r="CV222" s="31"/>
      <c r="CW222" s="31"/>
      <c r="CX222" s="31"/>
      <c r="CY222" s="31"/>
      <c r="CZ222" s="31"/>
      <c r="DA222" s="31"/>
      <c r="DB222" s="31"/>
      <c r="DC222" s="31"/>
      <c r="DD222" s="31"/>
      <c r="DE222" s="31"/>
      <c r="DF222" s="31"/>
      <c r="DG222" s="31"/>
      <c r="DH222" s="31"/>
      <c r="DI222" s="31"/>
      <c r="DJ222" s="31"/>
      <c r="DK222" s="31"/>
      <c r="DL222" s="31"/>
      <c r="DM222" s="31"/>
      <c r="DN222" s="31"/>
      <c r="DO222" s="31"/>
      <c r="DP222" s="31"/>
      <c r="DQ222" s="31"/>
      <c r="DR222" s="31"/>
      <c r="DS222" s="31"/>
      <c r="DT222" s="31"/>
      <c r="DU222" s="31"/>
      <c r="DV222" s="31"/>
      <c r="DW222" s="31"/>
      <c r="DX222" s="31"/>
      <c r="DY222" s="31"/>
      <c r="DZ222" s="31"/>
      <c r="EA222" s="31"/>
      <c r="EB222" s="31"/>
      <c r="EC222" s="31"/>
      <c r="ED222" s="31"/>
      <c r="EE222" s="31"/>
      <c r="EF222" s="31"/>
      <c r="EG222" s="31"/>
      <c r="EH222" s="31"/>
      <c r="EI222" s="31"/>
      <c r="EJ222" s="31"/>
      <c r="EK222" s="31"/>
      <c r="EL222" s="31"/>
      <c r="EM222" s="31"/>
      <c r="EN222" s="31"/>
      <c r="EO222" s="31"/>
      <c r="EP222" s="31"/>
      <c r="EQ222" s="31"/>
      <c r="ER222" s="31"/>
      <c r="ES222" s="31"/>
      <c r="ET222" s="31"/>
      <c r="EU222" s="31"/>
      <c r="EV222" s="31"/>
      <c r="EW222" s="31"/>
      <c r="EX222" s="31"/>
      <c r="EY222" s="31"/>
      <c r="EZ222" s="31"/>
      <c r="FA222" s="31"/>
      <c r="FB222" s="31"/>
      <c r="FC222" s="31"/>
      <c r="FD222" s="31"/>
      <c r="FE222" s="31"/>
      <c r="FF222" s="31"/>
      <c r="FG222" s="31"/>
      <c r="FH222" s="31"/>
      <c r="FI222" s="31"/>
      <c r="FJ222" s="31"/>
      <c r="FK222" s="31"/>
      <c r="FL222" s="31"/>
      <c r="FM222" s="31"/>
      <c r="FN222" s="31"/>
      <c r="FO222" s="31"/>
      <c r="FP222" s="31"/>
      <c r="FQ222" s="31"/>
      <c r="FR222" s="31"/>
      <c r="FS222" s="31"/>
      <c r="FT222" s="31"/>
      <c r="FU222" s="31"/>
      <c r="FV222" s="31"/>
      <c r="FW222" s="31"/>
      <c r="FX222" s="31"/>
      <c r="FY222" s="31"/>
      <c r="FZ222" s="31"/>
      <c r="GA222" s="31"/>
      <c r="GB222" s="31"/>
      <c r="GC222" s="31"/>
      <c r="GD222" s="31"/>
      <c r="GE222" s="31"/>
      <c r="GF222" s="31"/>
      <c r="GG222" s="31"/>
      <c r="GH222" s="31"/>
      <c r="GI222" s="31"/>
      <c r="GJ222" s="31"/>
      <c r="GK222" s="31"/>
      <c r="GL222" s="31"/>
      <c r="GM222" s="31"/>
      <c r="GN222" s="31"/>
      <c r="GO222" s="31"/>
      <c r="GP222" s="31"/>
      <c r="GQ222" s="31"/>
      <c r="GR222" s="31"/>
      <c r="GS222" s="31"/>
      <c r="GT222" s="31"/>
      <c r="GU222" s="31"/>
      <c r="GV222" s="31"/>
      <c r="GW222" s="31"/>
      <c r="GX222" s="31"/>
      <c r="GY222" s="31"/>
      <c r="GZ222" s="31"/>
      <c r="HA222" s="31"/>
      <c r="HB222" s="31"/>
      <c r="HC222" s="31"/>
      <c r="HD222" s="31"/>
      <c r="HE222" s="31"/>
      <c r="HF222" s="31"/>
      <c r="HG222" s="31"/>
      <c r="HH222" s="31"/>
      <c r="HI222" s="31"/>
      <c r="HJ222" s="31"/>
      <c r="HK222" s="31"/>
      <c r="HL222" s="31"/>
      <c r="HM222" s="31"/>
      <c r="HN222" s="31"/>
      <c r="HO222" s="31"/>
      <c r="HP222" s="31"/>
      <c r="HQ222" s="31"/>
      <c r="HR222" s="31"/>
      <c r="HS222" s="31"/>
      <c r="HT222" s="31"/>
      <c r="HU222" s="31"/>
      <c r="HV222" s="31"/>
      <c r="HW222" s="31"/>
      <c r="HX222" s="31"/>
      <c r="HY222" s="31"/>
      <c r="HZ222" s="31"/>
      <c r="IA222" s="31"/>
      <c r="IB222" s="31"/>
      <c r="IC222" s="31"/>
      <c r="ID222" s="31"/>
      <c r="IE222" s="31"/>
      <c r="IF222" s="31"/>
      <c r="IG222" s="31"/>
      <c r="IH222" s="31"/>
      <c r="II222" s="31"/>
      <c r="IJ222" s="31"/>
      <c r="IK222" s="31"/>
      <c r="IL222" s="31"/>
      <c r="IM222" s="31"/>
      <c r="IN222" s="31"/>
      <c r="IO222" s="31"/>
    </row>
    <row r="223" spans="1:249" s="27" customFormat="1" ht="13.5" x14ac:dyDescent="0.25">
      <c r="A223" s="169">
        <v>260</v>
      </c>
      <c r="B223" s="164" t="s">
        <v>143</v>
      </c>
      <c r="C223" s="184" t="s">
        <v>347</v>
      </c>
      <c r="D223" s="166">
        <v>2081.2202535000001</v>
      </c>
      <c r="E223" s="167">
        <v>1405.4231609999999</v>
      </c>
      <c r="F223" s="166">
        <v>0</v>
      </c>
      <c r="G223" s="166">
        <v>0.25342799999999999</v>
      </c>
      <c r="H223" s="163">
        <f t="shared" si="10"/>
        <v>675.5436645000002</v>
      </c>
      <c r="I223" s="163"/>
      <c r="J223" s="166">
        <v>28.616545249161394</v>
      </c>
      <c r="K223" s="166">
        <v>14.114084199692348</v>
      </c>
      <c r="L223" s="166">
        <v>0</v>
      </c>
      <c r="M223" s="166">
        <v>10.421757620000001</v>
      </c>
      <c r="N223" s="166">
        <f t="shared" si="11"/>
        <v>4.080703429469045</v>
      </c>
      <c r="O223" s="163">
        <f t="shared" si="12"/>
        <v>-99.395937872870235</v>
      </c>
      <c r="P223" s="168"/>
      <c r="Q223" s="31"/>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1"/>
      <c r="BA223" s="31"/>
      <c r="BB223" s="31"/>
      <c r="BC223" s="31"/>
      <c r="BD223" s="31"/>
      <c r="BE223" s="31"/>
      <c r="BF223" s="31"/>
      <c r="BG223" s="31"/>
      <c r="BH223" s="31"/>
      <c r="BI223" s="31"/>
      <c r="BJ223" s="31"/>
      <c r="BK223" s="31"/>
      <c r="BL223" s="31"/>
      <c r="BM223" s="31"/>
      <c r="BN223" s="31"/>
      <c r="BO223" s="31"/>
      <c r="BP223" s="31"/>
      <c r="BQ223" s="31"/>
      <c r="BR223" s="31"/>
      <c r="BS223" s="31"/>
      <c r="BT223" s="31"/>
      <c r="BU223" s="31"/>
      <c r="BV223" s="31"/>
      <c r="BW223" s="31"/>
      <c r="BX223" s="31"/>
      <c r="BY223" s="31"/>
      <c r="BZ223" s="31"/>
      <c r="CA223" s="31"/>
      <c r="CB223" s="31"/>
      <c r="CC223" s="31"/>
      <c r="CD223" s="31"/>
      <c r="CE223" s="31"/>
      <c r="CF223" s="31"/>
      <c r="CG223" s="31"/>
      <c r="CH223" s="31"/>
      <c r="CI223" s="31"/>
      <c r="CJ223" s="31"/>
      <c r="CK223" s="31"/>
      <c r="CL223" s="31"/>
      <c r="CM223" s="31"/>
      <c r="CN223" s="31"/>
      <c r="CO223" s="31"/>
      <c r="CP223" s="31"/>
      <c r="CQ223" s="31"/>
      <c r="CR223" s="31"/>
      <c r="CS223" s="31"/>
      <c r="CT223" s="31"/>
      <c r="CU223" s="31"/>
      <c r="CV223" s="31"/>
      <c r="CW223" s="31"/>
      <c r="CX223" s="31"/>
      <c r="CY223" s="31"/>
      <c r="CZ223" s="31"/>
      <c r="DA223" s="31"/>
      <c r="DB223" s="31"/>
      <c r="DC223" s="31"/>
      <c r="DD223" s="31"/>
      <c r="DE223" s="31"/>
      <c r="DF223" s="31"/>
      <c r="DG223" s="31"/>
      <c r="DH223" s="31"/>
      <c r="DI223" s="31"/>
      <c r="DJ223" s="31"/>
      <c r="DK223" s="31"/>
      <c r="DL223" s="31"/>
      <c r="DM223" s="31"/>
      <c r="DN223" s="31"/>
      <c r="DO223" s="31"/>
      <c r="DP223" s="31"/>
      <c r="DQ223" s="31"/>
      <c r="DR223" s="31"/>
      <c r="DS223" s="31"/>
      <c r="DT223" s="31"/>
      <c r="DU223" s="31"/>
      <c r="DV223" s="31"/>
      <c r="DW223" s="31"/>
      <c r="DX223" s="31"/>
      <c r="DY223" s="31"/>
      <c r="DZ223" s="31"/>
      <c r="EA223" s="31"/>
      <c r="EB223" s="31"/>
      <c r="EC223" s="31"/>
      <c r="ED223" s="31"/>
      <c r="EE223" s="31"/>
      <c r="EF223" s="31"/>
      <c r="EG223" s="31"/>
      <c r="EH223" s="31"/>
      <c r="EI223" s="31"/>
      <c r="EJ223" s="31"/>
      <c r="EK223" s="31"/>
      <c r="EL223" s="31"/>
      <c r="EM223" s="31"/>
      <c r="EN223" s="31"/>
      <c r="EO223" s="31"/>
      <c r="EP223" s="31"/>
      <c r="EQ223" s="31"/>
      <c r="ER223" s="31"/>
      <c r="ES223" s="31"/>
      <c r="ET223" s="31"/>
      <c r="EU223" s="31"/>
      <c r="EV223" s="31"/>
      <c r="EW223" s="31"/>
      <c r="EX223" s="31"/>
      <c r="EY223" s="31"/>
      <c r="EZ223" s="31"/>
      <c r="FA223" s="31"/>
      <c r="FB223" s="31"/>
      <c r="FC223" s="31"/>
      <c r="FD223" s="31"/>
      <c r="FE223" s="31"/>
      <c r="FF223" s="31"/>
      <c r="FG223" s="31"/>
      <c r="FH223" s="31"/>
      <c r="FI223" s="31"/>
      <c r="FJ223" s="31"/>
      <c r="FK223" s="31"/>
      <c r="FL223" s="31"/>
      <c r="FM223" s="31"/>
      <c r="FN223" s="31"/>
      <c r="FO223" s="31"/>
      <c r="FP223" s="31"/>
      <c r="FQ223" s="31"/>
      <c r="FR223" s="31"/>
      <c r="FS223" s="31"/>
      <c r="FT223" s="31"/>
      <c r="FU223" s="31"/>
      <c r="FV223" s="31"/>
      <c r="FW223" s="31"/>
      <c r="FX223" s="31"/>
      <c r="FY223" s="31"/>
      <c r="FZ223" s="31"/>
      <c r="GA223" s="31"/>
      <c r="GB223" s="31"/>
      <c r="GC223" s="31"/>
      <c r="GD223" s="31"/>
      <c r="GE223" s="31"/>
      <c r="GF223" s="31"/>
      <c r="GG223" s="31"/>
      <c r="GH223" s="31"/>
      <c r="GI223" s="31"/>
      <c r="GJ223" s="31"/>
      <c r="GK223" s="31"/>
      <c r="GL223" s="31"/>
      <c r="GM223" s="31"/>
      <c r="GN223" s="31"/>
      <c r="GO223" s="31"/>
      <c r="GP223" s="31"/>
      <c r="GQ223" s="31"/>
      <c r="GR223" s="31"/>
      <c r="GS223" s="31"/>
      <c r="GT223" s="31"/>
      <c r="GU223" s="31"/>
      <c r="GV223" s="31"/>
      <c r="GW223" s="31"/>
      <c r="GX223" s="31"/>
      <c r="GY223" s="31"/>
      <c r="GZ223" s="31"/>
      <c r="HA223" s="31"/>
      <c r="HB223" s="31"/>
      <c r="HC223" s="31"/>
      <c r="HD223" s="31"/>
      <c r="HE223" s="31"/>
      <c r="HF223" s="31"/>
      <c r="HG223" s="31"/>
      <c r="HH223" s="31"/>
      <c r="HI223" s="31"/>
      <c r="HJ223" s="31"/>
      <c r="HK223" s="31"/>
      <c r="HL223" s="31"/>
      <c r="HM223" s="31"/>
      <c r="HN223" s="31"/>
      <c r="HO223" s="31"/>
      <c r="HP223" s="31"/>
      <c r="HQ223" s="31"/>
      <c r="HR223" s="31"/>
      <c r="HS223" s="31"/>
      <c r="HT223" s="31"/>
      <c r="HU223" s="31"/>
      <c r="HV223" s="31"/>
      <c r="HW223" s="31"/>
      <c r="HX223" s="31"/>
      <c r="HY223" s="31"/>
      <c r="HZ223" s="31"/>
      <c r="IA223" s="31"/>
      <c r="IB223" s="31"/>
      <c r="IC223" s="31"/>
      <c r="ID223" s="31"/>
      <c r="IE223" s="31"/>
      <c r="IF223" s="31"/>
      <c r="IG223" s="31"/>
      <c r="IH223" s="31"/>
      <c r="II223" s="31"/>
      <c r="IJ223" s="31"/>
      <c r="IK223" s="31"/>
      <c r="IL223" s="31"/>
      <c r="IM223" s="31"/>
      <c r="IN223" s="31"/>
      <c r="IO223" s="31"/>
    </row>
    <row r="224" spans="1:249" s="27" customFormat="1" ht="13.5" x14ac:dyDescent="0.25">
      <c r="A224" s="169">
        <v>261</v>
      </c>
      <c r="B224" s="164" t="s">
        <v>194</v>
      </c>
      <c r="C224" s="184" t="s">
        <v>348</v>
      </c>
      <c r="D224" s="166">
        <v>6718.3975477499989</v>
      </c>
      <c r="E224" s="167">
        <v>6018.0741289999996</v>
      </c>
      <c r="F224" s="166">
        <v>0</v>
      </c>
      <c r="G224" s="166">
        <v>199.02361700000003</v>
      </c>
      <c r="H224" s="163">
        <f t="shared" si="10"/>
        <v>501.29980174999923</v>
      </c>
      <c r="I224" s="163"/>
      <c r="J224" s="166">
        <v>1526.1956855498411</v>
      </c>
      <c r="K224" s="166">
        <v>2894.1938220499997</v>
      </c>
      <c r="L224" s="166">
        <v>0</v>
      </c>
      <c r="M224" s="166">
        <v>278.35049243000009</v>
      </c>
      <c r="N224" s="166">
        <f t="shared" si="11"/>
        <v>-1646.3486289301586</v>
      </c>
      <c r="O224" s="163">
        <f t="shared" si="12"/>
        <v>-428.41597446934577</v>
      </c>
      <c r="P224" s="168"/>
      <c r="Q224" s="31"/>
      <c r="R224" s="31"/>
      <c r="S224" s="31"/>
      <c r="T224" s="31"/>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1"/>
      <c r="AW224" s="31"/>
      <c r="AX224" s="31"/>
      <c r="AY224" s="31"/>
      <c r="AZ224" s="31"/>
      <c r="BA224" s="31"/>
      <c r="BB224" s="31"/>
      <c r="BC224" s="31"/>
      <c r="BD224" s="31"/>
      <c r="BE224" s="31"/>
      <c r="BF224" s="31"/>
      <c r="BG224" s="31"/>
      <c r="BH224" s="31"/>
      <c r="BI224" s="31"/>
      <c r="BJ224" s="31"/>
      <c r="BK224" s="31"/>
      <c r="BL224" s="31"/>
      <c r="BM224" s="31"/>
      <c r="BN224" s="31"/>
      <c r="BO224" s="31"/>
      <c r="BP224" s="31"/>
      <c r="BQ224" s="31"/>
      <c r="BR224" s="31"/>
      <c r="BS224" s="31"/>
      <c r="BT224" s="31"/>
      <c r="BU224" s="31"/>
      <c r="BV224" s="31"/>
      <c r="BW224" s="31"/>
      <c r="BX224" s="31"/>
      <c r="BY224" s="31"/>
      <c r="BZ224" s="31"/>
      <c r="CA224" s="31"/>
      <c r="CB224" s="31"/>
      <c r="CC224" s="31"/>
      <c r="CD224" s="31"/>
      <c r="CE224" s="31"/>
      <c r="CF224" s="31"/>
      <c r="CG224" s="31"/>
      <c r="CH224" s="31"/>
      <c r="CI224" s="31"/>
      <c r="CJ224" s="31"/>
      <c r="CK224" s="31"/>
      <c r="CL224" s="31"/>
      <c r="CM224" s="31"/>
      <c r="CN224" s="31"/>
      <c r="CO224" s="31"/>
      <c r="CP224" s="31"/>
      <c r="CQ224" s="31"/>
      <c r="CR224" s="31"/>
      <c r="CS224" s="31"/>
      <c r="CT224" s="31"/>
      <c r="CU224" s="31"/>
      <c r="CV224" s="31"/>
      <c r="CW224" s="31"/>
      <c r="CX224" s="31"/>
      <c r="CY224" s="31"/>
      <c r="CZ224" s="31"/>
      <c r="DA224" s="31"/>
      <c r="DB224" s="31"/>
      <c r="DC224" s="31"/>
      <c r="DD224" s="31"/>
      <c r="DE224" s="31"/>
      <c r="DF224" s="31"/>
      <c r="DG224" s="31"/>
      <c r="DH224" s="31"/>
      <c r="DI224" s="31"/>
      <c r="DJ224" s="31"/>
      <c r="DK224" s="31"/>
      <c r="DL224" s="31"/>
      <c r="DM224" s="31"/>
      <c r="DN224" s="31"/>
      <c r="DO224" s="31"/>
      <c r="DP224" s="31"/>
      <c r="DQ224" s="31"/>
      <c r="DR224" s="31"/>
      <c r="DS224" s="31"/>
      <c r="DT224" s="31"/>
      <c r="DU224" s="31"/>
      <c r="DV224" s="31"/>
      <c r="DW224" s="31"/>
      <c r="DX224" s="31"/>
      <c r="DY224" s="31"/>
      <c r="DZ224" s="31"/>
      <c r="EA224" s="31"/>
      <c r="EB224" s="31"/>
      <c r="EC224" s="31"/>
      <c r="ED224" s="31"/>
      <c r="EE224" s="31"/>
      <c r="EF224" s="31"/>
      <c r="EG224" s="31"/>
      <c r="EH224" s="31"/>
      <c r="EI224" s="31"/>
      <c r="EJ224" s="31"/>
      <c r="EK224" s="31"/>
      <c r="EL224" s="31"/>
      <c r="EM224" s="31"/>
      <c r="EN224" s="31"/>
      <c r="EO224" s="31"/>
      <c r="EP224" s="31"/>
      <c r="EQ224" s="31"/>
      <c r="ER224" s="31"/>
      <c r="ES224" s="31"/>
      <c r="ET224" s="31"/>
      <c r="EU224" s="31"/>
      <c r="EV224" s="31"/>
      <c r="EW224" s="31"/>
      <c r="EX224" s="31"/>
      <c r="EY224" s="31"/>
      <c r="EZ224" s="31"/>
      <c r="FA224" s="31"/>
      <c r="FB224" s="31"/>
      <c r="FC224" s="31"/>
      <c r="FD224" s="31"/>
      <c r="FE224" s="31"/>
      <c r="FF224" s="31"/>
      <c r="FG224" s="31"/>
      <c r="FH224" s="31"/>
      <c r="FI224" s="31"/>
      <c r="FJ224" s="31"/>
      <c r="FK224" s="31"/>
      <c r="FL224" s="31"/>
      <c r="FM224" s="31"/>
      <c r="FN224" s="31"/>
      <c r="FO224" s="31"/>
      <c r="FP224" s="31"/>
      <c r="FQ224" s="31"/>
      <c r="FR224" s="31"/>
      <c r="FS224" s="31"/>
      <c r="FT224" s="31"/>
      <c r="FU224" s="31"/>
      <c r="FV224" s="31"/>
      <c r="FW224" s="31"/>
      <c r="FX224" s="31"/>
      <c r="FY224" s="31"/>
      <c r="FZ224" s="31"/>
      <c r="GA224" s="31"/>
      <c r="GB224" s="31"/>
      <c r="GC224" s="31"/>
      <c r="GD224" s="31"/>
      <c r="GE224" s="31"/>
      <c r="GF224" s="31"/>
      <c r="GG224" s="31"/>
      <c r="GH224" s="31"/>
      <c r="GI224" s="31"/>
      <c r="GJ224" s="31"/>
      <c r="GK224" s="31"/>
      <c r="GL224" s="31"/>
      <c r="GM224" s="31"/>
      <c r="GN224" s="31"/>
      <c r="GO224" s="31"/>
      <c r="GP224" s="31"/>
      <c r="GQ224" s="31"/>
      <c r="GR224" s="31"/>
      <c r="GS224" s="31"/>
      <c r="GT224" s="31"/>
      <c r="GU224" s="31"/>
      <c r="GV224" s="31"/>
      <c r="GW224" s="31"/>
      <c r="GX224" s="31"/>
      <c r="GY224" s="31"/>
      <c r="GZ224" s="31"/>
      <c r="HA224" s="31"/>
      <c r="HB224" s="31"/>
      <c r="HC224" s="31"/>
      <c r="HD224" s="31"/>
      <c r="HE224" s="31"/>
      <c r="HF224" s="31"/>
      <c r="HG224" s="31"/>
      <c r="HH224" s="31"/>
      <c r="HI224" s="31"/>
      <c r="HJ224" s="31"/>
      <c r="HK224" s="31"/>
      <c r="HL224" s="31"/>
      <c r="HM224" s="31"/>
      <c r="HN224" s="31"/>
      <c r="HO224" s="31"/>
      <c r="HP224" s="31"/>
      <c r="HQ224" s="31"/>
      <c r="HR224" s="31"/>
      <c r="HS224" s="31"/>
      <c r="HT224" s="31"/>
      <c r="HU224" s="31"/>
      <c r="HV224" s="31"/>
      <c r="HW224" s="31"/>
      <c r="HX224" s="31"/>
      <c r="HY224" s="31"/>
      <c r="HZ224" s="31"/>
      <c r="IA224" s="31"/>
      <c r="IB224" s="31"/>
      <c r="IC224" s="31"/>
      <c r="ID224" s="31"/>
      <c r="IE224" s="31"/>
      <c r="IF224" s="31"/>
      <c r="IG224" s="31"/>
      <c r="IH224" s="31"/>
      <c r="II224" s="31"/>
      <c r="IJ224" s="31"/>
      <c r="IK224" s="31"/>
      <c r="IL224" s="31"/>
      <c r="IM224" s="31"/>
      <c r="IN224" s="31"/>
      <c r="IO224" s="31"/>
    </row>
    <row r="225" spans="1:249" s="27" customFormat="1" ht="24.75" x14ac:dyDescent="0.25">
      <c r="A225" s="169">
        <v>262</v>
      </c>
      <c r="B225" s="164" t="s">
        <v>229</v>
      </c>
      <c r="C225" s="184" t="s">
        <v>349</v>
      </c>
      <c r="D225" s="166">
        <v>126.05884050000003</v>
      </c>
      <c r="E225" s="167">
        <v>62.791540999999995</v>
      </c>
      <c r="F225" s="166">
        <v>0</v>
      </c>
      <c r="G225" s="166">
        <v>15.648574</v>
      </c>
      <c r="H225" s="163">
        <f t="shared" si="10"/>
        <v>47.618725500000039</v>
      </c>
      <c r="I225" s="163"/>
      <c r="J225" s="166">
        <v>74.636183489878562</v>
      </c>
      <c r="K225" s="166">
        <v>55.647410520623936</v>
      </c>
      <c r="L225" s="166">
        <v>0</v>
      </c>
      <c r="M225" s="166">
        <v>15.803253010000004</v>
      </c>
      <c r="N225" s="166">
        <f t="shared" si="11"/>
        <v>3.1855199592546217</v>
      </c>
      <c r="O225" s="163">
        <f t="shared" si="12"/>
        <v>-93.310362833514688</v>
      </c>
      <c r="P225" s="168"/>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c r="AY225" s="31"/>
      <c r="AZ225" s="31"/>
      <c r="BA225" s="31"/>
      <c r="BB225" s="31"/>
      <c r="BC225" s="31"/>
      <c r="BD225" s="31"/>
      <c r="BE225" s="31"/>
      <c r="BF225" s="31"/>
      <c r="BG225" s="31"/>
      <c r="BH225" s="31"/>
      <c r="BI225" s="31"/>
      <c r="BJ225" s="31"/>
      <c r="BK225" s="31"/>
      <c r="BL225" s="31"/>
      <c r="BM225" s="31"/>
      <c r="BN225" s="31"/>
      <c r="BO225" s="31"/>
      <c r="BP225" s="31"/>
      <c r="BQ225" s="31"/>
      <c r="BR225" s="31"/>
      <c r="BS225" s="31"/>
      <c r="BT225" s="31"/>
      <c r="BU225" s="31"/>
      <c r="BV225" s="31"/>
      <c r="BW225" s="31"/>
      <c r="BX225" s="31"/>
      <c r="BY225" s="31"/>
      <c r="BZ225" s="31"/>
      <c r="CA225" s="31"/>
      <c r="CB225" s="31"/>
      <c r="CC225" s="31"/>
      <c r="CD225" s="31"/>
      <c r="CE225" s="31"/>
      <c r="CF225" s="31"/>
      <c r="CG225" s="31"/>
      <c r="CH225" s="31"/>
      <c r="CI225" s="31"/>
      <c r="CJ225" s="31"/>
      <c r="CK225" s="31"/>
      <c r="CL225" s="31"/>
      <c r="CM225" s="31"/>
      <c r="CN225" s="31"/>
      <c r="CO225" s="31"/>
      <c r="CP225" s="31"/>
      <c r="CQ225" s="31"/>
      <c r="CR225" s="31"/>
      <c r="CS225" s="31"/>
      <c r="CT225" s="31"/>
      <c r="CU225" s="31"/>
      <c r="CV225" s="31"/>
      <c r="CW225" s="31"/>
      <c r="CX225" s="31"/>
      <c r="CY225" s="31"/>
      <c r="CZ225" s="31"/>
      <c r="DA225" s="31"/>
      <c r="DB225" s="31"/>
      <c r="DC225" s="31"/>
      <c r="DD225" s="31"/>
      <c r="DE225" s="31"/>
      <c r="DF225" s="31"/>
      <c r="DG225" s="31"/>
      <c r="DH225" s="31"/>
      <c r="DI225" s="31"/>
      <c r="DJ225" s="31"/>
      <c r="DK225" s="31"/>
      <c r="DL225" s="31"/>
      <c r="DM225" s="31"/>
      <c r="DN225" s="31"/>
      <c r="DO225" s="31"/>
      <c r="DP225" s="31"/>
      <c r="DQ225" s="31"/>
      <c r="DR225" s="31"/>
      <c r="DS225" s="31"/>
      <c r="DT225" s="31"/>
      <c r="DU225" s="31"/>
      <c r="DV225" s="31"/>
      <c r="DW225" s="31"/>
      <c r="DX225" s="31"/>
      <c r="DY225" s="31"/>
      <c r="DZ225" s="31"/>
      <c r="EA225" s="31"/>
      <c r="EB225" s="31"/>
      <c r="EC225" s="31"/>
      <c r="ED225" s="31"/>
      <c r="EE225" s="31"/>
      <c r="EF225" s="31"/>
      <c r="EG225" s="31"/>
      <c r="EH225" s="31"/>
      <c r="EI225" s="31"/>
      <c r="EJ225" s="31"/>
      <c r="EK225" s="31"/>
      <c r="EL225" s="31"/>
      <c r="EM225" s="31"/>
      <c r="EN225" s="31"/>
      <c r="EO225" s="31"/>
      <c r="EP225" s="31"/>
      <c r="EQ225" s="31"/>
      <c r="ER225" s="31"/>
      <c r="ES225" s="31"/>
      <c r="ET225" s="31"/>
      <c r="EU225" s="31"/>
      <c r="EV225" s="31"/>
      <c r="EW225" s="31"/>
      <c r="EX225" s="31"/>
      <c r="EY225" s="31"/>
      <c r="EZ225" s="31"/>
      <c r="FA225" s="31"/>
      <c r="FB225" s="31"/>
      <c r="FC225" s="31"/>
      <c r="FD225" s="31"/>
      <c r="FE225" s="31"/>
      <c r="FF225" s="31"/>
      <c r="FG225" s="31"/>
      <c r="FH225" s="31"/>
      <c r="FI225" s="31"/>
      <c r="FJ225" s="31"/>
      <c r="FK225" s="31"/>
      <c r="FL225" s="31"/>
      <c r="FM225" s="31"/>
      <c r="FN225" s="31"/>
      <c r="FO225" s="31"/>
      <c r="FP225" s="31"/>
      <c r="FQ225" s="31"/>
      <c r="FR225" s="31"/>
      <c r="FS225" s="31"/>
      <c r="FT225" s="31"/>
      <c r="FU225" s="31"/>
      <c r="FV225" s="31"/>
      <c r="FW225" s="31"/>
      <c r="FX225" s="31"/>
      <c r="FY225" s="31"/>
      <c r="FZ225" s="31"/>
      <c r="GA225" s="31"/>
      <c r="GB225" s="31"/>
      <c r="GC225" s="31"/>
      <c r="GD225" s="31"/>
      <c r="GE225" s="31"/>
      <c r="GF225" s="31"/>
      <c r="GG225" s="31"/>
      <c r="GH225" s="31"/>
      <c r="GI225" s="31"/>
      <c r="GJ225" s="31"/>
      <c r="GK225" s="31"/>
      <c r="GL225" s="31"/>
      <c r="GM225" s="31"/>
      <c r="GN225" s="31"/>
      <c r="GO225" s="31"/>
      <c r="GP225" s="31"/>
      <c r="GQ225" s="31"/>
      <c r="GR225" s="31"/>
      <c r="GS225" s="31"/>
      <c r="GT225" s="31"/>
      <c r="GU225" s="31"/>
      <c r="GV225" s="31"/>
      <c r="GW225" s="31"/>
      <c r="GX225" s="31"/>
      <c r="GY225" s="31"/>
      <c r="GZ225" s="31"/>
      <c r="HA225" s="31"/>
      <c r="HB225" s="31"/>
      <c r="HC225" s="31"/>
      <c r="HD225" s="31"/>
      <c r="HE225" s="31"/>
      <c r="HF225" s="31"/>
      <c r="HG225" s="31"/>
      <c r="HH225" s="31"/>
      <c r="HI225" s="31"/>
      <c r="HJ225" s="31"/>
      <c r="HK225" s="31"/>
      <c r="HL225" s="31"/>
      <c r="HM225" s="31"/>
      <c r="HN225" s="31"/>
      <c r="HO225" s="31"/>
      <c r="HP225" s="31"/>
      <c r="HQ225" s="31"/>
      <c r="HR225" s="31"/>
      <c r="HS225" s="31"/>
      <c r="HT225" s="31"/>
      <c r="HU225" s="31"/>
      <c r="HV225" s="31"/>
      <c r="HW225" s="31"/>
      <c r="HX225" s="31"/>
      <c r="HY225" s="31"/>
      <c r="HZ225" s="31"/>
      <c r="IA225" s="31"/>
      <c r="IB225" s="31"/>
      <c r="IC225" s="31"/>
      <c r="ID225" s="31"/>
      <c r="IE225" s="31"/>
      <c r="IF225" s="31"/>
      <c r="IG225" s="31"/>
      <c r="IH225" s="31"/>
      <c r="II225" s="31"/>
      <c r="IJ225" s="31"/>
      <c r="IK225" s="31"/>
      <c r="IL225" s="31"/>
      <c r="IM225" s="31"/>
      <c r="IN225" s="31"/>
      <c r="IO225" s="31"/>
    </row>
    <row r="226" spans="1:249" s="27" customFormat="1" ht="13.5" x14ac:dyDescent="0.25">
      <c r="A226" s="169">
        <v>264</v>
      </c>
      <c r="B226" s="164" t="s">
        <v>129</v>
      </c>
      <c r="C226" s="184" t="s">
        <v>350</v>
      </c>
      <c r="D226" s="166">
        <v>6396.4046662499986</v>
      </c>
      <c r="E226" s="167">
        <v>4779.994269750001</v>
      </c>
      <c r="F226" s="166">
        <v>0</v>
      </c>
      <c r="G226" s="166">
        <v>0</v>
      </c>
      <c r="H226" s="163">
        <f t="shared" si="10"/>
        <v>1616.4103964999977</v>
      </c>
      <c r="I226" s="163"/>
      <c r="J226" s="166">
        <v>14.234437182093529</v>
      </c>
      <c r="K226" s="166">
        <v>555.71348841999998</v>
      </c>
      <c r="L226" s="166">
        <v>0</v>
      </c>
      <c r="M226" s="166">
        <v>393.15826229999999</v>
      </c>
      <c r="N226" s="166">
        <f t="shared" si="11"/>
        <v>-934.63731353790649</v>
      </c>
      <c r="O226" s="163">
        <f t="shared" si="12"/>
        <v>-157.82178310419619</v>
      </c>
      <c r="P226" s="168"/>
      <c r="Q226" s="31"/>
      <c r="R226" s="31"/>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c r="AY226" s="31"/>
      <c r="AZ226" s="31"/>
      <c r="BA226" s="31"/>
      <c r="BB226" s="31"/>
      <c r="BC226" s="31"/>
      <c r="BD226" s="31"/>
      <c r="BE226" s="31"/>
      <c r="BF226" s="31"/>
      <c r="BG226" s="31"/>
      <c r="BH226" s="31"/>
      <c r="BI226" s="31"/>
      <c r="BJ226" s="31"/>
      <c r="BK226" s="31"/>
      <c r="BL226" s="31"/>
      <c r="BM226" s="31"/>
      <c r="BN226" s="31"/>
      <c r="BO226" s="31"/>
      <c r="BP226" s="31"/>
      <c r="BQ226" s="31"/>
      <c r="BR226" s="31"/>
      <c r="BS226" s="31"/>
      <c r="BT226" s="31"/>
      <c r="BU226" s="31"/>
      <c r="BV226" s="31"/>
      <c r="BW226" s="31"/>
      <c r="BX226" s="31"/>
      <c r="BY226" s="31"/>
      <c r="BZ226" s="31"/>
      <c r="CA226" s="31"/>
      <c r="CB226" s="31"/>
      <c r="CC226" s="31"/>
      <c r="CD226" s="31"/>
      <c r="CE226" s="31"/>
      <c r="CF226" s="31"/>
      <c r="CG226" s="31"/>
      <c r="CH226" s="31"/>
      <c r="CI226" s="31"/>
      <c r="CJ226" s="31"/>
      <c r="CK226" s="31"/>
      <c r="CL226" s="31"/>
      <c r="CM226" s="31"/>
      <c r="CN226" s="31"/>
      <c r="CO226" s="31"/>
      <c r="CP226" s="31"/>
      <c r="CQ226" s="31"/>
      <c r="CR226" s="31"/>
      <c r="CS226" s="31"/>
      <c r="CT226" s="31"/>
      <c r="CU226" s="31"/>
      <c r="CV226" s="31"/>
      <c r="CW226" s="31"/>
      <c r="CX226" s="31"/>
      <c r="CY226" s="31"/>
      <c r="CZ226" s="31"/>
      <c r="DA226" s="31"/>
      <c r="DB226" s="31"/>
      <c r="DC226" s="31"/>
      <c r="DD226" s="31"/>
      <c r="DE226" s="31"/>
      <c r="DF226" s="31"/>
      <c r="DG226" s="31"/>
      <c r="DH226" s="31"/>
      <c r="DI226" s="31"/>
      <c r="DJ226" s="31"/>
      <c r="DK226" s="31"/>
      <c r="DL226" s="31"/>
      <c r="DM226" s="31"/>
      <c r="DN226" s="31"/>
      <c r="DO226" s="31"/>
      <c r="DP226" s="31"/>
      <c r="DQ226" s="31"/>
      <c r="DR226" s="31"/>
      <c r="DS226" s="31"/>
      <c r="DT226" s="31"/>
      <c r="DU226" s="31"/>
      <c r="DV226" s="31"/>
      <c r="DW226" s="31"/>
      <c r="DX226" s="31"/>
      <c r="DY226" s="31"/>
      <c r="DZ226" s="31"/>
      <c r="EA226" s="31"/>
      <c r="EB226" s="31"/>
      <c r="EC226" s="31"/>
      <c r="ED226" s="31"/>
      <c r="EE226" s="31"/>
      <c r="EF226" s="31"/>
      <c r="EG226" s="31"/>
      <c r="EH226" s="31"/>
      <c r="EI226" s="31"/>
      <c r="EJ226" s="31"/>
      <c r="EK226" s="31"/>
      <c r="EL226" s="31"/>
      <c r="EM226" s="31"/>
      <c r="EN226" s="31"/>
      <c r="EO226" s="31"/>
      <c r="EP226" s="31"/>
      <c r="EQ226" s="31"/>
      <c r="ER226" s="31"/>
      <c r="ES226" s="31"/>
      <c r="ET226" s="31"/>
      <c r="EU226" s="31"/>
      <c r="EV226" s="31"/>
      <c r="EW226" s="31"/>
      <c r="EX226" s="31"/>
      <c r="EY226" s="31"/>
      <c r="EZ226" s="31"/>
      <c r="FA226" s="31"/>
      <c r="FB226" s="31"/>
      <c r="FC226" s="31"/>
      <c r="FD226" s="31"/>
      <c r="FE226" s="31"/>
      <c r="FF226" s="31"/>
      <c r="FG226" s="31"/>
      <c r="FH226" s="31"/>
      <c r="FI226" s="31"/>
      <c r="FJ226" s="31"/>
      <c r="FK226" s="31"/>
      <c r="FL226" s="31"/>
      <c r="FM226" s="31"/>
      <c r="FN226" s="31"/>
      <c r="FO226" s="31"/>
      <c r="FP226" s="31"/>
      <c r="FQ226" s="31"/>
      <c r="FR226" s="31"/>
      <c r="FS226" s="31"/>
      <c r="FT226" s="31"/>
      <c r="FU226" s="31"/>
      <c r="FV226" s="31"/>
      <c r="FW226" s="31"/>
      <c r="FX226" s="31"/>
      <c r="FY226" s="31"/>
      <c r="FZ226" s="31"/>
      <c r="GA226" s="31"/>
      <c r="GB226" s="31"/>
      <c r="GC226" s="31"/>
      <c r="GD226" s="31"/>
      <c r="GE226" s="31"/>
      <c r="GF226" s="31"/>
      <c r="GG226" s="31"/>
      <c r="GH226" s="31"/>
      <c r="GI226" s="31"/>
      <c r="GJ226" s="31"/>
      <c r="GK226" s="31"/>
      <c r="GL226" s="31"/>
      <c r="GM226" s="31"/>
      <c r="GN226" s="31"/>
      <c r="GO226" s="31"/>
      <c r="GP226" s="31"/>
      <c r="GQ226" s="31"/>
      <c r="GR226" s="31"/>
      <c r="GS226" s="31"/>
      <c r="GT226" s="31"/>
      <c r="GU226" s="31"/>
      <c r="GV226" s="31"/>
      <c r="GW226" s="31"/>
      <c r="GX226" s="31"/>
      <c r="GY226" s="31"/>
      <c r="GZ226" s="31"/>
      <c r="HA226" s="31"/>
      <c r="HB226" s="31"/>
      <c r="HC226" s="31"/>
      <c r="HD226" s="31"/>
      <c r="HE226" s="31"/>
      <c r="HF226" s="31"/>
      <c r="HG226" s="31"/>
      <c r="HH226" s="31"/>
      <c r="HI226" s="31"/>
      <c r="HJ226" s="31"/>
      <c r="HK226" s="31"/>
      <c r="HL226" s="31"/>
      <c r="HM226" s="31"/>
      <c r="HN226" s="31"/>
      <c r="HO226" s="31"/>
      <c r="HP226" s="31"/>
      <c r="HQ226" s="31"/>
      <c r="HR226" s="31"/>
      <c r="HS226" s="31"/>
      <c r="HT226" s="31"/>
      <c r="HU226" s="31"/>
      <c r="HV226" s="31"/>
      <c r="HW226" s="31"/>
      <c r="HX226" s="31"/>
      <c r="HY226" s="31"/>
      <c r="HZ226" s="31"/>
      <c r="IA226" s="31"/>
      <c r="IB226" s="31"/>
      <c r="IC226" s="31"/>
      <c r="ID226" s="31"/>
      <c r="IE226" s="31"/>
      <c r="IF226" s="31"/>
      <c r="IG226" s="31"/>
      <c r="IH226" s="31"/>
      <c r="II226" s="31"/>
      <c r="IJ226" s="31"/>
      <c r="IK226" s="31"/>
      <c r="IL226" s="31"/>
      <c r="IM226" s="31"/>
      <c r="IN226" s="31"/>
      <c r="IO226" s="31"/>
    </row>
    <row r="227" spans="1:249" s="27" customFormat="1" ht="13.5" x14ac:dyDescent="0.25">
      <c r="A227" s="169">
        <v>266</v>
      </c>
      <c r="B227" s="164" t="s">
        <v>229</v>
      </c>
      <c r="C227" s="184" t="s">
        <v>351</v>
      </c>
      <c r="D227" s="166">
        <v>266.59845000000001</v>
      </c>
      <c r="E227" s="167">
        <v>0</v>
      </c>
      <c r="F227" s="166">
        <v>0</v>
      </c>
      <c r="G227" s="166">
        <v>0</v>
      </c>
      <c r="H227" s="163">
        <f t="shared" si="10"/>
        <v>266.59845000000001</v>
      </c>
      <c r="I227" s="163"/>
      <c r="J227" s="166">
        <v>0</v>
      </c>
      <c r="K227" s="166">
        <v>0</v>
      </c>
      <c r="L227" s="166">
        <v>0</v>
      </c>
      <c r="M227" s="166">
        <v>0</v>
      </c>
      <c r="N227" s="166">
        <f t="shared" si="11"/>
        <v>0</v>
      </c>
      <c r="O227" s="163" t="str">
        <f t="shared" si="12"/>
        <v>N.A.</v>
      </c>
      <c r="P227" s="168"/>
      <c r="Q227" s="31"/>
      <c r="R227" s="31"/>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c r="AY227" s="31"/>
      <c r="AZ227" s="31"/>
      <c r="BA227" s="31"/>
      <c r="BB227" s="31"/>
      <c r="BC227" s="31"/>
      <c r="BD227" s="31"/>
      <c r="BE227" s="31"/>
      <c r="BF227" s="31"/>
      <c r="BG227" s="31"/>
      <c r="BH227" s="31"/>
      <c r="BI227" s="31"/>
      <c r="BJ227" s="31"/>
      <c r="BK227" s="31"/>
      <c r="BL227" s="31"/>
      <c r="BM227" s="31"/>
      <c r="BN227" s="31"/>
      <c r="BO227" s="31"/>
      <c r="BP227" s="31"/>
      <c r="BQ227" s="31"/>
      <c r="BR227" s="31"/>
      <c r="BS227" s="31"/>
      <c r="BT227" s="31"/>
      <c r="BU227" s="31"/>
      <c r="BV227" s="31"/>
      <c r="BW227" s="31"/>
      <c r="BX227" s="31"/>
      <c r="BY227" s="31"/>
      <c r="BZ227" s="31"/>
      <c r="CA227" s="31"/>
      <c r="CB227" s="31"/>
      <c r="CC227" s="31"/>
      <c r="CD227" s="31"/>
      <c r="CE227" s="31"/>
      <c r="CF227" s="31"/>
      <c r="CG227" s="31"/>
      <c r="CH227" s="31"/>
      <c r="CI227" s="31"/>
      <c r="CJ227" s="31"/>
      <c r="CK227" s="31"/>
      <c r="CL227" s="31"/>
      <c r="CM227" s="31"/>
      <c r="CN227" s="31"/>
      <c r="CO227" s="31"/>
      <c r="CP227" s="31"/>
      <c r="CQ227" s="31"/>
      <c r="CR227" s="31"/>
      <c r="CS227" s="31"/>
      <c r="CT227" s="31"/>
      <c r="CU227" s="31"/>
      <c r="CV227" s="31"/>
      <c r="CW227" s="31"/>
      <c r="CX227" s="31"/>
      <c r="CY227" s="31"/>
      <c r="CZ227" s="31"/>
      <c r="DA227" s="31"/>
      <c r="DB227" s="31"/>
      <c r="DC227" s="31"/>
      <c r="DD227" s="31"/>
      <c r="DE227" s="31"/>
      <c r="DF227" s="31"/>
      <c r="DG227" s="31"/>
      <c r="DH227" s="31"/>
      <c r="DI227" s="31"/>
      <c r="DJ227" s="31"/>
      <c r="DK227" s="31"/>
      <c r="DL227" s="31"/>
      <c r="DM227" s="31"/>
      <c r="DN227" s="31"/>
      <c r="DO227" s="31"/>
      <c r="DP227" s="31"/>
      <c r="DQ227" s="31"/>
      <c r="DR227" s="31"/>
      <c r="DS227" s="31"/>
      <c r="DT227" s="31"/>
      <c r="DU227" s="31"/>
      <c r="DV227" s="31"/>
      <c r="DW227" s="31"/>
      <c r="DX227" s="31"/>
      <c r="DY227" s="31"/>
      <c r="DZ227" s="31"/>
      <c r="EA227" s="31"/>
      <c r="EB227" s="31"/>
      <c r="EC227" s="31"/>
      <c r="ED227" s="31"/>
      <c r="EE227" s="31"/>
      <c r="EF227" s="31"/>
      <c r="EG227" s="31"/>
      <c r="EH227" s="31"/>
      <c r="EI227" s="31"/>
      <c r="EJ227" s="31"/>
      <c r="EK227" s="31"/>
      <c r="EL227" s="31"/>
      <c r="EM227" s="31"/>
      <c r="EN227" s="31"/>
      <c r="EO227" s="31"/>
      <c r="EP227" s="31"/>
      <c r="EQ227" s="31"/>
      <c r="ER227" s="31"/>
      <c r="ES227" s="31"/>
      <c r="ET227" s="31"/>
      <c r="EU227" s="31"/>
      <c r="EV227" s="31"/>
      <c r="EW227" s="31"/>
      <c r="EX227" s="31"/>
      <c r="EY227" s="31"/>
      <c r="EZ227" s="31"/>
      <c r="FA227" s="31"/>
      <c r="FB227" s="31"/>
      <c r="FC227" s="31"/>
      <c r="FD227" s="31"/>
      <c r="FE227" s="31"/>
      <c r="FF227" s="31"/>
      <c r="FG227" s="31"/>
      <c r="FH227" s="31"/>
      <c r="FI227" s="31"/>
      <c r="FJ227" s="31"/>
      <c r="FK227" s="31"/>
      <c r="FL227" s="31"/>
      <c r="FM227" s="31"/>
      <c r="FN227" s="31"/>
      <c r="FO227" s="31"/>
      <c r="FP227" s="31"/>
      <c r="FQ227" s="31"/>
      <c r="FR227" s="31"/>
      <c r="FS227" s="31"/>
      <c r="FT227" s="31"/>
      <c r="FU227" s="31"/>
      <c r="FV227" s="31"/>
      <c r="FW227" s="31"/>
      <c r="FX227" s="31"/>
      <c r="FY227" s="31"/>
      <c r="FZ227" s="31"/>
      <c r="GA227" s="31"/>
      <c r="GB227" s="31"/>
      <c r="GC227" s="31"/>
      <c r="GD227" s="31"/>
      <c r="GE227" s="31"/>
      <c r="GF227" s="31"/>
      <c r="GG227" s="31"/>
      <c r="GH227" s="31"/>
      <c r="GI227" s="31"/>
      <c r="GJ227" s="31"/>
      <c r="GK227" s="31"/>
      <c r="GL227" s="31"/>
      <c r="GM227" s="31"/>
      <c r="GN227" s="31"/>
      <c r="GO227" s="31"/>
      <c r="GP227" s="31"/>
      <c r="GQ227" s="31"/>
      <c r="GR227" s="31"/>
      <c r="GS227" s="31"/>
      <c r="GT227" s="31"/>
      <c r="GU227" s="31"/>
      <c r="GV227" s="31"/>
      <c r="GW227" s="31"/>
      <c r="GX227" s="31"/>
      <c r="GY227" s="31"/>
      <c r="GZ227" s="31"/>
      <c r="HA227" s="31"/>
      <c r="HB227" s="31"/>
      <c r="HC227" s="31"/>
      <c r="HD227" s="31"/>
      <c r="HE227" s="31"/>
      <c r="HF227" s="31"/>
      <c r="HG227" s="31"/>
      <c r="HH227" s="31"/>
      <c r="HI227" s="31"/>
      <c r="HJ227" s="31"/>
      <c r="HK227" s="31"/>
      <c r="HL227" s="31"/>
      <c r="HM227" s="31"/>
      <c r="HN227" s="31"/>
      <c r="HO227" s="31"/>
      <c r="HP227" s="31"/>
      <c r="HQ227" s="31"/>
      <c r="HR227" s="31"/>
      <c r="HS227" s="31"/>
      <c r="HT227" s="31"/>
      <c r="HU227" s="31"/>
      <c r="HV227" s="31"/>
      <c r="HW227" s="31"/>
      <c r="HX227" s="31"/>
      <c r="HY227" s="31"/>
      <c r="HZ227" s="31"/>
      <c r="IA227" s="31"/>
      <c r="IB227" s="31"/>
      <c r="IC227" s="31"/>
      <c r="ID227" s="31"/>
      <c r="IE227" s="31"/>
      <c r="IF227" s="31"/>
      <c r="IG227" s="31"/>
      <c r="IH227" s="31"/>
      <c r="II227" s="31"/>
      <c r="IJ227" s="31"/>
      <c r="IK227" s="31"/>
      <c r="IL227" s="31"/>
      <c r="IM227" s="31"/>
      <c r="IN227" s="31"/>
      <c r="IO227" s="31"/>
    </row>
    <row r="228" spans="1:249" s="27" customFormat="1" ht="13.5" x14ac:dyDescent="0.25">
      <c r="A228" s="169">
        <v>267</v>
      </c>
      <c r="B228" s="164" t="s">
        <v>229</v>
      </c>
      <c r="C228" s="184" t="s">
        <v>352</v>
      </c>
      <c r="D228" s="166">
        <v>585.37313625000002</v>
      </c>
      <c r="E228" s="167">
        <v>45.870244999999997</v>
      </c>
      <c r="F228" s="166">
        <v>0</v>
      </c>
      <c r="G228" s="166">
        <v>15.102730999999999</v>
      </c>
      <c r="H228" s="163">
        <f t="shared" si="10"/>
        <v>524.40016025000011</v>
      </c>
      <c r="I228" s="163"/>
      <c r="J228" s="166">
        <v>61.109574287203181</v>
      </c>
      <c r="K228" s="166">
        <v>42.887653789733335</v>
      </c>
      <c r="L228" s="166">
        <v>0</v>
      </c>
      <c r="M228" s="166">
        <v>16.567031419999999</v>
      </c>
      <c r="N228" s="166">
        <f t="shared" si="11"/>
        <v>1.6548890774698464</v>
      </c>
      <c r="O228" s="163">
        <f t="shared" si="12"/>
        <v>-99.684422469153915</v>
      </c>
      <c r="P228" s="168"/>
      <c r="Q228" s="31"/>
      <c r="R228" s="31"/>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c r="AY228" s="31"/>
      <c r="AZ228" s="31"/>
      <c r="BA228" s="31"/>
      <c r="BB228" s="31"/>
      <c r="BC228" s="31"/>
      <c r="BD228" s="31"/>
      <c r="BE228" s="31"/>
      <c r="BF228" s="31"/>
      <c r="BG228" s="31"/>
      <c r="BH228" s="31"/>
      <c r="BI228" s="31"/>
      <c r="BJ228" s="31"/>
      <c r="BK228" s="31"/>
      <c r="BL228" s="31"/>
      <c r="BM228" s="31"/>
      <c r="BN228" s="31"/>
      <c r="BO228" s="31"/>
      <c r="BP228" s="31"/>
      <c r="BQ228" s="31"/>
      <c r="BR228" s="31"/>
      <c r="BS228" s="31"/>
      <c r="BT228" s="31"/>
      <c r="BU228" s="31"/>
      <c r="BV228" s="31"/>
      <c r="BW228" s="31"/>
      <c r="BX228" s="31"/>
      <c r="BY228" s="31"/>
      <c r="BZ228" s="31"/>
      <c r="CA228" s="31"/>
      <c r="CB228" s="31"/>
      <c r="CC228" s="31"/>
      <c r="CD228" s="31"/>
      <c r="CE228" s="31"/>
      <c r="CF228" s="31"/>
      <c r="CG228" s="31"/>
      <c r="CH228" s="31"/>
      <c r="CI228" s="31"/>
      <c r="CJ228" s="31"/>
      <c r="CK228" s="31"/>
      <c r="CL228" s="31"/>
      <c r="CM228" s="31"/>
      <c r="CN228" s="31"/>
      <c r="CO228" s="31"/>
      <c r="CP228" s="31"/>
      <c r="CQ228" s="31"/>
      <c r="CR228" s="31"/>
      <c r="CS228" s="31"/>
      <c r="CT228" s="31"/>
      <c r="CU228" s="31"/>
      <c r="CV228" s="31"/>
      <c r="CW228" s="31"/>
      <c r="CX228" s="31"/>
      <c r="CY228" s="31"/>
      <c r="CZ228" s="31"/>
      <c r="DA228" s="31"/>
      <c r="DB228" s="31"/>
      <c r="DC228" s="31"/>
      <c r="DD228" s="31"/>
      <c r="DE228" s="31"/>
      <c r="DF228" s="31"/>
      <c r="DG228" s="31"/>
      <c r="DH228" s="31"/>
      <c r="DI228" s="31"/>
      <c r="DJ228" s="31"/>
      <c r="DK228" s="31"/>
      <c r="DL228" s="31"/>
      <c r="DM228" s="31"/>
      <c r="DN228" s="31"/>
      <c r="DO228" s="31"/>
      <c r="DP228" s="31"/>
      <c r="DQ228" s="31"/>
      <c r="DR228" s="31"/>
      <c r="DS228" s="31"/>
      <c r="DT228" s="31"/>
      <c r="DU228" s="31"/>
      <c r="DV228" s="31"/>
      <c r="DW228" s="31"/>
      <c r="DX228" s="31"/>
      <c r="DY228" s="31"/>
      <c r="DZ228" s="31"/>
      <c r="EA228" s="31"/>
      <c r="EB228" s="31"/>
      <c r="EC228" s="31"/>
      <c r="ED228" s="31"/>
      <c r="EE228" s="31"/>
      <c r="EF228" s="31"/>
      <c r="EG228" s="31"/>
      <c r="EH228" s="31"/>
      <c r="EI228" s="31"/>
      <c r="EJ228" s="31"/>
      <c r="EK228" s="31"/>
      <c r="EL228" s="31"/>
      <c r="EM228" s="31"/>
      <c r="EN228" s="31"/>
      <c r="EO228" s="31"/>
      <c r="EP228" s="31"/>
      <c r="EQ228" s="31"/>
      <c r="ER228" s="31"/>
      <c r="ES228" s="31"/>
      <c r="ET228" s="31"/>
      <c r="EU228" s="31"/>
      <c r="EV228" s="31"/>
      <c r="EW228" s="31"/>
      <c r="EX228" s="31"/>
      <c r="EY228" s="31"/>
      <c r="EZ228" s="31"/>
      <c r="FA228" s="31"/>
      <c r="FB228" s="31"/>
      <c r="FC228" s="31"/>
      <c r="FD228" s="31"/>
      <c r="FE228" s="31"/>
      <c r="FF228" s="31"/>
      <c r="FG228" s="31"/>
      <c r="FH228" s="31"/>
      <c r="FI228" s="31"/>
      <c r="FJ228" s="31"/>
      <c r="FK228" s="31"/>
      <c r="FL228" s="31"/>
      <c r="FM228" s="31"/>
      <c r="FN228" s="31"/>
      <c r="FO228" s="31"/>
      <c r="FP228" s="31"/>
      <c r="FQ228" s="31"/>
      <c r="FR228" s="31"/>
      <c r="FS228" s="31"/>
      <c r="FT228" s="31"/>
      <c r="FU228" s="31"/>
      <c r="FV228" s="31"/>
      <c r="FW228" s="31"/>
      <c r="FX228" s="31"/>
      <c r="FY228" s="31"/>
      <c r="FZ228" s="31"/>
      <c r="GA228" s="31"/>
      <c r="GB228" s="31"/>
      <c r="GC228" s="31"/>
      <c r="GD228" s="31"/>
      <c r="GE228" s="31"/>
      <c r="GF228" s="31"/>
      <c r="GG228" s="31"/>
      <c r="GH228" s="31"/>
      <c r="GI228" s="31"/>
      <c r="GJ228" s="31"/>
      <c r="GK228" s="31"/>
      <c r="GL228" s="31"/>
      <c r="GM228" s="31"/>
      <c r="GN228" s="31"/>
      <c r="GO228" s="31"/>
      <c r="GP228" s="31"/>
      <c r="GQ228" s="31"/>
      <c r="GR228" s="31"/>
      <c r="GS228" s="31"/>
      <c r="GT228" s="31"/>
      <c r="GU228" s="31"/>
      <c r="GV228" s="31"/>
      <c r="GW228" s="31"/>
      <c r="GX228" s="31"/>
      <c r="GY228" s="31"/>
      <c r="GZ228" s="31"/>
      <c r="HA228" s="31"/>
      <c r="HB228" s="31"/>
      <c r="HC228" s="31"/>
      <c r="HD228" s="31"/>
      <c r="HE228" s="31"/>
      <c r="HF228" s="31"/>
      <c r="HG228" s="31"/>
      <c r="HH228" s="31"/>
      <c r="HI228" s="31"/>
      <c r="HJ228" s="31"/>
      <c r="HK228" s="31"/>
      <c r="HL228" s="31"/>
      <c r="HM228" s="31"/>
      <c r="HN228" s="31"/>
      <c r="HO228" s="31"/>
      <c r="HP228" s="31"/>
      <c r="HQ228" s="31"/>
      <c r="HR228" s="31"/>
      <c r="HS228" s="31"/>
      <c r="HT228" s="31"/>
      <c r="HU228" s="31"/>
      <c r="HV228" s="31"/>
      <c r="HW228" s="31"/>
      <c r="HX228" s="31"/>
      <c r="HY228" s="31"/>
      <c r="HZ228" s="31"/>
      <c r="IA228" s="31"/>
      <c r="IB228" s="31"/>
      <c r="IC228" s="31"/>
      <c r="ID228" s="31"/>
      <c r="IE228" s="31"/>
      <c r="IF228" s="31"/>
      <c r="IG228" s="31"/>
      <c r="IH228" s="31"/>
      <c r="II228" s="31"/>
      <c r="IJ228" s="31"/>
      <c r="IK228" s="31"/>
      <c r="IL228" s="31"/>
      <c r="IM228" s="31"/>
      <c r="IN228" s="31"/>
      <c r="IO228" s="31"/>
    </row>
    <row r="229" spans="1:249" s="27" customFormat="1" ht="13.5" x14ac:dyDescent="0.25">
      <c r="A229" s="164">
        <v>268</v>
      </c>
      <c r="B229" s="164" t="s">
        <v>131</v>
      </c>
      <c r="C229" s="184" t="s">
        <v>353</v>
      </c>
      <c r="D229" s="166">
        <v>108.84420525</v>
      </c>
      <c r="E229" s="167">
        <v>50.755331250000012</v>
      </c>
      <c r="F229" s="166">
        <v>0</v>
      </c>
      <c r="G229" s="166">
        <v>0</v>
      </c>
      <c r="H229" s="163">
        <f t="shared" si="10"/>
        <v>58.08887399999999</v>
      </c>
      <c r="I229" s="163"/>
      <c r="J229" s="166">
        <v>1.1810328833415535</v>
      </c>
      <c r="K229" s="166">
        <v>0</v>
      </c>
      <c r="L229" s="166">
        <v>0</v>
      </c>
      <c r="M229" s="166">
        <v>0</v>
      </c>
      <c r="N229" s="166">
        <f t="shared" si="11"/>
        <v>1.1810328833415535</v>
      </c>
      <c r="O229" s="163">
        <f t="shared" si="12"/>
        <v>-97.966851822017503</v>
      </c>
      <c r="P229" s="168"/>
      <c r="Q229" s="31"/>
      <c r="R229" s="31"/>
      <c r="S229" s="31"/>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c r="AY229" s="31"/>
      <c r="AZ229" s="31"/>
      <c r="BA229" s="31"/>
      <c r="BB229" s="31"/>
      <c r="BC229" s="31"/>
      <c r="BD229" s="31"/>
      <c r="BE229" s="31"/>
      <c r="BF229" s="31"/>
      <c r="BG229" s="31"/>
      <c r="BH229" s="31"/>
      <c r="BI229" s="31"/>
      <c r="BJ229" s="31"/>
      <c r="BK229" s="31"/>
      <c r="BL229" s="31"/>
      <c r="BM229" s="31"/>
      <c r="BN229" s="31"/>
      <c r="BO229" s="31"/>
      <c r="BP229" s="31"/>
      <c r="BQ229" s="31"/>
      <c r="BR229" s="31"/>
      <c r="BS229" s="31"/>
      <c r="BT229" s="31"/>
      <c r="BU229" s="31"/>
      <c r="BV229" s="31"/>
      <c r="BW229" s="31"/>
      <c r="BX229" s="31"/>
      <c r="BY229" s="31"/>
      <c r="BZ229" s="31"/>
      <c r="CA229" s="31"/>
      <c r="CB229" s="31"/>
      <c r="CC229" s="31"/>
      <c r="CD229" s="31"/>
      <c r="CE229" s="31"/>
      <c r="CF229" s="31"/>
      <c r="CG229" s="31"/>
      <c r="CH229" s="31"/>
      <c r="CI229" s="31"/>
      <c r="CJ229" s="31"/>
      <c r="CK229" s="31"/>
      <c r="CL229" s="31"/>
      <c r="CM229" s="31"/>
      <c r="CN229" s="31"/>
      <c r="CO229" s="31"/>
      <c r="CP229" s="31"/>
      <c r="CQ229" s="31"/>
      <c r="CR229" s="31"/>
      <c r="CS229" s="31"/>
      <c r="CT229" s="31"/>
      <c r="CU229" s="31"/>
      <c r="CV229" s="31"/>
      <c r="CW229" s="31"/>
      <c r="CX229" s="31"/>
      <c r="CY229" s="31"/>
      <c r="CZ229" s="31"/>
      <c r="DA229" s="31"/>
      <c r="DB229" s="31"/>
      <c r="DC229" s="31"/>
      <c r="DD229" s="31"/>
      <c r="DE229" s="31"/>
      <c r="DF229" s="31"/>
      <c r="DG229" s="31"/>
      <c r="DH229" s="31"/>
      <c r="DI229" s="31"/>
      <c r="DJ229" s="31"/>
      <c r="DK229" s="31"/>
      <c r="DL229" s="31"/>
      <c r="DM229" s="31"/>
      <c r="DN229" s="31"/>
      <c r="DO229" s="31"/>
      <c r="DP229" s="31"/>
      <c r="DQ229" s="31"/>
      <c r="DR229" s="31"/>
      <c r="DS229" s="31"/>
      <c r="DT229" s="31"/>
      <c r="DU229" s="31"/>
      <c r="DV229" s="31"/>
      <c r="DW229" s="31"/>
      <c r="DX229" s="31"/>
      <c r="DY229" s="31"/>
      <c r="DZ229" s="31"/>
      <c r="EA229" s="31"/>
      <c r="EB229" s="31"/>
      <c r="EC229" s="31"/>
      <c r="ED229" s="31"/>
      <c r="EE229" s="31"/>
      <c r="EF229" s="31"/>
      <c r="EG229" s="31"/>
      <c r="EH229" s="31"/>
      <c r="EI229" s="31"/>
      <c r="EJ229" s="31"/>
      <c r="EK229" s="31"/>
      <c r="EL229" s="31"/>
      <c r="EM229" s="31"/>
      <c r="EN229" s="31"/>
      <c r="EO229" s="31"/>
      <c r="EP229" s="31"/>
      <c r="EQ229" s="31"/>
      <c r="ER229" s="31"/>
      <c r="ES229" s="31"/>
      <c r="ET229" s="31"/>
      <c r="EU229" s="31"/>
      <c r="EV229" s="31"/>
      <c r="EW229" s="31"/>
      <c r="EX229" s="31"/>
      <c r="EY229" s="31"/>
      <c r="EZ229" s="31"/>
      <c r="FA229" s="31"/>
      <c r="FB229" s="31"/>
      <c r="FC229" s="31"/>
      <c r="FD229" s="31"/>
      <c r="FE229" s="31"/>
      <c r="FF229" s="31"/>
      <c r="FG229" s="31"/>
      <c r="FH229" s="31"/>
      <c r="FI229" s="31"/>
      <c r="FJ229" s="31"/>
      <c r="FK229" s="31"/>
      <c r="FL229" s="31"/>
      <c r="FM229" s="31"/>
      <c r="FN229" s="31"/>
      <c r="FO229" s="31"/>
      <c r="FP229" s="31"/>
      <c r="FQ229" s="31"/>
      <c r="FR229" s="31"/>
      <c r="FS229" s="31"/>
      <c r="FT229" s="31"/>
      <c r="FU229" s="31"/>
      <c r="FV229" s="31"/>
      <c r="FW229" s="31"/>
      <c r="FX229" s="31"/>
      <c r="FY229" s="31"/>
      <c r="FZ229" s="31"/>
      <c r="GA229" s="31"/>
      <c r="GB229" s="31"/>
      <c r="GC229" s="31"/>
      <c r="GD229" s="31"/>
      <c r="GE229" s="31"/>
      <c r="GF229" s="31"/>
      <c r="GG229" s="31"/>
      <c r="GH229" s="31"/>
      <c r="GI229" s="31"/>
      <c r="GJ229" s="31"/>
      <c r="GK229" s="31"/>
      <c r="GL229" s="31"/>
      <c r="GM229" s="31"/>
      <c r="GN229" s="31"/>
      <c r="GO229" s="31"/>
      <c r="GP229" s="31"/>
      <c r="GQ229" s="31"/>
      <c r="GR229" s="31"/>
      <c r="GS229" s="31"/>
      <c r="GT229" s="31"/>
      <c r="GU229" s="31"/>
      <c r="GV229" s="31"/>
      <c r="GW229" s="31"/>
      <c r="GX229" s="31"/>
      <c r="GY229" s="31"/>
      <c r="GZ229" s="31"/>
      <c r="HA229" s="31"/>
      <c r="HB229" s="31"/>
      <c r="HC229" s="31"/>
      <c r="HD229" s="31"/>
      <c r="HE229" s="31"/>
      <c r="HF229" s="31"/>
      <c r="HG229" s="31"/>
      <c r="HH229" s="31"/>
      <c r="HI229" s="31"/>
      <c r="HJ229" s="31"/>
      <c r="HK229" s="31"/>
      <c r="HL229" s="31"/>
      <c r="HM229" s="31"/>
      <c r="HN229" s="31"/>
      <c r="HO229" s="31"/>
      <c r="HP229" s="31"/>
      <c r="HQ229" s="31"/>
      <c r="HR229" s="31"/>
      <c r="HS229" s="31"/>
      <c r="HT229" s="31"/>
      <c r="HU229" s="31"/>
      <c r="HV229" s="31"/>
      <c r="HW229" s="31"/>
      <c r="HX229" s="31"/>
      <c r="HY229" s="31"/>
      <c r="HZ229" s="31"/>
      <c r="IA229" s="31"/>
      <c r="IB229" s="31"/>
      <c r="IC229" s="31"/>
      <c r="ID229" s="31"/>
      <c r="IE229" s="31"/>
      <c r="IF229" s="31"/>
      <c r="IG229" s="31"/>
      <c r="IH229" s="31"/>
      <c r="II229" s="31"/>
      <c r="IJ229" s="31"/>
      <c r="IK229" s="31"/>
      <c r="IL229" s="31"/>
      <c r="IM229" s="31"/>
      <c r="IN229" s="31"/>
      <c r="IO229" s="31"/>
    </row>
    <row r="230" spans="1:249" s="27" customFormat="1" ht="24.75" x14ac:dyDescent="0.25">
      <c r="A230" s="164">
        <v>269</v>
      </c>
      <c r="B230" s="164" t="s">
        <v>139</v>
      </c>
      <c r="C230" s="184" t="s">
        <v>354</v>
      </c>
      <c r="D230" s="166">
        <v>14.360813250000003</v>
      </c>
      <c r="E230" s="167">
        <v>7.9904200000000003</v>
      </c>
      <c r="F230" s="166">
        <v>0</v>
      </c>
      <c r="G230" s="166">
        <v>2.060778</v>
      </c>
      <c r="H230" s="163">
        <f t="shared" si="10"/>
        <v>4.3096152500000029</v>
      </c>
      <c r="I230" s="163"/>
      <c r="J230" s="166">
        <v>8.3129882740206735</v>
      </c>
      <c r="K230" s="166">
        <v>5.7962099021513493</v>
      </c>
      <c r="L230" s="166">
        <v>0</v>
      </c>
      <c r="M230" s="166">
        <v>2.0048141099999999</v>
      </c>
      <c r="N230" s="166">
        <f t="shared" si="11"/>
        <v>0.51196426186932431</v>
      </c>
      <c r="O230" s="163">
        <f t="shared" si="12"/>
        <v>-88.120418362884621</v>
      </c>
      <c r="P230" s="168"/>
      <c r="Q230" s="31"/>
      <c r="R230" s="31"/>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c r="AY230" s="31"/>
      <c r="AZ230" s="31"/>
      <c r="BA230" s="31"/>
      <c r="BB230" s="31"/>
      <c r="BC230" s="31"/>
      <c r="BD230" s="31"/>
      <c r="BE230" s="31"/>
      <c r="BF230" s="31"/>
      <c r="BG230" s="31"/>
      <c r="BH230" s="31"/>
      <c r="BI230" s="31"/>
      <c r="BJ230" s="31"/>
      <c r="BK230" s="31"/>
      <c r="BL230" s="31"/>
      <c r="BM230" s="31"/>
      <c r="BN230" s="31"/>
      <c r="BO230" s="31"/>
      <c r="BP230" s="31"/>
      <c r="BQ230" s="31"/>
      <c r="BR230" s="31"/>
      <c r="BS230" s="31"/>
      <c r="BT230" s="31"/>
      <c r="BU230" s="31"/>
      <c r="BV230" s="31"/>
      <c r="BW230" s="31"/>
      <c r="BX230" s="31"/>
      <c r="BY230" s="31"/>
      <c r="BZ230" s="31"/>
      <c r="CA230" s="31"/>
      <c r="CB230" s="31"/>
      <c r="CC230" s="31"/>
      <c r="CD230" s="31"/>
      <c r="CE230" s="31"/>
      <c r="CF230" s="31"/>
      <c r="CG230" s="31"/>
      <c r="CH230" s="31"/>
      <c r="CI230" s="31"/>
      <c r="CJ230" s="31"/>
      <c r="CK230" s="31"/>
      <c r="CL230" s="31"/>
      <c r="CM230" s="31"/>
      <c r="CN230" s="31"/>
      <c r="CO230" s="31"/>
      <c r="CP230" s="31"/>
      <c r="CQ230" s="31"/>
      <c r="CR230" s="31"/>
      <c r="CS230" s="31"/>
      <c r="CT230" s="31"/>
      <c r="CU230" s="31"/>
      <c r="CV230" s="31"/>
      <c r="CW230" s="31"/>
      <c r="CX230" s="31"/>
      <c r="CY230" s="31"/>
      <c r="CZ230" s="31"/>
      <c r="DA230" s="31"/>
      <c r="DB230" s="31"/>
      <c r="DC230" s="31"/>
      <c r="DD230" s="31"/>
      <c r="DE230" s="31"/>
      <c r="DF230" s="31"/>
      <c r="DG230" s="31"/>
      <c r="DH230" s="31"/>
      <c r="DI230" s="31"/>
      <c r="DJ230" s="31"/>
      <c r="DK230" s="31"/>
      <c r="DL230" s="31"/>
      <c r="DM230" s="31"/>
      <c r="DN230" s="31"/>
      <c r="DO230" s="31"/>
      <c r="DP230" s="31"/>
      <c r="DQ230" s="31"/>
      <c r="DR230" s="31"/>
      <c r="DS230" s="31"/>
      <c r="DT230" s="31"/>
      <c r="DU230" s="31"/>
      <c r="DV230" s="31"/>
      <c r="DW230" s="31"/>
      <c r="DX230" s="31"/>
      <c r="DY230" s="31"/>
      <c r="DZ230" s="31"/>
      <c r="EA230" s="31"/>
      <c r="EB230" s="31"/>
      <c r="EC230" s="31"/>
      <c r="ED230" s="31"/>
      <c r="EE230" s="31"/>
      <c r="EF230" s="31"/>
      <c r="EG230" s="31"/>
      <c r="EH230" s="31"/>
      <c r="EI230" s="31"/>
      <c r="EJ230" s="31"/>
      <c r="EK230" s="31"/>
      <c r="EL230" s="31"/>
      <c r="EM230" s="31"/>
      <c r="EN230" s="31"/>
      <c r="EO230" s="31"/>
      <c r="EP230" s="31"/>
      <c r="EQ230" s="31"/>
      <c r="ER230" s="31"/>
      <c r="ES230" s="31"/>
      <c r="ET230" s="31"/>
      <c r="EU230" s="31"/>
      <c r="EV230" s="31"/>
      <c r="EW230" s="31"/>
      <c r="EX230" s="31"/>
      <c r="EY230" s="31"/>
      <c r="EZ230" s="31"/>
      <c r="FA230" s="31"/>
      <c r="FB230" s="31"/>
      <c r="FC230" s="31"/>
      <c r="FD230" s="31"/>
      <c r="FE230" s="31"/>
      <c r="FF230" s="31"/>
      <c r="FG230" s="31"/>
      <c r="FH230" s="31"/>
      <c r="FI230" s="31"/>
      <c r="FJ230" s="31"/>
      <c r="FK230" s="31"/>
      <c r="FL230" s="31"/>
      <c r="FM230" s="31"/>
      <c r="FN230" s="31"/>
      <c r="FO230" s="31"/>
      <c r="FP230" s="31"/>
      <c r="FQ230" s="31"/>
      <c r="FR230" s="31"/>
      <c r="FS230" s="31"/>
      <c r="FT230" s="31"/>
      <c r="FU230" s="31"/>
      <c r="FV230" s="31"/>
      <c r="FW230" s="31"/>
      <c r="FX230" s="31"/>
      <c r="FY230" s="31"/>
      <c r="FZ230" s="31"/>
      <c r="GA230" s="31"/>
      <c r="GB230" s="31"/>
      <c r="GC230" s="31"/>
      <c r="GD230" s="31"/>
      <c r="GE230" s="31"/>
      <c r="GF230" s="31"/>
      <c r="GG230" s="31"/>
      <c r="GH230" s="31"/>
      <c r="GI230" s="31"/>
      <c r="GJ230" s="31"/>
      <c r="GK230" s="31"/>
      <c r="GL230" s="31"/>
      <c r="GM230" s="31"/>
      <c r="GN230" s="31"/>
      <c r="GO230" s="31"/>
      <c r="GP230" s="31"/>
      <c r="GQ230" s="31"/>
      <c r="GR230" s="31"/>
      <c r="GS230" s="31"/>
      <c r="GT230" s="31"/>
      <c r="GU230" s="31"/>
      <c r="GV230" s="31"/>
      <c r="GW230" s="31"/>
      <c r="GX230" s="31"/>
      <c r="GY230" s="31"/>
      <c r="GZ230" s="31"/>
      <c r="HA230" s="31"/>
      <c r="HB230" s="31"/>
      <c r="HC230" s="31"/>
      <c r="HD230" s="31"/>
      <c r="HE230" s="31"/>
      <c r="HF230" s="31"/>
      <c r="HG230" s="31"/>
      <c r="HH230" s="31"/>
      <c r="HI230" s="31"/>
      <c r="HJ230" s="31"/>
      <c r="HK230" s="31"/>
      <c r="HL230" s="31"/>
      <c r="HM230" s="31"/>
      <c r="HN230" s="31"/>
      <c r="HO230" s="31"/>
      <c r="HP230" s="31"/>
      <c r="HQ230" s="31"/>
      <c r="HR230" s="31"/>
      <c r="HS230" s="31"/>
      <c r="HT230" s="31"/>
      <c r="HU230" s="31"/>
      <c r="HV230" s="31"/>
      <c r="HW230" s="31"/>
      <c r="HX230" s="31"/>
      <c r="HY230" s="31"/>
      <c r="HZ230" s="31"/>
      <c r="IA230" s="31"/>
      <c r="IB230" s="31"/>
      <c r="IC230" s="31"/>
      <c r="ID230" s="31"/>
      <c r="IE230" s="31"/>
      <c r="IF230" s="31"/>
      <c r="IG230" s="31"/>
      <c r="IH230" s="31"/>
      <c r="II230" s="31"/>
      <c r="IJ230" s="31"/>
      <c r="IK230" s="31"/>
      <c r="IL230" s="31"/>
      <c r="IM230" s="31"/>
      <c r="IN230" s="31"/>
      <c r="IO230" s="31"/>
    </row>
    <row r="231" spans="1:249" s="27" customFormat="1" ht="13.5" x14ac:dyDescent="0.25">
      <c r="A231" s="164">
        <v>273</v>
      </c>
      <c r="B231" s="164" t="s">
        <v>143</v>
      </c>
      <c r="C231" s="184" t="s">
        <v>355</v>
      </c>
      <c r="D231" s="166">
        <v>4155.5897452500003</v>
      </c>
      <c r="E231" s="167">
        <v>3652.2767447499996</v>
      </c>
      <c r="F231" s="166">
        <v>0</v>
      </c>
      <c r="G231" s="166">
        <v>18.07526</v>
      </c>
      <c r="H231" s="163">
        <f t="shared" si="10"/>
        <v>485.23774050000071</v>
      </c>
      <c r="I231" s="163"/>
      <c r="J231" s="166">
        <v>99.78395604007531</v>
      </c>
      <c r="K231" s="166">
        <v>58.211277421755753</v>
      </c>
      <c r="L231" s="166">
        <v>0</v>
      </c>
      <c r="M231" s="166">
        <v>29.483042839999996</v>
      </c>
      <c r="N231" s="166">
        <f t="shared" si="11"/>
        <v>12.089635778319561</v>
      </c>
      <c r="O231" s="163">
        <f t="shared" si="12"/>
        <v>-97.508512885691431</v>
      </c>
      <c r="P231" s="168"/>
      <c r="Q231" s="31"/>
      <c r="R231" s="31"/>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c r="AY231" s="31"/>
      <c r="AZ231" s="31"/>
      <c r="BA231" s="31"/>
      <c r="BB231" s="31"/>
      <c r="BC231" s="31"/>
      <c r="BD231" s="31"/>
      <c r="BE231" s="31"/>
      <c r="BF231" s="31"/>
      <c r="BG231" s="31"/>
      <c r="BH231" s="31"/>
      <c r="BI231" s="31"/>
      <c r="BJ231" s="31"/>
      <c r="BK231" s="31"/>
      <c r="BL231" s="31"/>
      <c r="BM231" s="31"/>
      <c r="BN231" s="31"/>
      <c r="BO231" s="31"/>
      <c r="BP231" s="31"/>
      <c r="BQ231" s="31"/>
      <c r="BR231" s="31"/>
      <c r="BS231" s="31"/>
      <c r="BT231" s="31"/>
      <c r="BU231" s="31"/>
      <c r="BV231" s="31"/>
      <c r="BW231" s="31"/>
      <c r="BX231" s="31"/>
      <c r="BY231" s="31"/>
      <c r="BZ231" s="31"/>
      <c r="CA231" s="31"/>
      <c r="CB231" s="31"/>
      <c r="CC231" s="31"/>
      <c r="CD231" s="31"/>
      <c r="CE231" s="31"/>
      <c r="CF231" s="31"/>
      <c r="CG231" s="31"/>
      <c r="CH231" s="31"/>
      <c r="CI231" s="31"/>
      <c r="CJ231" s="31"/>
      <c r="CK231" s="31"/>
      <c r="CL231" s="31"/>
      <c r="CM231" s="31"/>
      <c r="CN231" s="31"/>
      <c r="CO231" s="31"/>
      <c r="CP231" s="31"/>
      <c r="CQ231" s="31"/>
      <c r="CR231" s="31"/>
      <c r="CS231" s="31"/>
      <c r="CT231" s="31"/>
      <c r="CU231" s="31"/>
      <c r="CV231" s="31"/>
      <c r="CW231" s="31"/>
      <c r="CX231" s="31"/>
      <c r="CY231" s="31"/>
      <c r="CZ231" s="31"/>
      <c r="DA231" s="31"/>
      <c r="DB231" s="31"/>
      <c r="DC231" s="31"/>
      <c r="DD231" s="31"/>
      <c r="DE231" s="31"/>
      <c r="DF231" s="31"/>
      <c r="DG231" s="31"/>
      <c r="DH231" s="31"/>
      <c r="DI231" s="31"/>
      <c r="DJ231" s="31"/>
      <c r="DK231" s="31"/>
      <c r="DL231" s="31"/>
      <c r="DM231" s="31"/>
      <c r="DN231" s="31"/>
      <c r="DO231" s="31"/>
      <c r="DP231" s="31"/>
      <c r="DQ231" s="31"/>
      <c r="DR231" s="31"/>
      <c r="DS231" s="31"/>
      <c r="DT231" s="31"/>
      <c r="DU231" s="31"/>
      <c r="DV231" s="31"/>
      <c r="DW231" s="31"/>
      <c r="DX231" s="31"/>
      <c r="DY231" s="31"/>
      <c r="DZ231" s="31"/>
      <c r="EA231" s="31"/>
      <c r="EB231" s="31"/>
      <c r="EC231" s="31"/>
      <c r="ED231" s="31"/>
      <c r="EE231" s="31"/>
      <c r="EF231" s="31"/>
      <c r="EG231" s="31"/>
      <c r="EH231" s="31"/>
      <c r="EI231" s="31"/>
      <c r="EJ231" s="31"/>
      <c r="EK231" s="31"/>
      <c r="EL231" s="31"/>
      <c r="EM231" s="31"/>
      <c r="EN231" s="31"/>
      <c r="EO231" s="31"/>
      <c r="EP231" s="31"/>
      <c r="EQ231" s="31"/>
      <c r="ER231" s="31"/>
      <c r="ES231" s="31"/>
      <c r="ET231" s="31"/>
      <c r="EU231" s="31"/>
      <c r="EV231" s="31"/>
      <c r="EW231" s="31"/>
      <c r="EX231" s="31"/>
      <c r="EY231" s="31"/>
      <c r="EZ231" s="31"/>
      <c r="FA231" s="31"/>
      <c r="FB231" s="31"/>
      <c r="FC231" s="31"/>
      <c r="FD231" s="31"/>
      <c r="FE231" s="31"/>
      <c r="FF231" s="31"/>
      <c r="FG231" s="31"/>
      <c r="FH231" s="31"/>
      <c r="FI231" s="31"/>
      <c r="FJ231" s="31"/>
      <c r="FK231" s="31"/>
      <c r="FL231" s="31"/>
      <c r="FM231" s="31"/>
      <c r="FN231" s="31"/>
      <c r="FO231" s="31"/>
      <c r="FP231" s="31"/>
      <c r="FQ231" s="31"/>
      <c r="FR231" s="31"/>
      <c r="FS231" s="31"/>
      <c r="FT231" s="31"/>
      <c r="FU231" s="31"/>
      <c r="FV231" s="31"/>
      <c r="FW231" s="31"/>
      <c r="FX231" s="31"/>
      <c r="FY231" s="31"/>
      <c r="FZ231" s="31"/>
      <c r="GA231" s="31"/>
      <c r="GB231" s="31"/>
      <c r="GC231" s="31"/>
      <c r="GD231" s="31"/>
      <c r="GE231" s="31"/>
      <c r="GF231" s="31"/>
      <c r="GG231" s="31"/>
      <c r="GH231" s="31"/>
      <c r="GI231" s="31"/>
      <c r="GJ231" s="31"/>
      <c r="GK231" s="31"/>
      <c r="GL231" s="31"/>
      <c r="GM231" s="31"/>
      <c r="GN231" s="31"/>
      <c r="GO231" s="31"/>
      <c r="GP231" s="31"/>
      <c r="GQ231" s="31"/>
      <c r="GR231" s="31"/>
      <c r="GS231" s="31"/>
      <c r="GT231" s="31"/>
      <c r="GU231" s="31"/>
      <c r="GV231" s="31"/>
      <c r="GW231" s="31"/>
      <c r="GX231" s="31"/>
      <c r="GY231" s="31"/>
      <c r="GZ231" s="31"/>
      <c r="HA231" s="31"/>
      <c r="HB231" s="31"/>
      <c r="HC231" s="31"/>
      <c r="HD231" s="31"/>
      <c r="HE231" s="31"/>
      <c r="HF231" s="31"/>
      <c r="HG231" s="31"/>
      <c r="HH231" s="31"/>
      <c r="HI231" s="31"/>
      <c r="HJ231" s="31"/>
      <c r="HK231" s="31"/>
      <c r="HL231" s="31"/>
      <c r="HM231" s="31"/>
      <c r="HN231" s="31"/>
      <c r="HO231" s="31"/>
      <c r="HP231" s="31"/>
      <c r="HQ231" s="31"/>
      <c r="HR231" s="31"/>
      <c r="HS231" s="31"/>
      <c r="HT231" s="31"/>
      <c r="HU231" s="31"/>
      <c r="HV231" s="31"/>
      <c r="HW231" s="31"/>
      <c r="HX231" s="31"/>
      <c r="HY231" s="31"/>
      <c r="HZ231" s="31"/>
      <c r="IA231" s="31"/>
      <c r="IB231" s="31"/>
      <c r="IC231" s="31"/>
      <c r="ID231" s="31"/>
      <c r="IE231" s="31"/>
      <c r="IF231" s="31"/>
      <c r="IG231" s="31"/>
      <c r="IH231" s="31"/>
      <c r="II231" s="31"/>
      <c r="IJ231" s="31"/>
      <c r="IK231" s="31"/>
      <c r="IL231" s="31"/>
      <c r="IM231" s="31"/>
      <c r="IN231" s="31"/>
      <c r="IO231" s="31"/>
    </row>
    <row r="232" spans="1:249" s="27" customFormat="1" ht="13.5" x14ac:dyDescent="0.25">
      <c r="A232" s="169">
        <v>274</v>
      </c>
      <c r="B232" s="164" t="s">
        <v>143</v>
      </c>
      <c r="C232" s="184" t="s">
        <v>356</v>
      </c>
      <c r="D232" s="166">
        <v>12466.881853499999</v>
      </c>
      <c r="E232" s="167">
        <v>11912.112414750001</v>
      </c>
      <c r="F232" s="166">
        <v>0</v>
      </c>
      <c r="G232" s="166">
        <v>43.832867999999991</v>
      </c>
      <c r="H232" s="163">
        <f t="shared" si="10"/>
        <v>510.93657074999783</v>
      </c>
      <c r="I232" s="163"/>
      <c r="J232" s="166">
        <v>209.72265492517158</v>
      </c>
      <c r="K232" s="166">
        <v>148.55550255014873</v>
      </c>
      <c r="L232" s="166">
        <v>0</v>
      </c>
      <c r="M232" s="166">
        <v>48.807707899999997</v>
      </c>
      <c r="N232" s="166">
        <f t="shared" si="11"/>
        <v>12.359444475022855</v>
      </c>
      <c r="O232" s="163">
        <f t="shared" si="12"/>
        <v>-97.581021758360222</v>
      </c>
      <c r="P232" s="168"/>
      <c r="Q232" s="31"/>
      <c r="R232" s="31"/>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c r="AX232" s="31"/>
      <c r="AY232" s="31"/>
      <c r="AZ232" s="31"/>
      <c r="BA232" s="31"/>
      <c r="BB232" s="31"/>
      <c r="BC232" s="31"/>
      <c r="BD232" s="31"/>
      <c r="BE232" s="31"/>
      <c r="BF232" s="31"/>
      <c r="BG232" s="31"/>
      <c r="BH232" s="31"/>
      <c r="BI232" s="31"/>
      <c r="BJ232" s="31"/>
      <c r="BK232" s="31"/>
      <c r="BL232" s="31"/>
      <c r="BM232" s="31"/>
      <c r="BN232" s="31"/>
      <c r="BO232" s="31"/>
      <c r="BP232" s="31"/>
      <c r="BQ232" s="31"/>
      <c r="BR232" s="31"/>
      <c r="BS232" s="31"/>
      <c r="BT232" s="31"/>
      <c r="BU232" s="31"/>
      <c r="BV232" s="31"/>
      <c r="BW232" s="31"/>
      <c r="BX232" s="31"/>
      <c r="BY232" s="31"/>
      <c r="BZ232" s="31"/>
      <c r="CA232" s="31"/>
      <c r="CB232" s="31"/>
      <c r="CC232" s="31"/>
      <c r="CD232" s="31"/>
      <c r="CE232" s="31"/>
      <c r="CF232" s="31"/>
      <c r="CG232" s="31"/>
      <c r="CH232" s="31"/>
      <c r="CI232" s="31"/>
      <c r="CJ232" s="31"/>
      <c r="CK232" s="31"/>
      <c r="CL232" s="31"/>
      <c r="CM232" s="31"/>
      <c r="CN232" s="31"/>
      <c r="CO232" s="31"/>
      <c r="CP232" s="31"/>
      <c r="CQ232" s="31"/>
      <c r="CR232" s="31"/>
      <c r="CS232" s="31"/>
      <c r="CT232" s="31"/>
      <c r="CU232" s="31"/>
      <c r="CV232" s="31"/>
      <c r="CW232" s="31"/>
      <c r="CX232" s="31"/>
      <c r="CY232" s="31"/>
      <c r="CZ232" s="31"/>
      <c r="DA232" s="31"/>
      <c r="DB232" s="31"/>
      <c r="DC232" s="31"/>
      <c r="DD232" s="31"/>
      <c r="DE232" s="31"/>
      <c r="DF232" s="31"/>
      <c r="DG232" s="31"/>
      <c r="DH232" s="31"/>
      <c r="DI232" s="31"/>
      <c r="DJ232" s="31"/>
      <c r="DK232" s="31"/>
      <c r="DL232" s="31"/>
      <c r="DM232" s="31"/>
      <c r="DN232" s="31"/>
      <c r="DO232" s="31"/>
      <c r="DP232" s="31"/>
      <c r="DQ232" s="31"/>
      <c r="DR232" s="31"/>
      <c r="DS232" s="31"/>
      <c r="DT232" s="31"/>
      <c r="DU232" s="31"/>
      <c r="DV232" s="31"/>
      <c r="DW232" s="31"/>
      <c r="DX232" s="31"/>
      <c r="DY232" s="31"/>
      <c r="DZ232" s="31"/>
      <c r="EA232" s="31"/>
      <c r="EB232" s="31"/>
      <c r="EC232" s="31"/>
      <c r="ED232" s="31"/>
      <c r="EE232" s="31"/>
      <c r="EF232" s="31"/>
      <c r="EG232" s="31"/>
      <c r="EH232" s="31"/>
      <c r="EI232" s="31"/>
      <c r="EJ232" s="31"/>
      <c r="EK232" s="31"/>
      <c r="EL232" s="31"/>
      <c r="EM232" s="31"/>
      <c r="EN232" s="31"/>
      <c r="EO232" s="31"/>
      <c r="EP232" s="31"/>
      <c r="EQ232" s="31"/>
      <c r="ER232" s="31"/>
      <c r="ES232" s="31"/>
      <c r="ET232" s="31"/>
      <c r="EU232" s="31"/>
      <c r="EV232" s="31"/>
      <c r="EW232" s="31"/>
      <c r="EX232" s="31"/>
      <c r="EY232" s="31"/>
      <c r="EZ232" s="31"/>
      <c r="FA232" s="31"/>
      <c r="FB232" s="31"/>
      <c r="FC232" s="31"/>
      <c r="FD232" s="31"/>
      <c r="FE232" s="31"/>
      <c r="FF232" s="31"/>
      <c r="FG232" s="31"/>
      <c r="FH232" s="31"/>
      <c r="FI232" s="31"/>
      <c r="FJ232" s="31"/>
      <c r="FK232" s="31"/>
      <c r="FL232" s="31"/>
      <c r="FM232" s="31"/>
      <c r="FN232" s="31"/>
      <c r="FO232" s="31"/>
      <c r="FP232" s="31"/>
      <c r="FQ232" s="31"/>
      <c r="FR232" s="31"/>
      <c r="FS232" s="31"/>
      <c r="FT232" s="31"/>
      <c r="FU232" s="31"/>
      <c r="FV232" s="31"/>
      <c r="FW232" s="31"/>
      <c r="FX232" s="31"/>
      <c r="FY232" s="31"/>
      <c r="FZ232" s="31"/>
      <c r="GA232" s="31"/>
      <c r="GB232" s="31"/>
      <c r="GC232" s="31"/>
      <c r="GD232" s="31"/>
      <c r="GE232" s="31"/>
      <c r="GF232" s="31"/>
      <c r="GG232" s="31"/>
      <c r="GH232" s="31"/>
      <c r="GI232" s="31"/>
      <c r="GJ232" s="31"/>
      <c r="GK232" s="31"/>
      <c r="GL232" s="31"/>
      <c r="GM232" s="31"/>
      <c r="GN232" s="31"/>
      <c r="GO232" s="31"/>
      <c r="GP232" s="31"/>
      <c r="GQ232" s="31"/>
      <c r="GR232" s="31"/>
      <c r="GS232" s="31"/>
      <c r="GT232" s="31"/>
      <c r="GU232" s="31"/>
      <c r="GV232" s="31"/>
      <c r="GW232" s="31"/>
      <c r="GX232" s="31"/>
      <c r="GY232" s="31"/>
      <c r="GZ232" s="31"/>
      <c r="HA232" s="31"/>
      <c r="HB232" s="31"/>
      <c r="HC232" s="31"/>
      <c r="HD232" s="31"/>
      <c r="HE232" s="31"/>
      <c r="HF232" s="31"/>
      <c r="HG232" s="31"/>
      <c r="HH232" s="31"/>
      <c r="HI232" s="31"/>
      <c r="HJ232" s="31"/>
      <c r="HK232" s="31"/>
      <c r="HL232" s="31"/>
      <c r="HM232" s="31"/>
      <c r="HN232" s="31"/>
      <c r="HO232" s="31"/>
      <c r="HP232" s="31"/>
      <c r="HQ232" s="31"/>
      <c r="HR232" s="31"/>
      <c r="HS232" s="31"/>
      <c r="HT232" s="31"/>
      <c r="HU232" s="31"/>
      <c r="HV232" s="31"/>
      <c r="HW232" s="31"/>
      <c r="HX232" s="31"/>
      <c r="HY232" s="31"/>
      <c r="HZ232" s="31"/>
      <c r="IA232" s="31"/>
      <c r="IB232" s="31"/>
      <c r="IC232" s="31"/>
      <c r="ID232" s="31"/>
      <c r="IE232" s="31"/>
      <c r="IF232" s="31"/>
      <c r="IG232" s="31"/>
      <c r="IH232" s="31"/>
      <c r="II232" s="31"/>
      <c r="IJ232" s="31"/>
      <c r="IK232" s="31"/>
      <c r="IL232" s="31"/>
      <c r="IM232" s="31"/>
      <c r="IN232" s="31"/>
      <c r="IO232" s="31"/>
    </row>
    <row r="233" spans="1:249" s="27" customFormat="1" ht="13.5" x14ac:dyDescent="0.25">
      <c r="A233" s="169">
        <v>275</v>
      </c>
      <c r="B233" s="164" t="s">
        <v>127</v>
      </c>
      <c r="C233" s="184" t="s">
        <v>357</v>
      </c>
      <c r="D233" s="166">
        <v>467.63061674999983</v>
      </c>
      <c r="E233" s="167">
        <v>113.804858</v>
      </c>
      <c r="F233" s="166">
        <v>0</v>
      </c>
      <c r="G233" s="166">
        <v>41.523266</v>
      </c>
      <c r="H233" s="163">
        <f t="shared" si="10"/>
        <v>312.30249274999989</v>
      </c>
      <c r="I233" s="163"/>
      <c r="J233" s="166">
        <v>430.44681828620224</v>
      </c>
      <c r="K233" s="166">
        <v>113.80485894000002</v>
      </c>
      <c r="L233" s="166">
        <v>0</v>
      </c>
      <c r="M233" s="166">
        <v>48.904388840000003</v>
      </c>
      <c r="N233" s="166">
        <f t="shared" si="11"/>
        <v>267.73757050620219</v>
      </c>
      <c r="O233" s="163">
        <f t="shared" si="12"/>
        <v>-14.269793958856486</v>
      </c>
      <c r="P233" s="168"/>
      <c r="Q233" s="31"/>
      <c r="R233" s="31"/>
      <c r="S233" s="31"/>
      <c r="T233" s="31"/>
      <c r="U233" s="31"/>
      <c r="V233" s="31"/>
      <c r="W233" s="31"/>
      <c r="X233" s="31"/>
      <c r="Y233" s="31"/>
      <c r="Z233" s="31"/>
      <c r="AA233" s="31"/>
      <c r="AB233" s="31"/>
      <c r="AC233" s="31"/>
      <c r="AD233" s="31"/>
    </row>
    <row r="234" spans="1:249" s="27" customFormat="1" ht="13.5" x14ac:dyDescent="0.25">
      <c r="A234" s="169">
        <v>278</v>
      </c>
      <c r="B234" s="164" t="s">
        <v>206</v>
      </c>
      <c r="C234" s="184" t="s">
        <v>358</v>
      </c>
      <c r="D234" s="166">
        <v>566.39511000000005</v>
      </c>
      <c r="E234" s="167">
        <v>0</v>
      </c>
      <c r="F234" s="166">
        <v>0</v>
      </c>
      <c r="G234" s="166">
        <v>0</v>
      </c>
      <c r="H234" s="163">
        <f t="shared" si="10"/>
        <v>566.39511000000005</v>
      </c>
      <c r="I234" s="163"/>
      <c r="J234" s="166">
        <v>0</v>
      </c>
      <c r="K234" s="166">
        <v>33.983021600000001</v>
      </c>
      <c r="L234" s="166">
        <v>0</v>
      </c>
      <c r="M234" s="166">
        <v>81.130508270000007</v>
      </c>
      <c r="N234" s="166">
        <f t="shared" si="11"/>
        <v>-115.11352987000001</v>
      </c>
      <c r="O234" s="163">
        <f t="shared" si="12"/>
        <v>-120.32389189765426</v>
      </c>
      <c r="P234" s="168"/>
      <c r="Q234" s="31"/>
      <c r="R234" s="31"/>
      <c r="S234" s="31"/>
      <c r="T234" s="31"/>
      <c r="U234" s="31"/>
      <c r="V234" s="31"/>
      <c r="W234" s="31"/>
      <c r="X234" s="31"/>
      <c r="Y234" s="31"/>
      <c r="Z234" s="31"/>
      <c r="AA234" s="31"/>
      <c r="AB234" s="31"/>
      <c r="AC234" s="31"/>
      <c r="AD234" s="31"/>
    </row>
    <row r="235" spans="1:249" s="27" customFormat="1" ht="13.5" x14ac:dyDescent="0.25">
      <c r="A235" s="169">
        <v>280</v>
      </c>
      <c r="B235" s="164" t="s">
        <v>229</v>
      </c>
      <c r="C235" s="184" t="s">
        <v>359</v>
      </c>
      <c r="D235" s="166">
        <v>5116.3423155</v>
      </c>
      <c r="E235" s="167">
        <v>4926.8000410000004</v>
      </c>
      <c r="F235" s="166">
        <v>0</v>
      </c>
      <c r="G235" s="166">
        <v>14.041360000000001</v>
      </c>
      <c r="H235" s="163">
        <f t="shared" si="10"/>
        <v>175.50091449999962</v>
      </c>
      <c r="I235" s="163"/>
      <c r="J235" s="166">
        <v>73.254360959391519</v>
      </c>
      <c r="K235" s="166">
        <v>30.134189811844202</v>
      </c>
      <c r="L235" s="166">
        <v>0</v>
      </c>
      <c r="M235" s="166">
        <v>16.287940290000002</v>
      </c>
      <c r="N235" s="166">
        <f t="shared" si="11"/>
        <v>26.832230857547316</v>
      </c>
      <c r="O235" s="163">
        <f t="shared" si="12"/>
        <v>-84.711059236362345</v>
      </c>
      <c r="P235" s="168"/>
      <c r="Q235" s="31"/>
      <c r="R235" s="31"/>
      <c r="S235" s="31"/>
      <c r="W235" s="31"/>
      <c r="X235" s="31"/>
      <c r="Y235" s="31"/>
    </row>
    <row r="236" spans="1:249" s="27" customFormat="1" ht="13.5" x14ac:dyDescent="0.25">
      <c r="A236" s="169">
        <v>281</v>
      </c>
      <c r="B236" s="164" t="s">
        <v>139</v>
      </c>
      <c r="C236" s="184" t="s">
        <v>360</v>
      </c>
      <c r="D236" s="166">
        <v>140.40609449999999</v>
      </c>
      <c r="E236" s="167">
        <v>9.8610180000000014</v>
      </c>
      <c r="F236" s="166">
        <v>0</v>
      </c>
      <c r="G236" s="166">
        <v>0</v>
      </c>
      <c r="H236" s="163">
        <f t="shared" si="10"/>
        <v>130.54507649999999</v>
      </c>
      <c r="I236" s="163"/>
      <c r="J236" s="166">
        <v>66.140243189864478</v>
      </c>
      <c r="K236" s="166">
        <v>36.208603949999997</v>
      </c>
      <c r="L236" s="166">
        <v>0</v>
      </c>
      <c r="M236" s="166">
        <v>23.68701635</v>
      </c>
      <c r="N236" s="166">
        <f t="shared" si="11"/>
        <v>6.2446228898644804</v>
      </c>
      <c r="O236" s="163">
        <f t="shared" si="12"/>
        <v>-95.216500646912962</v>
      </c>
      <c r="P236" s="168"/>
      <c r="Q236" s="31"/>
      <c r="R236" s="31"/>
      <c r="S236" s="31"/>
      <c r="W236" s="31"/>
      <c r="X236" s="31"/>
      <c r="Y236" s="31"/>
    </row>
    <row r="237" spans="1:249" s="27" customFormat="1" ht="13.5" x14ac:dyDescent="0.25">
      <c r="A237" s="169">
        <v>282</v>
      </c>
      <c r="B237" s="164" t="s">
        <v>229</v>
      </c>
      <c r="C237" s="184" t="s">
        <v>361</v>
      </c>
      <c r="D237" s="166">
        <v>831.11821950000001</v>
      </c>
      <c r="E237" s="167">
        <v>457.52340900000002</v>
      </c>
      <c r="F237" s="166">
        <v>0</v>
      </c>
      <c r="G237" s="166">
        <v>0</v>
      </c>
      <c r="H237" s="163">
        <f t="shared" si="10"/>
        <v>373.59481049999999</v>
      </c>
      <c r="I237" s="163"/>
      <c r="J237" s="166">
        <v>0</v>
      </c>
      <c r="K237" s="166">
        <v>0</v>
      </c>
      <c r="L237" s="166">
        <v>0</v>
      </c>
      <c r="M237" s="166">
        <v>6.1038912799999991</v>
      </c>
      <c r="N237" s="166">
        <f t="shared" si="11"/>
        <v>-6.1038912799999991</v>
      </c>
      <c r="O237" s="163">
        <f t="shared" si="12"/>
        <v>-101.6338265705112</v>
      </c>
      <c r="P237" s="168"/>
      <c r="Q237" s="31"/>
      <c r="R237" s="31"/>
      <c r="S237" s="31"/>
      <c r="W237" s="31"/>
      <c r="X237" s="31"/>
      <c r="Y237" s="31"/>
    </row>
    <row r="238" spans="1:249" s="27" customFormat="1" ht="13.5" x14ac:dyDescent="0.25">
      <c r="A238" s="169">
        <v>283</v>
      </c>
      <c r="B238" s="164" t="s">
        <v>139</v>
      </c>
      <c r="C238" s="184" t="s">
        <v>362</v>
      </c>
      <c r="D238" s="166">
        <v>530.585418</v>
      </c>
      <c r="E238" s="167">
        <v>3.5560920000000005</v>
      </c>
      <c r="F238" s="166">
        <v>0</v>
      </c>
      <c r="G238" s="166">
        <v>0</v>
      </c>
      <c r="H238" s="163">
        <f t="shared" si="10"/>
        <v>527.02932599999997</v>
      </c>
      <c r="I238" s="163"/>
      <c r="J238" s="166">
        <v>0</v>
      </c>
      <c r="K238" s="166">
        <v>0</v>
      </c>
      <c r="L238" s="166">
        <v>0</v>
      </c>
      <c r="M238" s="166">
        <v>0</v>
      </c>
      <c r="N238" s="166">
        <f t="shared" si="11"/>
        <v>0</v>
      </c>
      <c r="O238" s="163" t="str">
        <f t="shared" si="12"/>
        <v>N.A.</v>
      </c>
      <c r="P238" s="168"/>
      <c r="Q238" s="31"/>
      <c r="R238" s="31"/>
      <c r="S238" s="31"/>
      <c r="W238" s="31"/>
      <c r="X238" s="31"/>
      <c r="Y238" s="31"/>
    </row>
    <row r="239" spans="1:249" s="27" customFormat="1" ht="13.5" x14ac:dyDescent="0.25">
      <c r="A239" s="169">
        <v>284</v>
      </c>
      <c r="B239" s="164" t="s">
        <v>127</v>
      </c>
      <c r="C239" s="184" t="s">
        <v>363</v>
      </c>
      <c r="D239" s="166">
        <v>397.6922219999999</v>
      </c>
      <c r="E239" s="167">
        <v>138.32437800000002</v>
      </c>
      <c r="F239" s="166">
        <v>0</v>
      </c>
      <c r="G239" s="166">
        <v>0</v>
      </c>
      <c r="H239" s="163">
        <f t="shared" si="10"/>
        <v>259.36784399999988</v>
      </c>
      <c r="I239" s="163"/>
      <c r="J239" s="166">
        <v>105.20446393298825</v>
      </c>
      <c r="K239" s="166">
        <v>46.668812709999997</v>
      </c>
      <c r="L239" s="166">
        <v>0</v>
      </c>
      <c r="M239" s="166">
        <v>16.969398619999996</v>
      </c>
      <c r="N239" s="166">
        <f t="shared" si="11"/>
        <v>41.566252602988257</v>
      </c>
      <c r="O239" s="163">
        <f t="shared" si="12"/>
        <v>-83.974014680482796</v>
      </c>
      <c r="P239" s="168"/>
      <c r="Q239" s="31"/>
      <c r="R239" s="31"/>
      <c r="S239" s="31"/>
      <c r="W239" s="31"/>
      <c r="X239" s="31"/>
      <c r="Y239" s="31"/>
    </row>
    <row r="240" spans="1:249" s="27" customFormat="1" ht="13.5" x14ac:dyDescent="0.25">
      <c r="A240" s="169">
        <v>286</v>
      </c>
      <c r="B240" s="164" t="s">
        <v>131</v>
      </c>
      <c r="C240" s="184" t="s">
        <v>364</v>
      </c>
      <c r="D240" s="166">
        <v>354.761934</v>
      </c>
      <c r="E240" s="167">
        <v>12.807801749999999</v>
      </c>
      <c r="F240" s="166">
        <v>0</v>
      </c>
      <c r="G240" s="166">
        <v>100.30031200000001</v>
      </c>
      <c r="H240" s="163">
        <f t="shared" si="10"/>
        <v>241.65382024999997</v>
      </c>
      <c r="I240" s="163"/>
      <c r="J240" s="166">
        <v>524.11298350609695</v>
      </c>
      <c r="K240" s="166">
        <v>539.10157651000009</v>
      </c>
      <c r="L240" s="166">
        <v>0</v>
      </c>
      <c r="M240" s="166">
        <v>111.75045905</v>
      </c>
      <c r="N240" s="166">
        <f t="shared" si="11"/>
        <v>-126.73905205390314</v>
      </c>
      <c r="O240" s="163">
        <f t="shared" si="12"/>
        <v>-152.44653360860875</v>
      </c>
      <c r="P240" s="168"/>
      <c r="Q240" s="31"/>
      <c r="R240" s="31"/>
      <c r="S240" s="31"/>
      <c r="W240" s="31"/>
      <c r="X240" s="31"/>
      <c r="Y240" s="31"/>
    </row>
    <row r="241" spans="1:25" s="27" customFormat="1" ht="13.5" x14ac:dyDescent="0.25">
      <c r="A241" s="169">
        <v>288</v>
      </c>
      <c r="B241" s="164" t="s">
        <v>229</v>
      </c>
      <c r="C241" s="184" t="s">
        <v>365</v>
      </c>
      <c r="D241" s="166">
        <v>998.5864627499999</v>
      </c>
      <c r="E241" s="167">
        <v>929.61361725000029</v>
      </c>
      <c r="F241" s="166">
        <v>0</v>
      </c>
      <c r="G241" s="166">
        <v>10.949680000000001</v>
      </c>
      <c r="H241" s="163">
        <f t="shared" si="10"/>
        <v>58.023165499999607</v>
      </c>
      <c r="I241" s="163"/>
      <c r="J241" s="166">
        <v>37.623236627149971</v>
      </c>
      <c r="K241" s="166">
        <v>16.691794040633077</v>
      </c>
      <c r="L241" s="166">
        <v>0</v>
      </c>
      <c r="M241" s="166">
        <v>14.33629541</v>
      </c>
      <c r="N241" s="166">
        <f t="shared" si="11"/>
        <v>6.5951471765168943</v>
      </c>
      <c r="O241" s="163">
        <f t="shared" si="12"/>
        <v>-88.633596392604701</v>
      </c>
      <c r="P241" s="168"/>
      <c r="Q241" s="31"/>
      <c r="R241" s="31"/>
      <c r="S241" s="31"/>
      <c r="W241" s="31"/>
      <c r="X241" s="31"/>
      <c r="Y241" s="31"/>
    </row>
    <row r="242" spans="1:25" s="27" customFormat="1" ht="24.75" x14ac:dyDescent="0.25">
      <c r="A242" s="169">
        <v>290</v>
      </c>
      <c r="B242" s="164" t="s">
        <v>139</v>
      </c>
      <c r="C242" s="184" t="s">
        <v>366</v>
      </c>
      <c r="D242" s="166">
        <v>40.394833499999997</v>
      </c>
      <c r="E242" s="167">
        <v>0.25907924999999998</v>
      </c>
      <c r="F242" s="166">
        <v>0</v>
      </c>
      <c r="G242" s="166">
        <v>0</v>
      </c>
      <c r="H242" s="163">
        <f t="shared" si="10"/>
        <v>40.135754249999998</v>
      </c>
      <c r="I242" s="163"/>
      <c r="J242" s="166">
        <v>0</v>
      </c>
      <c r="K242" s="166">
        <v>0</v>
      </c>
      <c r="L242" s="166">
        <v>0</v>
      </c>
      <c r="M242" s="166">
        <v>0</v>
      </c>
      <c r="N242" s="166">
        <f t="shared" si="11"/>
        <v>0</v>
      </c>
      <c r="O242" s="163" t="str">
        <f t="shared" si="12"/>
        <v>N.A.</v>
      </c>
      <c r="P242" s="168"/>
      <c r="Q242" s="31"/>
      <c r="R242" s="31"/>
      <c r="S242" s="31"/>
      <c r="W242" s="31"/>
      <c r="X242" s="31"/>
      <c r="Y242" s="31"/>
    </row>
    <row r="243" spans="1:25" s="27" customFormat="1" ht="13.5" x14ac:dyDescent="0.25">
      <c r="A243" s="169">
        <v>292</v>
      </c>
      <c r="B243" s="164" t="s">
        <v>143</v>
      </c>
      <c r="C243" s="184" t="s">
        <v>367</v>
      </c>
      <c r="D243" s="166">
        <v>139.02168225</v>
      </c>
      <c r="E243" s="167">
        <v>79.537006000000005</v>
      </c>
      <c r="F243" s="166">
        <v>0</v>
      </c>
      <c r="G243" s="166">
        <v>50.174576000000002</v>
      </c>
      <c r="H243" s="163">
        <f t="shared" si="10"/>
        <v>9.3101002499999908</v>
      </c>
      <c r="I243" s="163"/>
      <c r="J243" s="166">
        <v>158.36790522103729</v>
      </c>
      <c r="K243" s="166">
        <v>93.399303164221976</v>
      </c>
      <c r="L243" s="166">
        <v>0</v>
      </c>
      <c r="M243" s="166">
        <v>59.967592759999995</v>
      </c>
      <c r="N243" s="166">
        <f t="shared" si="11"/>
        <v>5.0010092968153188</v>
      </c>
      <c r="O243" s="163">
        <f t="shared" si="12"/>
        <v>-46.284044612566618</v>
      </c>
      <c r="P243" s="168"/>
      <c r="Q243" s="31"/>
      <c r="R243" s="31"/>
      <c r="S243" s="31"/>
      <c r="W243" s="31"/>
      <c r="X243" s="31"/>
      <c r="Y243" s="31"/>
    </row>
    <row r="244" spans="1:25" s="27" customFormat="1" ht="13.5" x14ac:dyDescent="0.25">
      <c r="A244" s="169">
        <v>293</v>
      </c>
      <c r="B244" s="164" t="s">
        <v>229</v>
      </c>
      <c r="C244" s="184" t="s">
        <v>368</v>
      </c>
      <c r="D244" s="166">
        <v>867.94436400000006</v>
      </c>
      <c r="E244" s="167">
        <v>174.2740435</v>
      </c>
      <c r="F244" s="166">
        <v>0</v>
      </c>
      <c r="G244" s="166">
        <v>44.578831999999998</v>
      </c>
      <c r="H244" s="163">
        <f t="shared" si="10"/>
        <v>649.09148850000008</v>
      </c>
      <c r="I244" s="163"/>
      <c r="J244" s="166">
        <v>318.36279736613182</v>
      </c>
      <c r="K244" s="166">
        <v>150.73683727402457</v>
      </c>
      <c r="L244" s="166">
        <v>0</v>
      </c>
      <c r="M244" s="166">
        <v>48.188743880000004</v>
      </c>
      <c r="N244" s="166">
        <f t="shared" si="11"/>
        <v>119.43721621210724</v>
      </c>
      <c r="O244" s="163">
        <f t="shared" si="12"/>
        <v>-81.599324852014718</v>
      </c>
      <c r="P244" s="168"/>
      <c r="Q244" s="31"/>
      <c r="R244" s="31"/>
      <c r="S244" s="31"/>
      <c r="W244" s="31"/>
      <c r="X244" s="31"/>
      <c r="Y244" s="31"/>
    </row>
    <row r="245" spans="1:25" s="27" customFormat="1" ht="24.75" x14ac:dyDescent="0.25">
      <c r="A245" s="169">
        <v>294</v>
      </c>
      <c r="B245" s="164" t="s">
        <v>229</v>
      </c>
      <c r="C245" s="184" t="s">
        <v>369</v>
      </c>
      <c r="D245" s="166">
        <v>583.84940549999999</v>
      </c>
      <c r="E245" s="167">
        <v>101.316046</v>
      </c>
      <c r="F245" s="166">
        <v>0</v>
      </c>
      <c r="G245" s="166">
        <v>30.35248</v>
      </c>
      <c r="H245" s="163">
        <f t="shared" si="10"/>
        <v>452.18087949999995</v>
      </c>
      <c r="I245" s="163"/>
      <c r="J245" s="166">
        <v>130.67907344603631</v>
      </c>
      <c r="K245" s="166">
        <v>91.802670848468523</v>
      </c>
      <c r="L245" s="166">
        <v>0</v>
      </c>
      <c r="M245" s="166">
        <v>31.860981740000007</v>
      </c>
      <c r="N245" s="166">
        <f t="shared" si="11"/>
        <v>7.0154208575677828</v>
      </c>
      <c r="O245" s="163">
        <f t="shared" si="12"/>
        <v>-98.448536597716142</v>
      </c>
      <c r="P245" s="168"/>
      <c r="Q245" s="31"/>
      <c r="R245" s="31"/>
      <c r="S245" s="31"/>
      <c r="W245" s="31"/>
    </row>
    <row r="246" spans="1:25" s="27" customFormat="1" ht="24.75" x14ac:dyDescent="0.25">
      <c r="A246" s="169">
        <v>295</v>
      </c>
      <c r="B246" s="164" t="s">
        <v>229</v>
      </c>
      <c r="C246" s="184" t="s">
        <v>370</v>
      </c>
      <c r="D246" s="166">
        <v>387.60342824999998</v>
      </c>
      <c r="E246" s="167">
        <v>29.723015499999999</v>
      </c>
      <c r="F246" s="166">
        <v>0</v>
      </c>
      <c r="G246" s="166">
        <v>13.048128000000002</v>
      </c>
      <c r="H246" s="163">
        <f t="shared" si="10"/>
        <v>344.83228474999999</v>
      </c>
      <c r="I246" s="163"/>
      <c r="J246" s="166">
        <v>45.586776238216764</v>
      </c>
      <c r="K246" s="166">
        <v>32.291823482257641</v>
      </c>
      <c r="L246" s="166">
        <v>0</v>
      </c>
      <c r="M246" s="166">
        <v>13.199424430000001</v>
      </c>
      <c r="N246" s="166">
        <f t="shared" si="11"/>
        <v>9.552832595912264E-2</v>
      </c>
      <c r="O246" s="163">
        <f t="shared" si="12"/>
        <v>-99.972297162944486</v>
      </c>
      <c r="P246" s="168"/>
      <c r="Q246" s="31"/>
      <c r="R246" s="31"/>
      <c r="S246" s="31"/>
    </row>
    <row r="247" spans="1:25" s="27" customFormat="1" ht="13.5" x14ac:dyDescent="0.25">
      <c r="A247" s="169">
        <v>296</v>
      </c>
      <c r="B247" s="164" t="s">
        <v>129</v>
      </c>
      <c r="C247" s="184" t="s">
        <v>371</v>
      </c>
      <c r="D247" s="166">
        <v>3973.3274429999992</v>
      </c>
      <c r="E247" s="167">
        <v>2929.8005947500001</v>
      </c>
      <c r="F247" s="166">
        <v>0</v>
      </c>
      <c r="G247" s="166">
        <v>0</v>
      </c>
      <c r="H247" s="163">
        <f t="shared" si="10"/>
        <v>1043.5268482499991</v>
      </c>
      <c r="I247" s="163"/>
      <c r="J247" s="166">
        <v>0</v>
      </c>
      <c r="K247" s="166">
        <v>0</v>
      </c>
      <c r="L247" s="166">
        <v>0</v>
      </c>
      <c r="M247" s="166">
        <v>0</v>
      </c>
      <c r="N247" s="166">
        <f t="shared" si="11"/>
        <v>0</v>
      </c>
      <c r="O247" s="163" t="str">
        <f t="shared" si="12"/>
        <v>N.A.</v>
      </c>
      <c r="P247" s="168"/>
      <c r="Q247" s="31"/>
      <c r="R247" s="31"/>
      <c r="S247" s="31"/>
    </row>
    <row r="248" spans="1:25" s="27" customFormat="1" ht="13.5" x14ac:dyDescent="0.25">
      <c r="A248" s="169">
        <v>297</v>
      </c>
      <c r="B248" s="164" t="s">
        <v>139</v>
      </c>
      <c r="C248" s="184" t="s">
        <v>372</v>
      </c>
      <c r="D248" s="166">
        <v>384.90537300000005</v>
      </c>
      <c r="E248" s="167">
        <v>20.0248065</v>
      </c>
      <c r="F248" s="166">
        <v>0</v>
      </c>
      <c r="G248" s="166">
        <v>0</v>
      </c>
      <c r="H248" s="163">
        <f t="shared" si="10"/>
        <v>364.88056650000004</v>
      </c>
      <c r="I248" s="163"/>
      <c r="J248" s="166">
        <v>69.8</v>
      </c>
      <c r="K248" s="166">
        <v>67.267593676479493</v>
      </c>
      <c r="L248" s="166">
        <v>0</v>
      </c>
      <c r="M248" s="166">
        <v>90.115665859999993</v>
      </c>
      <c r="N248" s="166">
        <f t="shared" si="11"/>
        <v>-87.583259536479488</v>
      </c>
      <c r="O248" s="163">
        <f t="shared" si="12"/>
        <v>-124.00326780255628</v>
      </c>
      <c r="P248" s="168"/>
      <c r="Q248" s="31"/>
      <c r="R248" s="31"/>
      <c r="S248" s="31"/>
    </row>
    <row r="249" spans="1:25" s="27" customFormat="1" ht="13.5" x14ac:dyDescent="0.25">
      <c r="A249" s="169">
        <v>298</v>
      </c>
      <c r="B249" s="164" t="s">
        <v>129</v>
      </c>
      <c r="C249" s="184" t="s">
        <v>373</v>
      </c>
      <c r="D249" s="166">
        <v>3297.6083594999991</v>
      </c>
      <c r="E249" s="167">
        <v>2987.63994525</v>
      </c>
      <c r="F249" s="166">
        <v>0</v>
      </c>
      <c r="G249" s="166">
        <v>0</v>
      </c>
      <c r="H249" s="163">
        <f t="shared" si="10"/>
        <v>309.96841424999911</v>
      </c>
      <c r="I249" s="163"/>
      <c r="J249" s="166">
        <v>0</v>
      </c>
      <c r="K249" s="166">
        <v>0</v>
      </c>
      <c r="L249" s="166">
        <v>0</v>
      </c>
      <c r="M249" s="166">
        <v>0</v>
      </c>
      <c r="N249" s="166">
        <f t="shared" si="11"/>
        <v>0</v>
      </c>
      <c r="O249" s="163" t="str">
        <f t="shared" si="12"/>
        <v>N.A.</v>
      </c>
      <c r="P249" s="168"/>
      <c r="Q249" s="31"/>
      <c r="R249" s="31"/>
      <c r="S249" s="31"/>
    </row>
    <row r="250" spans="1:25" s="27" customFormat="1" ht="24.75" x14ac:dyDescent="0.25">
      <c r="A250" s="169">
        <v>304</v>
      </c>
      <c r="B250" s="164" t="s">
        <v>139</v>
      </c>
      <c r="C250" s="184" t="s">
        <v>374</v>
      </c>
      <c r="D250" s="166">
        <v>578.97987899999998</v>
      </c>
      <c r="E250" s="167">
        <v>0</v>
      </c>
      <c r="F250" s="166">
        <v>0</v>
      </c>
      <c r="G250" s="166">
        <v>0</v>
      </c>
      <c r="H250" s="163">
        <f t="shared" si="10"/>
        <v>578.97987899999998</v>
      </c>
      <c r="I250" s="163"/>
      <c r="J250" s="166">
        <v>0</v>
      </c>
      <c r="K250" s="166">
        <v>0</v>
      </c>
      <c r="L250" s="166">
        <v>0</v>
      </c>
      <c r="M250" s="166">
        <v>0</v>
      </c>
      <c r="N250" s="166">
        <f t="shared" si="11"/>
        <v>0</v>
      </c>
      <c r="O250" s="163" t="str">
        <f t="shared" si="12"/>
        <v>N.A.</v>
      </c>
      <c r="P250" s="168"/>
      <c r="Q250" s="31"/>
      <c r="R250" s="31"/>
      <c r="S250" s="31"/>
    </row>
    <row r="251" spans="1:25" s="27" customFormat="1" ht="13.5" x14ac:dyDescent="0.25">
      <c r="A251" s="169">
        <v>305</v>
      </c>
      <c r="B251" s="164" t="s">
        <v>143</v>
      </c>
      <c r="C251" s="184" t="s">
        <v>375</v>
      </c>
      <c r="D251" s="166">
        <v>103.125417</v>
      </c>
      <c r="E251" s="167">
        <v>24.605015000000002</v>
      </c>
      <c r="F251" s="166">
        <v>0</v>
      </c>
      <c r="G251" s="166">
        <v>5.4459299999999997</v>
      </c>
      <c r="H251" s="163">
        <f t="shared" si="10"/>
        <v>73.074471999999986</v>
      </c>
      <c r="I251" s="163"/>
      <c r="J251" s="166">
        <v>31.549070136986355</v>
      </c>
      <c r="K251" s="166">
        <v>20.752560984900892</v>
      </c>
      <c r="L251" s="166">
        <v>0</v>
      </c>
      <c r="M251" s="166">
        <v>5.5763302800000005</v>
      </c>
      <c r="N251" s="166">
        <f t="shared" si="11"/>
        <v>5.2201788720854623</v>
      </c>
      <c r="O251" s="163">
        <f t="shared" si="12"/>
        <v>-92.856357727654242</v>
      </c>
      <c r="P251" s="168"/>
      <c r="Q251" s="31"/>
      <c r="R251" s="31"/>
      <c r="S251" s="31"/>
    </row>
    <row r="252" spans="1:25" s="27" customFormat="1" ht="13.5" x14ac:dyDescent="0.25">
      <c r="A252" s="169">
        <v>306</v>
      </c>
      <c r="B252" s="164" t="s">
        <v>143</v>
      </c>
      <c r="C252" s="184" t="s">
        <v>376</v>
      </c>
      <c r="D252" s="166">
        <v>180.88882724999999</v>
      </c>
      <c r="E252" s="167">
        <v>80.142259250000009</v>
      </c>
      <c r="F252" s="166">
        <v>0</v>
      </c>
      <c r="G252" s="166">
        <v>56.12286499999999</v>
      </c>
      <c r="H252" s="163">
        <f t="shared" si="10"/>
        <v>44.623702999999992</v>
      </c>
      <c r="I252" s="163"/>
      <c r="J252" s="166">
        <v>153.02637151871872</v>
      </c>
      <c r="K252" s="166">
        <v>93.683567675231302</v>
      </c>
      <c r="L252" s="166">
        <v>0</v>
      </c>
      <c r="M252" s="166">
        <v>58.180908079999988</v>
      </c>
      <c r="N252" s="166">
        <f t="shared" si="11"/>
        <v>1.1618957634874292</v>
      </c>
      <c r="O252" s="163">
        <f t="shared" si="12"/>
        <v>-97.396236337698312</v>
      </c>
      <c r="P252" s="168"/>
      <c r="Q252" s="31"/>
      <c r="R252" s="31"/>
      <c r="S252" s="31"/>
    </row>
    <row r="253" spans="1:25" s="27" customFormat="1" ht="24.75" x14ac:dyDescent="0.25">
      <c r="A253" s="164">
        <v>307</v>
      </c>
      <c r="B253" s="164" t="s">
        <v>229</v>
      </c>
      <c r="C253" s="184" t="s">
        <v>377</v>
      </c>
      <c r="D253" s="166">
        <v>638.20990500000016</v>
      </c>
      <c r="E253" s="167">
        <v>27.875715999999997</v>
      </c>
      <c r="F253" s="166">
        <v>0</v>
      </c>
      <c r="G253" s="166">
        <v>20.235112999999998</v>
      </c>
      <c r="H253" s="163">
        <f t="shared" si="10"/>
        <v>590.0990760000002</v>
      </c>
      <c r="I253" s="163"/>
      <c r="J253" s="166">
        <v>184.58852676629138</v>
      </c>
      <c r="K253" s="166">
        <v>102.46716274653382</v>
      </c>
      <c r="L253" s="166">
        <v>0</v>
      </c>
      <c r="M253" s="166">
        <v>77.34744864000001</v>
      </c>
      <c r="N253" s="166">
        <f t="shared" si="11"/>
        <v>4.773915379757554</v>
      </c>
      <c r="O253" s="163">
        <f t="shared" si="12"/>
        <v>-99.190997652103164</v>
      </c>
      <c r="P253" s="168"/>
      <c r="Q253" s="31"/>
      <c r="R253" s="31"/>
      <c r="S253" s="31"/>
    </row>
    <row r="254" spans="1:25" s="27" customFormat="1" ht="24.75" x14ac:dyDescent="0.25">
      <c r="A254" s="164">
        <v>308</v>
      </c>
      <c r="B254" s="164" t="s">
        <v>229</v>
      </c>
      <c r="C254" s="184" t="s">
        <v>378</v>
      </c>
      <c r="D254" s="166">
        <v>182.50312124999999</v>
      </c>
      <c r="E254" s="167">
        <v>56.297826749999999</v>
      </c>
      <c r="F254" s="166">
        <v>0</v>
      </c>
      <c r="G254" s="166">
        <v>32.024374999999999</v>
      </c>
      <c r="H254" s="163">
        <f t="shared" si="10"/>
        <v>94.180919499999987</v>
      </c>
      <c r="I254" s="163"/>
      <c r="J254" s="166">
        <v>162.85601117168486</v>
      </c>
      <c r="K254" s="166">
        <v>81.568948248027723</v>
      </c>
      <c r="L254" s="166">
        <v>0</v>
      </c>
      <c r="M254" s="166">
        <v>39.194151009999999</v>
      </c>
      <c r="N254" s="166">
        <f t="shared" si="11"/>
        <v>42.092911913657133</v>
      </c>
      <c r="O254" s="163">
        <f t="shared" si="12"/>
        <v>-55.306327293123168</v>
      </c>
      <c r="P254" s="168"/>
      <c r="Q254" s="31"/>
      <c r="R254" s="31"/>
      <c r="S254" s="31"/>
    </row>
    <row r="255" spans="1:25" s="27" customFormat="1" ht="24.75" x14ac:dyDescent="0.25">
      <c r="A255" s="164">
        <v>309</v>
      </c>
      <c r="B255" s="164" t="s">
        <v>229</v>
      </c>
      <c r="C255" s="184" t="s">
        <v>379</v>
      </c>
      <c r="D255" s="166">
        <v>1206.8220330000004</v>
      </c>
      <c r="E255" s="167">
        <v>598.15123874999995</v>
      </c>
      <c r="F255" s="166">
        <v>0</v>
      </c>
      <c r="G255" s="166">
        <v>0</v>
      </c>
      <c r="H255" s="163">
        <f t="shared" si="10"/>
        <v>608.67079425000043</v>
      </c>
      <c r="I255" s="163"/>
      <c r="J255" s="166">
        <v>20</v>
      </c>
      <c r="K255" s="166">
        <v>11.153581880000001</v>
      </c>
      <c r="L255" s="166">
        <v>0</v>
      </c>
      <c r="M255" s="166">
        <v>8.3601069400000014</v>
      </c>
      <c r="N255" s="166">
        <f t="shared" si="11"/>
        <v>0.48631117999999773</v>
      </c>
      <c r="O255" s="163">
        <f t="shared" si="12"/>
        <v>-99.92010275758355</v>
      </c>
      <c r="P255" s="168"/>
      <c r="Q255" s="31"/>
      <c r="R255" s="31"/>
      <c r="S255" s="31"/>
    </row>
    <row r="256" spans="1:25" s="27" customFormat="1" ht="13.5" x14ac:dyDescent="0.25">
      <c r="A256" s="164">
        <v>310</v>
      </c>
      <c r="B256" s="164" t="s">
        <v>229</v>
      </c>
      <c r="C256" s="184" t="s">
        <v>380</v>
      </c>
      <c r="D256" s="166">
        <v>2571.1913347500004</v>
      </c>
      <c r="E256" s="167">
        <v>2234.66051625</v>
      </c>
      <c r="F256" s="166">
        <v>0</v>
      </c>
      <c r="G256" s="166">
        <v>0</v>
      </c>
      <c r="H256" s="163">
        <f t="shared" si="10"/>
        <v>336.53081850000035</v>
      </c>
      <c r="I256" s="163"/>
      <c r="J256" s="166">
        <v>43.969782251406308</v>
      </c>
      <c r="K256" s="166">
        <v>19.011947305692438</v>
      </c>
      <c r="L256" s="166">
        <v>0</v>
      </c>
      <c r="M256" s="166">
        <v>11.217037989999998</v>
      </c>
      <c r="N256" s="166">
        <f t="shared" si="11"/>
        <v>13.740796955713872</v>
      </c>
      <c r="O256" s="163">
        <f t="shared" si="12"/>
        <v>-95.916927603552054</v>
      </c>
      <c r="P256" s="168"/>
      <c r="Q256" s="31"/>
      <c r="R256" s="31"/>
      <c r="S256" s="31"/>
    </row>
    <row r="257" spans="1:19" s="27" customFormat="1" ht="13.5" x14ac:dyDescent="0.25">
      <c r="A257" s="164">
        <v>311</v>
      </c>
      <c r="B257" s="164" t="s">
        <v>206</v>
      </c>
      <c r="C257" s="184" t="s">
        <v>381</v>
      </c>
      <c r="D257" s="166">
        <v>690.89386575000015</v>
      </c>
      <c r="E257" s="167">
        <v>0</v>
      </c>
      <c r="F257" s="166">
        <v>0</v>
      </c>
      <c r="G257" s="166">
        <v>0</v>
      </c>
      <c r="H257" s="163">
        <f t="shared" si="10"/>
        <v>690.89386575000015</v>
      </c>
      <c r="I257" s="163"/>
      <c r="J257" s="166">
        <v>0</v>
      </c>
      <c r="K257" s="166">
        <v>0</v>
      </c>
      <c r="L257" s="166">
        <v>0</v>
      </c>
      <c r="M257" s="166">
        <v>0</v>
      </c>
      <c r="N257" s="166">
        <f t="shared" si="11"/>
        <v>0</v>
      </c>
      <c r="O257" s="163" t="str">
        <f t="shared" si="12"/>
        <v>N.A.</v>
      </c>
      <c r="P257" s="168"/>
      <c r="Q257" s="31"/>
      <c r="R257" s="31"/>
      <c r="S257" s="31"/>
    </row>
    <row r="258" spans="1:19" s="27" customFormat="1" ht="12" x14ac:dyDescent="0.2">
      <c r="A258" s="164">
        <v>312</v>
      </c>
      <c r="B258" s="164" t="s">
        <v>206</v>
      </c>
      <c r="C258" s="185" t="s">
        <v>382</v>
      </c>
      <c r="D258" s="166">
        <v>86.658794999999998</v>
      </c>
      <c r="E258" s="167">
        <v>0</v>
      </c>
      <c r="F258" s="166">
        <v>0</v>
      </c>
      <c r="G258" s="166">
        <v>0</v>
      </c>
      <c r="H258" s="163">
        <f t="shared" si="10"/>
        <v>86.658794999999998</v>
      </c>
      <c r="I258" s="163"/>
      <c r="J258" s="166">
        <v>166.02189216349655</v>
      </c>
      <c r="K258" s="166">
        <v>12.635221040000001</v>
      </c>
      <c r="L258" s="166">
        <v>0</v>
      </c>
      <c r="M258" s="166">
        <v>10.544931999999999</v>
      </c>
      <c r="N258" s="166">
        <f t="shared" si="11"/>
        <v>142.84173912349655</v>
      </c>
      <c r="O258" s="163">
        <f t="shared" si="12"/>
        <v>64.832362512652708</v>
      </c>
      <c r="P258" s="155"/>
    </row>
    <row r="259" spans="1:19" s="27" customFormat="1" ht="13.5" x14ac:dyDescent="0.25">
      <c r="A259" s="164">
        <v>313</v>
      </c>
      <c r="B259" s="164" t="s">
        <v>129</v>
      </c>
      <c r="C259" s="184" t="s">
        <v>383</v>
      </c>
      <c r="D259" s="166">
        <v>3378.9181102500002</v>
      </c>
      <c r="E259" s="167">
        <v>3093.3832192500004</v>
      </c>
      <c r="F259" s="166">
        <v>0</v>
      </c>
      <c r="G259" s="166">
        <v>0</v>
      </c>
      <c r="H259" s="163">
        <f t="shared" si="10"/>
        <v>285.53489099999979</v>
      </c>
      <c r="I259" s="163"/>
      <c r="J259" s="166">
        <v>0</v>
      </c>
      <c r="K259" s="166">
        <v>0</v>
      </c>
      <c r="L259" s="166">
        <v>0</v>
      </c>
      <c r="M259" s="166">
        <v>0</v>
      </c>
      <c r="N259" s="166">
        <f t="shared" si="11"/>
        <v>0</v>
      </c>
      <c r="O259" s="163" t="str">
        <f t="shared" si="12"/>
        <v>N.A.</v>
      </c>
      <c r="P259" s="168"/>
      <c r="Q259" s="31"/>
      <c r="R259" s="31"/>
      <c r="S259" s="31"/>
    </row>
    <row r="260" spans="1:19" s="27" customFormat="1" ht="13.5" x14ac:dyDescent="0.25">
      <c r="A260" s="169">
        <v>314</v>
      </c>
      <c r="B260" s="164" t="s">
        <v>139</v>
      </c>
      <c r="C260" s="184" t="s">
        <v>384</v>
      </c>
      <c r="D260" s="166">
        <v>449.29571325000006</v>
      </c>
      <c r="E260" s="167">
        <v>20.0248065</v>
      </c>
      <c r="F260" s="166">
        <v>0</v>
      </c>
      <c r="G260" s="166">
        <v>0</v>
      </c>
      <c r="H260" s="163">
        <f t="shared" si="10"/>
        <v>429.27090675000005</v>
      </c>
      <c r="I260" s="163"/>
      <c r="J260" s="166">
        <v>155.09745260614966</v>
      </c>
      <c r="K260" s="166">
        <v>66.963852989999992</v>
      </c>
      <c r="L260" s="166">
        <v>0</v>
      </c>
      <c r="M260" s="166">
        <v>87.577320440000008</v>
      </c>
      <c r="N260" s="166">
        <f t="shared" si="11"/>
        <v>0.55627917614965838</v>
      </c>
      <c r="O260" s="163">
        <f t="shared" si="12"/>
        <v>-99.870413026505517</v>
      </c>
      <c r="P260" s="168"/>
      <c r="Q260" s="31"/>
      <c r="R260" s="31"/>
      <c r="S260" s="31"/>
    </row>
    <row r="261" spans="1:19" s="27" customFormat="1" ht="13.5" x14ac:dyDescent="0.25">
      <c r="A261" s="169">
        <v>316</v>
      </c>
      <c r="B261" s="164" t="s">
        <v>143</v>
      </c>
      <c r="C261" s="184" t="s">
        <v>385</v>
      </c>
      <c r="D261" s="166">
        <v>66.974619750000016</v>
      </c>
      <c r="E261" s="167">
        <v>34.8645025</v>
      </c>
      <c r="F261" s="166">
        <v>0</v>
      </c>
      <c r="G261" s="166">
        <v>11.423432999999999</v>
      </c>
      <c r="H261" s="163">
        <f t="shared" si="10"/>
        <v>20.686684250000017</v>
      </c>
      <c r="I261" s="163"/>
      <c r="J261" s="166">
        <v>51.104048317959858</v>
      </c>
      <c r="K261" s="166">
        <v>32.036366575415393</v>
      </c>
      <c r="L261" s="166">
        <v>0</v>
      </c>
      <c r="M261" s="166">
        <v>17.349708319999998</v>
      </c>
      <c r="N261" s="166">
        <f t="shared" si="11"/>
        <v>1.7179734225444676</v>
      </c>
      <c r="O261" s="163">
        <f t="shared" si="12"/>
        <v>-91.695269276687171</v>
      </c>
      <c r="P261" s="168"/>
      <c r="Q261" s="31"/>
      <c r="R261" s="31"/>
      <c r="S261" s="31"/>
    </row>
    <row r="262" spans="1:19" s="27" customFormat="1" ht="24.75" x14ac:dyDescent="0.25">
      <c r="A262" s="169">
        <v>317</v>
      </c>
      <c r="B262" s="164" t="s">
        <v>229</v>
      </c>
      <c r="C262" s="184" t="s">
        <v>386</v>
      </c>
      <c r="D262" s="166">
        <v>282.46112025000002</v>
      </c>
      <c r="E262" s="167">
        <v>52.929685000000006</v>
      </c>
      <c r="F262" s="166">
        <v>0</v>
      </c>
      <c r="G262" s="166">
        <v>60.821178000000003</v>
      </c>
      <c r="H262" s="163">
        <f t="shared" si="10"/>
        <v>168.71025725000001</v>
      </c>
      <c r="I262" s="163"/>
      <c r="J262" s="166">
        <v>194.76196970756038</v>
      </c>
      <c r="K262" s="166">
        <v>110.48410385166707</v>
      </c>
      <c r="L262" s="166">
        <v>0</v>
      </c>
      <c r="M262" s="166">
        <v>65.311830090000001</v>
      </c>
      <c r="N262" s="166">
        <f t="shared" si="11"/>
        <v>18.966035765893309</v>
      </c>
      <c r="O262" s="163">
        <f t="shared" si="12"/>
        <v>-88.758220113559034</v>
      </c>
      <c r="P262" s="168"/>
      <c r="Q262" s="31"/>
      <c r="R262" s="31"/>
      <c r="S262" s="31"/>
    </row>
    <row r="263" spans="1:19" s="27" customFormat="1" ht="13.5" x14ac:dyDescent="0.25">
      <c r="A263" s="169">
        <v>318</v>
      </c>
      <c r="B263" s="164" t="s">
        <v>143</v>
      </c>
      <c r="C263" s="184" t="s">
        <v>387</v>
      </c>
      <c r="D263" s="166">
        <v>673.80946800000004</v>
      </c>
      <c r="E263" s="167">
        <v>16.63734225</v>
      </c>
      <c r="F263" s="166">
        <v>0</v>
      </c>
      <c r="G263" s="166">
        <v>9.6812700000000014</v>
      </c>
      <c r="H263" s="163">
        <f t="shared" si="10"/>
        <v>647.49085575000004</v>
      </c>
      <c r="I263" s="163"/>
      <c r="J263" s="166">
        <v>60.720685228189964</v>
      </c>
      <c r="K263" s="166">
        <v>30.228096817989588</v>
      </c>
      <c r="L263" s="166">
        <v>0</v>
      </c>
      <c r="M263" s="166">
        <v>11.18739158</v>
      </c>
      <c r="N263" s="166">
        <f t="shared" si="11"/>
        <v>19.305196830200376</v>
      </c>
      <c r="O263" s="163">
        <f t="shared" si="12"/>
        <v>-97.018460313568625</v>
      </c>
      <c r="P263" s="168"/>
      <c r="Q263" s="31"/>
      <c r="R263" s="31"/>
      <c r="S263" s="31"/>
    </row>
    <row r="264" spans="1:19" s="27" customFormat="1" ht="24.75" x14ac:dyDescent="0.25">
      <c r="A264" s="169">
        <v>319</v>
      </c>
      <c r="B264" s="164" t="s">
        <v>229</v>
      </c>
      <c r="C264" s="184" t="s">
        <v>388</v>
      </c>
      <c r="D264" s="166">
        <v>166.41535349999998</v>
      </c>
      <c r="E264" s="167">
        <v>38.497889749999999</v>
      </c>
      <c r="F264" s="166">
        <v>0</v>
      </c>
      <c r="G264" s="166">
        <v>12.978903000000001</v>
      </c>
      <c r="H264" s="163">
        <f t="shared" si="10"/>
        <v>114.93856074999998</v>
      </c>
      <c r="I264" s="163"/>
      <c r="J264" s="166">
        <v>141.3354613684667</v>
      </c>
      <c r="K264" s="166">
        <v>92.141725271391408</v>
      </c>
      <c r="L264" s="166">
        <v>0</v>
      </c>
      <c r="M264" s="166">
        <v>49.117788670000003</v>
      </c>
      <c r="N264" s="166">
        <f t="shared" si="11"/>
        <v>7.5947427075284679E-2</v>
      </c>
      <c r="O264" s="163">
        <f t="shared" si="12"/>
        <v>-99.933923457384779</v>
      </c>
      <c r="P264" s="168"/>
      <c r="Q264" s="31"/>
      <c r="R264" s="31"/>
      <c r="S264" s="31"/>
    </row>
    <row r="265" spans="1:19" s="27" customFormat="1" ht="13.5" x14ac:dyDescent="0.25">
      <c r="A265" s="169">
        <v>320</v>
      </c>
      <c r="B265" s="164" t="s">
        <v>139</v>
      </c>
      <c r="C265" s="184" t="s">
        <v>389</v>
      </c>
      <c r="D265" s="166">
        <v>131.06168699999998</v>
      </c>
      <c r="E265" s="167">
        <v>68.247999749999991</v>
      </c>
      <c r="F265" s="166">
        <v>0</v>
      </c>
      <c r="G265" s="166">
        <v>51.136825999999999</v>
      </c>
      <c r="H265" s="163">
        <f t="shared" si="10"/>
        <v>11.676861249999988</v>
      </c>
      <c r="I265" s="163"/>
      <c r="J265" s="166">
        <v>153.69932110035941</v>
      </c>
      <c r="K265" s="166">
        <v>81.897128833064997</v>
      </c>
      <c r="L265" s="166">
        <v>0</v>
      </c>
      <c r="M265" s="166">
        <v>58.250247589999994</v>
      </c>
      <c r="N265" s="166">
        <f t="shared" si="11"/>
        <v>13.551944677294422</v>
      </c>
      <c r="O265" s="163">
        <f t="shared" si="12"/>
        <v>16.058111740382603</v>
      </c>
      <c r="P265" s="168"/>
      <c r="Q265" s="31"/>
      <c r="R265" s="31"/>
      <c r="S265" s="31"/>
    </row>
    <row r="266" spans="1:19" s="27" customFormat="1" ht="13.5" x14ac:dyDescent="0.25">
      <c r="A266" s="169">
        <v>321</v>
      </c>
      <c r="B266" s="164" t="s">
        <v>229</v>
      </c>
      <c r="C266" s="184" t="s">
        <v>390</v>
      </c>
      <c r="D266" s="166">
        <v>1493.72848875</v>
      </c>
      <c r="E266" s="167">
        <v>890.41524750000019</v>
      </c>
      <c r="F266" s="166">
        <v>0</v>
      </c>
      <c r="G266" s="166">
        <v>6.3923959999999997</v>
      </c>
      <c r="H266" s="163">
        <f t="shared" si="10"/>
        <v>596.92084524999984</v>
      </c>
      <c r="I266" s="163"/>
      <c r="J266" s="166">
        <v>48.892722193197024</v>
      </c>
      <c r="K266" s="166">
        <v>23.800988943310522</v>
      </c>
      <c r="L266" s="166">
        <v>0</v>
      </c>
      <c r="M266" s="166">
        <v>11.535536730000002</v>
      </c>
      <c r="N266" s="166">
        <f t="shared" si="11"/>
        <v>13.5561965198865</v>
      </c>
      <c r="O266" s="163">
        <f t="shared" si="12"/>
        <v>-97.728979205909795</v>
      </c>
      <c r="P266" s="168"/>
      <c r="Q266" s="31"/>
      <c r="R266" s="31"/>
      <c r="S266" s="31"/>
    </row>
    <row r="267" spans="1:19" s="27" customFormat="1" ht="24.75" x14ac:dyDescent="0.25">
      <c r="A267" s="169">
        <v>322</v>
      </c>
      <c r="B267" s="164" t="s">
        <v>229</v>
      </c>
      <c r="C267" s="184" t="s">
        <v>391</v>
      </c>
      <c r="D267" s="166">
        <v>1231.9462762500002</v>
      </c>
      <c r="E267" s="167">
        <v>273.95354800000001</v>
      </c>
      <c r="F267" s="166">
        <v>0</v>
      </c>
      <c r="G267" s="166">
        <v>183.20560799999998</v>
      </c>
      <c r="H267" s="163">
        <f t="shared" si="10"/>
        <v>774.78712025000027</v>
      </c>
      <c r="I267" s="163"/>
      <c r="J267" s="166">
        <v>628.68911705051528</v>
      </c>
      <c r="K267" s="166">
        <v>298.44567173812726</v>
      </c>
      <c r="L267" s="166">
        <v>0</v>
      </c>
      <c r="M267" s="166">
        <v>315.17169841000003</v>
      </c>
      <c r="N267" s="166">
        <f t="shared" si="11"/>
        <v>15.071746902387986</v>
      </c>
      <c r="O267" s="163">
        <f t="shared" si="12"/>
        <v>-98.054724128929152</v>
      </c>
      <c r="P267" s="168"/>
      <c r="Q267" s="31"/>
      <c r="R267" s="31"/>
      <c r="S267" s="31"/>
    </row>
    <row r="268" spans="1:19" s="27" customFormat="1" ht="13.5" x14ac:dyDescent="0.25">
      <c r="A268" s="169">
        <v>325</v>
      </c>
      <c r="B268" s="164" t="s">
        <v>129</v>
      </c>
      <c r="C268" s="184" t="s">
        <v>392</v>
      </c>
      <c r="D268" s="166">
        <v>573.83071125000004</v>
      </c>
      <c r="E268" s="167">
        <v>281.95659074999998</v>
      </c>
      <c r="F268" s="166">
        <v>0</v>
      </c>
      <c r="G268" s="166">
        <v>0</v>
      </c>
      <c r="H268" s="163">
        <f t="shared" si="10"/>
        <v>291.87412050000006</v>
      </c>
      <c r="I268" s="163"/>
      <c r="J268" s="166">
        <v>0</v>
      </c>
      <c r="K268" s="166">
        <v>0</v>
      </c>
      <c r="L268" s="166">
        <v>0</v>
      </c>
      <c r="M268" s="166">
        <v>0</v>
      </c>
      <c r="N268" s="166">
        <f t="shared" si="11"/>
        <v>0</v>
      </c>
      <c r="O268" s="163" t="str">
        <f t="shared" si="12"/>
        <v>N.A.</v>
      </c>
      <c r="P268" s="168"/>
      <c r="Q268" s="31"/>
      <c r="R268" s="31"/>
      <c r="S268" s="31"/>
    </row>
    <row r="269" spans="1:19" s="27" customFormat="1" ht="13.5" x14ac:dyDescent="0.25">
      <c r="A269" s="169">
        <v>327</v>
      </c>
      <c r="B269" s="164" t="s">
        <v>127</v>
      </c>
      <c r="C269" s="184" t="s">
        <v>393</v>
      </c>
      <c r="D269" s="166">
        <v>164.42777100000001</v>
      </c>
      <c r="E269" s="167">
        <v>0</v>
      </c>
      <c r="F269" s="166">
        <v>0</v>
      </c>
      <c r="G269" s="166">
        <v>0</v>
      </c>
      <c r="H269" s="163">
        <f t="shared" si="10"/>
        <v>164.42777100000001</v>
      </c>
      <c r="I269" s="163"/>
      <c r="J269" s="166">
        <v>0</v>
      </c>
      <c r="K269" s="166">
        <v>0</v>
      </c>
      <c r="L269" s="166">
        <v>0</v>
      </c>
      <c r="M269" s="166">
        <v>0</v>
      </c>
      <c r="N269" s="166">
        <f t="shared" si="11"/>
        <v>0</v>
      </c>
      <c r="O269" s="163" t="str">
        <f t="shared" si="12"/>
        <v>N.A.</v>
      </c>
      <c r="P269" s="168"/>
      <c r="Q269" s="31"/>
      <c r="R269" s="31"/>
      <c r="S269" s="31"/>
    </row>
    <row r="270" spans="1:19" s="27" customFormat="1" ht="24.75" x14ac:dyDescent="0.25">
      <c r="A270" s="169">
        <v>328</v>
      </c>
      <c r="B270" s="164" t="s">
        <v>139</v>
      </c>
      <c r="C270" s="184" t="s">
        <v>394</v>
      </c>
      <c r="D270" s="166">
        <v>11.974205999999999</v>
      </c>
      <c r="E270" s="167">
        <v>0.3642765</v>
      </c>
      <c r="F270" s="166">
        <v>0</v>
      </c>
      <c r="G270" s="166">
        <v>0</v>
      </c>
      <c r="H270" s="163">
        <f t="shared" si="10"/>
        <v>11.609929499999998</v>
      </c>
      <c r="I270" s="163"/>
      <c r="J270" s="166">
        <v>30.2</v>
      </c>
      <c r="K270" s="166">
        <v>5.150743E-2</v>
      </c>
      <c r="L270" s="166">
        <v>0</v>
      </c>
      <c r="M270" s="166">
        <v>2.18442055</v>
      </c>
      <c r="N270" s="166">
        <f t="shared" si="11"/>
        <v>27.96407202</v>
      </c>
      <c r="O270" s="163">
        <f t="shared" si="12"/>
        <v>140.86340937729213</v>
      </c>
      <c r="P270" s="168"/>
      <c r="Q270" s="31"/>
      <c r="R270" s="31"/>
      <c r="S270" s="31"/>
    </row>
    <row r="271" spans="1:19" s="27" customFormat="1" ht="24.75" x14ac:dyDescent="0.25">
      <c r="A271" s="169">
        <v>336</v>
      </c>
      <c r="B271" s="164" t="s">
        <v>229</v>
      </c>
      <c r="C271" s="184" t="s">
        <v>395</v>
      </c>
      <c r="D271" s="166">
        <v>308.61585000000002</v>
      </c>
      <c r="E271" s="167">
        <v>0</v>
      </c>
      <c r="F271" s="166">
        <v>0</v>
      </c>
      <c r="G271" s="166">
        <v>0</v>
      </c>
      <c r="H271" s="163">
        <f t="shared" si="10"/>
        <v>308.61585000000002</v>
      </c>
      <c r="I271" s="163"/>
      <c r="J271" s="166">
        <v>88.517757284452415</v>
      </c>
      <c r="K271" s="166">
        <v>30.24970813614398</v>
      </c>
      <c r="L271" s="166">
        <v>0</v>
      </c>
      <c r="M271" s="166">
        <v>15.632516949999999</v>
      </c>
      <c r="N271" s="166">
        <f t="shared" si="11"/>
        <v>42.635532198308439</v>
      </c>
      <c r="O271" s="163">
        <f t="shared" si="12"/>
        <v>-86.184918176332019</v>
      </c>
      <c r="P271" s="168"/>
      <c r="Q271" s="31"/>
      <c r="R271" s="31"/>
      <c r="S271" s="31"/>
    </row>
    <row r="272" spans="1:19" s="27" customFormat="1" ht="24.75" x14ac:dyDescent="0.25">
      <c r="A272" s="169">
        <v>337</v>
      </c>
      <c r="B272" s="164" t="s">
        <v>229</v>
      </c>
      <c r="C272" s="184" t="s">
        <v>396</v>
      </c>
      <c r="D272" s="166">
        <v>549.30436500000008</v>
      </c>
      <c r="E272" s="167">
        <v>0</v>
      </c>
      <c r="F272" s="166">
        <v>0</v>
      </c>
      <c r="G272" s="166">
        <v>0</v>
      </c>
      <c r="H272" s="163">
        <f>D272-E272-G272</f>
        <v>549.30436500000008</v>
      </c>
      <c r="I272" s="163"/>
      <c r="J272" s="166">
        <v>4</v>
      </c>
      <c r="K272" s="166">
        <v>0</v>
      </c>
      <c r="L272" s="166">
        <v>0</v>
      </c>
      <c r="M272" s="166">
        <v>3.3320359000000002</v>
      </c>
      <c r="N272" s="166">
        <f>J272-K272-M272</f>
        <v>0.66796409999999984</v>
      </c>
      <c r="O272" s="163">
        <f>IF(OR(H272=0,N272=0),"N.A.",IF((((N272-H272)/H272))*100&gt;=500,"500&lt;",IF((((N272-H272)/H272))*100&lt;=-500,"&lt;-500",(((N272-H272)/H272))*100)))</f>
        <v>-99.878398180942924</v>
      </c>
      <c r="P272" s="168"/>
      <c r="Q272" s="31"/>
      <c r="R272" s="31"/>
      <c r="S272" s="31"/>
    </row>
    <row r="273" spans="1:19" s="27" customFormat="1" ht="24.75" x14ac:dyDescent="0.25">
      <c r="A273" s="169">
        <v>338</v>
      </c>
      <c r="B273" s="164" t="s">
        <v>229</v>
      </c>
      <c r="C273" s="184" t="s">
        <v>397</v>
      </c>
      <c r="D273" s="166">
        <v>1665.2064922499997</v>
      </c>
      <c r="E273" s="167">
        <v>1366.4129767500001</v>
      </c>
      <c r="F273" s="166">
        <v>0</v>
      </c>
      <c r="G273" s="166">
        <v>0</v>
      </c>
      <c r="H273" s="163">
        <f>D273-E273-G273</f>
        <v>298.79351549999956</v>
      </c>
      <c r="I273" s="163"/>
      <c r="J273" s="166">
        <v>0</v>
      </c>
      <c r="K273" s="166">
        <v>0</v>
      </c>
      <c r="L273" s="166">
        <v>0</v>
      </c>
      <c r="M273" s="166">
        <v>0</v>
      </c>
      <c r="N273" s="166">
        <f>J273-K273-M273</f>
        <v>0</v>
      </c>
      <c r="O273" s="163" t="str">
        <f>IF(OR(H273=0,N273=0),"N.A.",IF((((N273-H273)/H273))*100&gt;=500,"500&lt;",IF((((N273-H273)/H273))*100&lt;=-500,"&lt;-500",(((N273-H273)/H273))*100)))</f>
        <v>N.A.</v>
      </c>
      <c r="P273" s="168"/>
      <c r="Q273" s="31"/>
      <c r="R273" s="31"/>
      <c r="S273" s="31"/>
    </row>
    <row r="274" spans="1:19" s="27" customFormat="1" ht="24.75" x14ac:dyDescent="0.25">
      <c r="A274" s="169">
        <v>339</v>
      </c>
      <c r="B274" s="164" t="s">
        <v>229</v>
      </c>
      <c r="C274" s="184" t="s">
        <v>398</v>
      </c>
      <c r="D274" s="166">
        <v>642.49011375000009</v>
      </c>
      <c r="E274" s="167">
        <v>118.37225524999998</v>
      </c>
      <c r="F274" s="166">
        <v>0</v>
      </c>
      <c r="G274" s="166">
        <v>11.623237999999999</v>
      </c>
      <c r="H274" s="163">
        <f>D274-E274-G274</f>
        <v>512.49462050000011</v>
      </c>
      <c r="I274" s="163"/>
      <c r="J274" s="166">
        <v>571.05387280798436</v>
      </c>
      <c r="K274" s="166">
        <v>276.00395041577849</v>
      </c>
      <c r="L274" s="166">
        <v>0</v>
      </c>
      <c r="M274" s="166">
        <v>235.05527897000002</v>
      </c>
      <c r="N274" s="166">
        <f>J274-K274-M274</f>
        <v>59.994643422205854</v>
      </c>
      <c r="O274" s="163">
        <f>IF(OR(H274=0,N274=0),"N.A.",IF((((N274-H274)/H274))*100&gt;=500,"500&lt;",IF((((N274-H274)/H274))*100&lt;=-500,"&lt;-500",(((N274-H274)/H274))*100)))</f>
        <v>-88.29360523556835</v>
      </c>
      <c r="P274" s="168"/>
      <c r="Q274" s="31"/>
      <c r="R274" s="31"/>
      <c r="S274" s="31"/>
    </row>
    <row r="275" spans="1:19" s="27" customFormat="1" ht="24.75" x14ac:dyDescent="0.25">
      <c r="A275" s="169">
        <v>350</v>
      </c>
      <c r="B275" s="164" t="s">
        <v>229</v>
      </c>
      <c r="C275" s="184" t="s">
        <v>399</v>
      </c>
      <c r="D275" s="166">
        <v>382.65116475000002</v>
      </c>
      <c r="E275" s="167">
        <v>17.278037250000001</v>
      </c>
      <c r="F275" s="166">
        <v>0</v>
      </c>
      <c r="G275" s="166">
        <v>0</v>
      </c>
      <c r="H275" s="163">
        <f>D275-E275-G275</f>
        <v>365.37312750000001</v>
      </c>
      <c r="I275" s="163"/>
      <c r="J275" s="166">
        <v>18</v>
      </c>
      <c r="K275" s="166">
        <v>0</v>
      </c>
      <c r="L275" s="166">
        <v>0</v>
      </c>
      <c r="M275" s="166">
        <v>16.869293310000003</v>
      </c>
      <c r="N275" s="166">
        <f>J275-K275-M275</f>
        <v>1.1307066899999967</v>
      </c>
      <c r="O275" s="163">
        <f>IF(OR(H275=0,N275=0),"N.A.",IF((((N275-H275)/H275))*100&gt;=500,"500&lt;",IF((((N275-H275)/H275))*100&lt;=-500,"&lt;-500",(((N275-H275)/H275))*100)))</f>
        <v>-99.69053370242726</v>
      </c>
      <c r="P275" s="168"/>
      <c r="Q275" s="31"/>
      <c r="R275" s="31"/>
      <c r="S275" s="31"/>
    </row>
    <row r="276" spans="1:19" s="33" customFormat="1" ht="18" customHeight="1" x14ac:dyDescent="0.25">
      <c r="A276" s="186"/>
      <c r="B276" s="187"/>
      <c r="C276" s="188"/>
      <c r="D276" s="189"/>
      <c r="E276" s="190"/>
      <c r="F276" s="190"/>
      <c r="G276" s="191"/>
      <c r="H276" s="189"/>
      <c r="I276" s="189"/>
      <c r="J276" s="192"/>
      <c r="K276" s="190"/>
      <c r="L276" s="192"/>
      <c r="M276" s="192"/>
      <c r="N276" s="189"/>
      <c r="O276" s="193"/>
      <c r="P276" s="168"/>
      <c r="Q276" s="32"/>
      <c r="R276" s="32"/>
      <c r="S276" s="32"/>
    </row>
    <row r="277" spans="1:19" s="27" customFormat="1" ht="15" customHeight="1" x14ac:dyDescent="0.25">
      <c r="A277" s="397" t="s">
        <v>1077</v>
      </c>
      <c r="B277" s="398"/>
      <c r="C277" s="194"/>
      <c r="D277" s="194"/>
      <c r="E277" s="194"/>
      <c r="F277" s="194"/>
      <c r="G277" s="194"/>
      <c r="H277" s="194"/>
      <c r="I277" s="194"/>
      <c r="J277" s="176"/>
      <c r="K277" s="194"/>
      <c r="L277" s="194"/>
      <c r="M277" s="194"/>
      <c r="N277" s="176"/>
      <c r="O277" s="195"/>
      <c r="P277" s="168"/>
      <c r="Q277" s="31"/>
      <c r="R277" s="31"/>
    </row>
    <row r="278" spans="1:19" s="27" customFormat="1" ht="15" customHeight="1" x14ac:dyDescent="0.2">
      <c r="A278" s="399" t="s">
        <v>400</v>
      </c>
      <c r="B278" s="173"/>
      <c r="C278" s="175"/>
      <c r="D278" s="195"/>
      <c r="E278" s="201"/>
      <c r="F278" s="201"/>
      <c r="G278" s="201"/>
      <c r="H278" s="195"/>
      <c r="I278" s="195"/>
      <c r="J278" s="202"/>
      <c r="K278" s="202"/>
      <c r="L278" s="202"/>
      <c r="M278" s="202"/>
      <c r="N278" s="195"/>
      <c r="O278" s="195"/>
      <c r="P278" s="155"/>
    </row>
    <row r="279" spans="1:19" s="27" customFormat="1" ht="15" customHeight="1" x14ac:dyDescent="0.25">
      <c r="A279" s="397" t="s">
        <v>1078</v>
      </c>
      <c r="B279" s="398"/>
      <c r="C279" s="194"/>
      <c r="D279" s="194"/>
      <c r="E279" s="194"/>
      <c r="F279" s="194"/>
      <c r="G279" s="194"/>
      <c r="H279" s="194"/>
      <c r="I279" s="194"/>
      <c r="J279" s="176"/>
      <c r="K279" s="194"/>
      <c r="L279" s="194"/>
      <c r="M279" s="194"/>
      <c r="N279" s="176"/>
      <c r="O279" s="195"/>
      <c r="P279" s="168"/>
      <c r="Q279" s="31"/>
      <c r="R279" s="31"/>
    </row>
    <row r="280" spans="1:19" s="27" customFormat="1" ht="15" customHeight="1" x14ac:dyDescent="0.25">
      <c r="A280" s="400" t="s">
        <v>1079</v>
      </c>
      <c r="B280" s="401"/>
      <c r="C280" s="196"/>
      <c r="D280" s="196"/>
      <c r="E280" s="196"/>
      <c r="F280" s="196"/>
      <c r="G280" s="196"/>
      <c r="H280" s="196"/>
      <c r="I280" s="196"/>
      <c r="J280" s="197"/>
      <c r="K280" s="196"/>
      <c r="L280" s="196"/>
      <c r="M280" s="196"/>
      <c r="N280" s="197"/>
      <c r="O280" s="195"/>
      <c r="P280" s="168"/>
    </row>
    <row r="281" spans="1:19" s="27" customFormat="1" ht="15" customHeight="1" x14ac:dyDescent="0.2">
      <c r="A281" s="400" t="s">
        <v>1080</v>
      </c>
      <c r="B281" s="401"/>
      <c r="C281" s="199"/>
      <c r="D281" s="199"/>
      <c r="E281" s="199"/>
      <c r="F281" s="199"/>
      <c r="G281" s="199"/>
      <c r="H281" s="199"/>
      <c r="I281" s="199"/>
      <c r="J281" s="177"/>
      <c r="K281" s="199"/>
      <c r="L281" s="199"/>
      <c r="M281" s="199"/>
      <c r="N281" s="177"/>
      <c r="O281" s="200"/>
      <c r="P281" s="155"/>
    </row>
    <row r="282" spans="1:19" s="27" customFormat="1" ht="15" customHeight="1" x14ac:dyDescent="0.2">
      <c r="A282" s="170" t="s">
        <v>401</v>
      </c>
      <c r="B282" s="164"/>
      <c r="C282" s="165"/>
      <c r="D282" s="200"/>
      <c r="E282" s="200"/>
      <c r="F282" s="200"/>
      <c r="G282" s="200"/>
      <c r="H282" s="200"/>
      <c r="I282" s="200"/>
      <c r="J282" s="200"/>
      <c r="K282" s="200"/>
      <c r="L282" s="200"/>
      <c r="M282" s="200"/>
      <c r="N282" s="200"/>
      <c r="O282" s="195"/>
      <c r="P282" s="155"/>
    </row>
    <row r="283" spans="1:19" ht="18" customHeight="1" x14ac:dyDescent="0.2">
      <c r="A283" s="171"/>
      <c r="B283" s="173"/>
      <c r="C283" s="175"/>
      <c r="D283" s="195"/>
      <c r="E283" s="201"/>
      <c r="F283" s="201"/>
      <c r="G283" s="201"/>
      <c r="H283" s="195"/>
      <c r="I283" s="195"/>
      <c r="J283" s="202"/>
      <c r="K283" s="202"/>
      <c r="L283" s="202"/>
      <c r="M283" s="202"/>
      <c r="N283" s="195"/>
      <c r="O283" s="195"/>
      <c r="P283" s="155"/>
    </row>
    <row r="284" spans="1:19" ht="18" customHeight="1" x14ac:dyDescent="0.2">
      <c r="A284" s="171"/>
      <c r="B284" s="173"/>
      <c r="C284" s="175"/>
      <c r="D284" s="195"/>
      <c r="E284" s="201"/>
      <c r="F284" s="201"/>
      <c r="G284" s="201"/>
      <c r="H284" s="195"/>
      <c r="I284" s="195"/>
      <c r="J284" s="202"/>
      <c r="K284" s="202"/>
      <c r="L284" s="202"/>
      <c r="M284" s="202"/>
      <c r="N284" s="195"/>
      <c r="O284" s="195"/>
      <c r="P284" s="155"/>
    </row>
    <row r="285" spans="1:19" ht="18" customHeight="1" x14ac:dyDescent="0.2">
      <c r="A285" s="171"/>
      <c r="B285" s="173"/>
      <c r="C285" s="175"/>
      <c r="D285" s="195"/>
      <c r="E285" s="201"/>
      <c r="F285" s="201"/>
      <c r="G285" s="201"/>
      <c r="H285" s="195"/>
      <c r="I285" s="195"/>
      <c r="J285" s="202"/>
      <c r="K285" s="202"/>
      <c r="L285" s="202"/>
      <c r="M285" s="202"/>
      <c r="N285" s="195"/>
      <c r="O285" s="195"/>
      <c r="P285" s="155"/>
    </row>
    <row r="286" spans="1:19" ht="18" customHeight="1" x14ac:dyDescent="0.2">
      <c r="A286" s="171"/>
      <c r="B286" s="173"/>
      <c r="C286" s="175"/>
      <c r="D286" s="195"/>
      <c r="E286" s="201"/>
      <c r="F286" s="201"/>
      <c r="G286" s="201"/>
      <c r="H286" s="195"/>
      <c r="I286" s="195"/>
      <c r="J286" s="202"/>
      <c r="K286" s="202"/>
      <c r="L286" s="202"/>
      <c r="M286" s="203"/>
      <c r="N286" s="195"/>
      <c r="O286" s="195"/>
      <c r="P286" s="155"/>
    </row>
    <row r="287" spans="1:19" ht="18" customHeight="1" x14ac:dyDescent="0.2">
      <c r="A287" s="171"/>
      <c r="B287" s="173"/>
      <c r="C287" s="175"/>
      <c r="D287" s="195"/>
      <c r="E287" s="201"/>
      <c r="F287" s="201"/>
      <c r="G287" s="201"/>
      <c r="H287" s="195"/>
      <c r="I287" s="195"/>
      <c r="J287" s="202"/>
      <c r="K287" s="202"/>
      <c r="L287" s="202"/>
      <c r="M287" s="202"/>
      <c r="N287" s="195"/>
      <c r="O287" s="195"/>
      <c r="P287" s="155"/>
    </row>
    <row r="288" spans="1:19" ht="18" customHeight="1" x14ac:dyDescent="0.2">
      <c r="A288" s="171"/>
      <c r="B288" s="173"/>
      <c r="C288" s="175"/>
      <c r="D288" s="195"/>
      <c r="E288" s="201"/>
      <c r="F288" s="201"/>
      <c r="G288" s="201"/>
      <c r="H288" s="195"/>
      <c r="I288" s="195"/>
      <c r="J288" s="202"/>
      <c r="K288" s="202"/>
      <c r="L288" s="202"/>
      <c r="M288" s="202"/>
      <c r="N288" s="195"/>
      <c r="O288" s="195"/>
      <c r="P288" s="155"/>
    </row>
    <row r="289" spans="1:16" ht="18" customHeight="1" x14ac:dyDescent="0.2">
      <c r="A289" s="171"/>
      <c r="B289" s="173"/>
      <c r="C289" s="175"/>
      <c r="D289" s="195"/>
      <c r="E289" s="201"/>
      <c r="F289" s="201"/>
      <c r="G289" s="201"/>
      <c r="H289" s="195"/>
      <c r="I289" s="195"/>
      <c r="J289" s="202"/>
      <c r="K289" s="202"/>
      <c r="L289" s="202"/>
      <c r="M289" s="202"/>
      <c r="N289" s="195"/>
      <c r="O289" s="195"/>
      <c r="P289" s="155"/>
    </row>
    <row r="290" spans="1:16" ht="18" customHeight="1" x14ac:dyDescent="0.2">
      <c r="A290" s="171"/>
      <c r="B290" s="173"/>
      <c r="C290" s="175"/>
      <c r="D290" s="195"/>
      <c r="E290" s="201"/>
      <c r="F290" s="201"/>
      <c r="G290" s="201"/>
      <c r="H290" s="195"/>
      <c r="I290" s="195"/>
      <c r="J290" s="202"/>
      <c r="K290" s="202"/>
      <c r="L290" s="202"/>
      <c r="M290" s="202"/>
      <c r="N290" s="195"/>
      <c r="O290" s="195"/>
      <c r="P290" s="155"/>
    </row>
    <row r="291" spans="1:16" ht="15" customHeight="1" x14ac:dyDescent="0.2">
      <c r="A291" s="171"/>
      <c r="B291" s="173"/>
      <c r="C291" s="175"/>
      <c r="D291" s="195"/>
      <c r="E291" s="201"/>
      <c r="F291" s="201"/>
      <c r="G291" s="201"/>
      <c r="H291" s="195"/>
      <c r="I291" s="195"/>
      <c r="J291" s="202"/>
      <c r="K291" s="202"/>
      <c r="L291" s="202"/>
      <c r="M291" s="202"/>
      <c r="N291" s="195"/>
      <c r="O291" s="195"/>
      <c r="P291" s="155"/>
    </row>
    <row r="292" spans="1:16" ht="15" customHeight="1" x14ac:dyDescent="0.2">
      <c r="A292" s="171"/>
      <c r="B292" s="173"/>
      <c r="C292" s="175"/>
      <c r="D292" s="195"/>
      <c r="E292" s="201"/>
      <c r="F292" s="201"/>
      <c r="G292" s="201"/>
      <c r="H292" s="195"/>
      <c r="I292" s="195"/>
      <c r="J292" s="202"/>
      <c r="K292" s="202"/>
      <c r="L292" s="202"/>
      <c r="M292" s="202"/>
      <c r="N292" s="195"/>
      <c r="O292" s="195"/>
      <c r="P292" s="155"/>
    </row>
    <row r="293" spans="1:16" ht="15" customHeight="1" x14ac:dyDescent="0.2">
      <c r="A293" s="171"/>
      <c r="B293" s="173"/>
      <c r="C293" s="175"/>
      <c r="D293" s="195"/>
      <c r="E293" s="201"/>
      <c r="F293" s="201"/>
      <c r="G293" s="201"/>
      <c r="H293" s="195"/>
      <c r="I293" s="195"/>
      <c r="J293" s="202"/>
      <c r="K293" s="202"/>
      <c r="L293" s="202"/>
      <c r="M293" s="202"/>
      <c r="N293" s="195"/>
      <c r="O293" s="195"/>
      <c r="P293" s="155"/>
    </row>
    <row r="294" spans="1:16" ht="15" customHeight="1" x14ac:dyDescent="0.2">
      <c r="A294" s="171"/>
      <c r="B294" s="173"/>
      <c r="C294" s="175"/>
      <c r="D294" s="195"/>
      <c r="E294" s="201"/>
      <c r="F294" s="201"/>
      <c r="G294" s="201"/>
      <c r="H294" s="195"/>
      <c r="I294" s="195"/>
      <c r="J294" s="202"/>
      <c r="K294" s="202"/>
      <c r="L294" s="202"/>
      <c r="M294" s="202"/>
      <c r="N294" s="195"/>
      <c r="O294" s="195"/>
      <c r="P294" s="155"/>
    </row>
    <row r="295" spans="1:16" ht="15" customHeight="1" x14ac:dyDescent="0.2">
      <c r="A295" s="171"/>
      <c r="B295" s="173"/>
      <c r="C295" s="175"/>
      <c r="D295" s="195"/>
      <c r="E295" s="201"/>
      <c r="F295" s="201"/>
      <c r="G295" s="201"/>
      <c r="H295" s="195"/>
      <c r="I295" s="195"/>
      <c r="J295" s="202"/>
      <c r="K295" s="202"/>
      <c r="L295" s="202"/>
      <c r="M295" s="202"/>
      <c r="N295" s="195"/>
      <c r="O295" s="195"/>
      <c r="P295" s="155"/>
    </row>
    <row r="296" spans="1:16" ht="15" customHeight="1" x14ac:dyDescent="0.2">
      <c r="A296" s="171"/>
      <c r="B296" s="173"/>
      <c r="C296" s="175"/>
      <c r="D296" s="195"/>
      <c r="E296" s="201"/>
      <c r="F296" s="201"/>
      <c r="G296" s="201"/>
      <c r="H296" s="195"/>
      <c r="I296" s="195"/>
      <c r="J296" s="202"/>
      <c r="K296" s="202"/>
      <c r="L296" s="202"/>
      <c r="M296" s="202"/>
      <c r="N296" s="195"/>
      <c r="O296" s="195"/>
      <c r="P296" s="155"/>
    </row>
    <row r="297" spans="1:16" ht="15" customHeight="1" x14ac:dyDescent="0.2">
      <c r="A297" s="417"/>
      <c r="B297" s="417"/>
      <c r="C297" s="417"/>
      <c r="D297" s="417"/>
      <c r="E297" s="417"/>
      <c r="F297" s="417"/>
      <c r="G297" s="417"/>
      <c r="H297" s="417"/>
      <c r="I297" s="417"/>
      <c r="J297" s="417"/>
      <c r="K297" s="417"/>
      <c r="L297" s="417"/>
      <c r="M297" s="417"/>
      <c r="N297" s="417"/>
      <c r="O297" s="198"/>
      <c r="P297" s="155"/>
    </row>
    <row r="298" spans="1:16" ht="15" customHeight="1" x14ac:dyDescent="0.2">
      <c r="A298" s="415"/>
      <c r="B298" s="415"/>
      <c r="C298" s="415"/>
      <c r="D298" s="415"/>
      <c r="E298" s="415"/>
      <c r="F298" s="415"/>
      <c r="G298" s="415"/>
      <c r="H298" s="415"/>
      <c r="I298" s="415"/>
      <c r="J298" s="415"/>
      <c r="K298" s="415"/>
      <c r="L298" s="415"/>
      <c r="M298" s="415"/>
      <c r="N298" s="415"/>
      <c r="O298" s="196"/>
      <c r="P298" s="155"/>
    </row>
    <row r="299" spans="1:16" ht="15" customHeight="1" x14ac:dyDescent="0.2">
      <c r="A299" s="415"/>
      <c r="B299" s="415"/>
      <c r="C299" s="415"/>
      <c r="D299" s="415"/>
      <c r="E299" s="415"/>
      <c r="F299" s="415"/>
      <c r="G299" s="415"/>
      <c r="H299" s="415"/>
      <c r="I299" s="415"/>
      <c r="J299" s="415"/>
      <c r="K299" s="415"/>
      <c r="L299" s="415"/>
      <c r="M299" s="415"/>
      <c r="N299" s="415"/>
      <c r="O299" s="204"/>
      <c r="P299" s="155"/>
    </row>
    <row r="300" spans="1:16" ht="15" customHeight="1" x14ac:dyDescent="0.2">
      <c r="A300" s="416"/>
      <c r="B300" s="416"/>
      <c r="C300" s="416"/>
      <c r="D300" s="416"/>
      <c r="E300" s="416"/>
      <c r="F300" s="416"/>
      <c r="G300" s="416"/>
      <c r="H300" s="416"/>
      <c r="I300" s="416"/>
      <c r="J300" s="416"/>
      <c r="K300" s="416"/>
      <c r="L300" s="416"/>
      <c r="M300" s="416"/>
      <c r="N300" s="416"/>
      <c r="O300" s="204"/>
      <c r="P300" s="155"/>
    </row>
    <row r="301" spans="1:16" ht="15" customHeight="1" x14ac:dyDescent="0.2">
      <c r="A301" s="401"/>
      <c r="B301" s="401"/>
      <c r="C301" s="204"/>
      <c r="D301" s="204"/>
      <c r="E301" s="204"/>
      <c r="F301" s="204"/>
      <c r="G301" s="204"/>
      <c r="H301" s="204"/>
      <c r="I301" s="204"/>
      <c r="J301" s="155"/>
      <c r="K301" s="204"/>
      <c r="L301" s="204"/>
      <c r="M301" s="204"/>
      <c r="N301" s="155"/>
      <c r="O301" s="204"/>
      <c r="P301" s="155"/>
    </row>
    <row r="302" spans="1:16" ht="15" customHeight="1" x14ac:dyDescent="0.2">
      <c r="A302" s="401"/>
      <c r="B302" s="401"/>
      <c r="C302" s="204"/>
      <c r="D302" s="204"/>
      <c r="E302" s="204"/>
      <c r="F302" s="204"/>
      <c r="G302" s="204"/>
      <c r="H302" s="204"/>
      <c r="I302" s="204"/>
      <c r="J302" s="155"/>
      <c r="K302" s="204"/>
      <c r="L302" s="204"/>
      <c r="M302" s="204"/>
      <c r="N302" s="155"/>
      <c r="O302" s="204"/>
      <c r="P302" s="155"/>
    </row>
    <row r="303" spans="1:16" ht="15" customHeight="1" x14ac:dyDescent="0.2">
      <c r="A303" s="401"/>
      <c r="B303" s="401"/>
      <c r="C303" s="204"/>
      <c r="D303" s="204"/>
      <c r="E303" s="204"/>
      <c r="F303" s="204"/>
      <c r="G303" s="204"/>
      <c r="H303" s="204"/>
      <c r="I303" s="204"/>
      <c r="J303" s="155"/>
      <c r="K303" s="204"/>
      <c r="L303" s="204"/>
      <c r="M303" s="204"/>
      <c r="N303" s="155"/>
      <c r="O303" s="204"/>
      <c r="P303" s="155"/>
    </row>
    <row r="304" spans="1:16" ht="15" customHeight="1" x14ac:dyDescent="0.2">
      <c r="A304" s="401"/>
      <c r="B304" s="401"/>
      <c r="C304" s="204"/>
      <c r="D304" s="204"/>
      <c r="E304" s="204"/>
      <c r="F304" s="204"/>
      <c r="G304" s="204"/>
      <c r="H304" s="204"/>
      <c r="I304" s="204"/>
      <c r="J304" s="155"/>
      <c r="K304" s="204"/>
      <c r="L304" s="204"/>
      <c r="M304" s="204"/>
      <c r="N304" s="155"/>
      <c r="O304" s="204"/>
      <c r="P304" s="155"/>
    </row>
    <row r="305" spans="1:16" ht="15" customHeight="1" x14ac:dyDescent="0.2">
      <c r="A305" s="401"/>
      <c r="B305" s="401"/>
      <c r="C305" s="204"/>
      <c r="D305" s="204"/>
      <c r="E305" s="204"/>
      <c r="F305" s="204"/>
      <c r="G305" s="204"/>
      <c r="H305" s="204"/>
      <c r="I305" s="204"/>
      <c r="J305" s="155"/>
      <c r="K305" s="204"/>
      <c r="L305" s="204"/>
      <c r="M305" s="204"/>
      <c r="N305" s="155"/>
      <c r="O305" s="204"/>
      <c r="P305" s="155"/>
    </row>
    <row r="306" spans="1:16" ht="15" customHeight="1" x14ac:dyDescent="0.2">
      <c r="A306" s="401"/>
      <c r="B306" s="401"/>
      <c r="C306" s="204"/>
      <c r="D306" s="204"/>
      <c r="E306" s="204"/>
      <c r="F306" s="204"/>
      <c r="G306" s="204"/>
      <c r="H306" s="204"/>
      <c r="I306" s="204"/>
      <c r="J306" s="155"/>
      <c r="K306" s="204"/>
      <c r="L306" s="204"/>
      <c r="M306" s="204"/>
      <c r="N306" s="155"/>
      <c r="O306" s="204"/>
      <c r="P306" s="155"/>
    </row>
    <row r="307" spans="1:16" ht="15" customHeight="1" x14ac:dyDescent="0.2">
      <c r="A307" s="401"/>
      <c r="B307" s="401"/>
      <c r="C307" s="204"/>
      <c r="D307" s="204"/>
      <c r="E307" s="204"/>
      <c r="F307" s="204"/>
      <c r="G307" s="204"/>
      <c r="H307" s="204"/>
      <c r="I307" s="204"/>
      <c r="J307" s="155"/>
      <c r="K307" s="204"/>
      <c r="L307" s="204"/>
      <c r="M307" s="204"/>
      <c r="N307" s="155"/>
      <c r="O307" s="204"/>
      <c r="P307" s="155"/>
    </row>
    <row r="308" spans="1:16" ht="15" customHeight="1" x14ac:dyDescent="0.2">
      <c r="A308" s="401"/>
      <c r="B308" s="401"/>
      <c r="C308" s="204"/>
      <c r="D308" s="204"/>
      <c r="E308" s="204"/>
      <c r="F308" s="204"/>
      <c r="G308" s="204"/>
      <c r="H308" s="204"/>
      <c r="I308" s="204"/>
      <c r="J308" s="155"/>
      <c r="K308" s="204"/>
      <c r="L308" s="204"/>
      <c r="M308" s="204"/>
      <c r="N308" s="155"/>
      <c r="O308" s="204"/>
      <c r="P308" s="155"/>
    </row>
    <row r="309" spans="1:16" ht="15" customHeight="1" x14ac:dyDescent="0.2">
      <c r="A309" s="401"/>
      <c r="B309" s="401"/>
      <c r="C309" s="204"/>
      <c r="D309" s="204"/>
      <c r="E309" s="204"/>
      <c r="F309" s="204"/>
      <c r="G309" s="204"/>
      <c r="H309" s="204"/>
      <c r="I309" s="204"/>
      <c r="J309" s="155"/>
      <c r="K309" s="204"/>
      <c r="L309" s="204"/>
      <c r="M309" s="204"/>
      <c r="N309" s="155"/>
      <c r="O309" s="204"/>
      <c r="P309" s="155"/>
    </row>
    <row r="310" spans="1:16" ht="15" customHeight="1" x14ac:dyDescent="0.2">
      <c r="A310" s="401"/>
      <c r="B310" s="401"/>
      <c r="C310" s="204"/>
      <c r="D310" s="204"/>
      <c r="E310" s="204"/>
      <c r="F310" s="204"/>
      <c r="G310" s="204"/>
      <c r="H310" s="204"/>
      <c r="I310" s="204"/>
      <c r="J310" s="155"/>
      <c r="K310" s="204"/>
      <c r="L310" s="204"/>
      <c r="M310" s="204"/>
      <c r="N310" s="155"/>
      <c r="O310" s="204"/>
      <c r="P310" s="155"/>
    </row>
    <row r="311" spans="1:16" ht="15" customHeight="1" x14ac:dyDescent="0.2">
      <c r="A311" s="401"/>
      <c r="B311" s="401"/>
      <c r="C311" s="204"/>
      <c r="D311" s="204"/>
      <c r="E311" s="204"/>
      <c r="F311" s="204"/>
      <c r="G311" s="204"/>
      <c r="H311" s="204"/>
      <c r="I311" s="204"/>
      <c r="J311" s="155"/>
      <c r="K311" s="204"/>
      <c r="L311" s="204"/>
      <c r="M311" s="204"/>
      <c r="N311" s="155"/>
      <c r="O311" s="204"/>
      <c r="P311" s="155"/>
    </row>
    <row r="312" spans="1:16" ht="15" customHeight="1" x14ac:dyDescent="0.2">
      <c r="A312" s="401"/>
      <c r="B312" s="401"/>
      <c r="C312" s="204"/>
      <c r="D312" s="204"/>
      <c r="E312" s="204"/>
      <c r="F312" s="204"/>
      <c r="G312" s="204"/>
      <c r="H312" s="204"/>
      <c r="I312" s="204"/>
      <c r="J312" s="155"/>
      <c r="K312" s="204"/>
      <c r="L312" s="204"/>
      <c r="M312" s="204"/>
      <c r="N312" s="155"/>
      <c r="O312" s="204"/>
      <c r="P312" s="155"/>
    </row>
    <row r="313" spans="1:16" ht="15" customHeight="1" x14ac:dyDescent="0.2">
      <c r="A313" s="401"/>
      <c r="B313" s="401"/>
      <c r="C313" s="204"/>
      <c r="D313" s="204"/>
      <c r="E313" s="204"/>
      <c r="F313" s="204"/>
      <c r="G313" s="204"/>
      <c r="H313" s="204"/>
      <c r="I313" s="204"/>
      <c r="J313" s="155"/>
      <c r="K313" s="204"/>
      <c r="L313" s="204"/>
      <c r="M313" s="204"/>
      <c r="N313" s="155"/>
      <c r="O313" s="204"/>
      <c r="P313" s="155"/>
    </row>
    <row r="314" spans="1:16" ht="15" customHeight="1" x14ac:dyDescent="0.2">
      <c r="A314" s="401"/>
      <c r="B314" s="401"/>
      <c r="C314" s="204"/>
      <c r="D314" s="204"/>
      <c r="E314" s="204"/>
      <c r="F314" s="204"/>
      <c r="G314" s="204"/>
      <c r="H314" s="204"/>
      <c r="I314" s="204"/>
      <c r="J314" s="155"/>
      <c r="K314" s="204"/>
      <c r="L314" s="204"/>
      <c r="M314" s="204"/>
      <c r="N314" s="155"/>
      <c r="O314" s="204"/>
      <c r="P314" s="155"/>
    </row>
    <row r="315" spans="1:16" ht="15" customHeight="1" x14ac:dyDescent="0.2">
      <c r="A315" s="401"/>
      <c r="B315" s="401"/>
      <c r="C315" s="204"/>
      <c r="D315" s="204"/>
      <c r="E315" s="204"/>
      <c r="F315" s="204"/>
      <c r="G315" s="204"/>
      <c r="H315" s="204"/>
      <c r="I315" s="204"/>
      <c r="J315" s="155"/>
      <c r="K315" s="204"/>
      <c r="L315" s="204"/>
      <c r="M315" s="204"/>
      <c r="N315" s="155"/>
      <c r="O315" s="204"/>
      <c r="P315" s="155"/>
    </row>
    <row r="316" spans="1:16" ht="15" customHeight="1" x14ac:dyDescent="0.2">
      <c r="A316" s="401"/>
      <c r="B316" s="401"/>
      <c r="C316" s="204"/>
      <c r="D316" s="204"/>
      <c r="E316" s="204"/>
      <c r="F316" s="204"/>
      <c r="G316" s="204"/>
      <c r="H316" s="204"/>
      <c r="I316" s="204"/>
      <c r="J316" s="155"/>
      <c r="K316" s="204"/>
      <c r="L316" s="204"/>
      <c r="M316" s="204"/>
      <c r="N316" s="155"/>
      <c r="O316" s="204"/>
      <c r="P316" s="155"/>
    </row>
    <row r="317" spans="1:16" ht="15" customHeight="1" x14ac:dyDescent="0.2">
      <c r="A317" s="401"/>
      <c r="B317" s="401"/>
      <c r="C317" s="204"/>
      <c r="D317" s="204"/>
      <c r="E317" s="204"/>
      <c r="F317" s="204"/>
      <c r="G317" s="204"/>
      <c r="H317" s="204"/>
      <c r="I317" s="204"/>
      <c r="J317" s="155"/>
      <c r="K317" s="204"/>
      <c r="L317" s="204"/>
      <c r="M317" s="204"/>
      <c r="N317" s="155"/>
      <c r="O317" s="204"/>
      <c r="P317" s="155"/>
    </row>
    <row r="318" spans="1:16" ht="15" customHeight="1" x14ac:dyDescent="0.2">
      <c r="A318" s="401"/>
      <c r="B318" s="401"/>
      <c r="C318" s="204"/>
      <c r="D318" s="204"/>
      <c r="E318" s="204"/>
      <c r="F318" s="204"/>
      <c r="G318" s="204"/>
      <c r="H318" s="204"/>
      <c r="I318" s="204"/>
      <c r="J318" s="155"/>
      <c r="K318" s="204"/>
      <c r="L318" s="204"/>
      <c r="M318" s="204"/>
      <c r="N318" s="155"/>
      <c r="O318" s="204"/>
      <c r="P318" s="155"/>
    </row>
    <row r="319" spans="1:16" ht="15" customHeight="1" x14ac:dyDescent="0.2">
      <c r="A319" s="401"/>
      <c r="B319" s="401"/>
      <c r="C319" s="204"/>
      <c r="D319" s="204"/>
      <c r="E319" s="204"/>
      <c r="F319" s="204"/>
      <c r="G319" s="204"/>
      <c r="H319" s="204"/>
      <c r="I319" s="204"/>
      <c r="J319" s="155"/>
      <c r="K319" s="204"/>
      <c r="L319" s="204"/>
      <c r="M319" s="204"/>
      <c r="N319" s="155"/>
      <c r="O319" s="204"/>
      <c r="P319" s="155"/>
    </row>
    <row r="320" spans="1:16" ht="15" customHeight="1" x14ac:dyDescent="0.2">
      <c r="A320" s="401"/>
      <c r="B320" s="401"/>
      <c r="C320" s="204"/>
      <c r="D320" s="204"/>
      <c r="E320" s="204"/>
      <c r="F320" s="204"/>
      <c r="G320" s="204"/>
      <c r="H320" s="204"/>
      <c r="I320" s="204"/>
      <c r="J320" s="155"/>
      <c r="K320" s="204"/>
      <c r="L320" s="204"/>
      <c r="M320" s="204"/>
      <c r="N320" s="155"/>
      <c r="O320" s="204"/>
      <c r="P320" s="155"/>
    </row>
    <row r="321" spans="1:16" ht="15" customHeight="1" x14ac:dyDescent="0.2">
      <c r="A321" s="401"/>
      <c r="B321" s="401"/>
      <c r="C321" s="204"/>
      <c r="D321" s="204"/>
      <c r="E321" s="204"/>
      <c r="F321" s="204"/>
      <c r="G321" s="204"/>
      <c r="H321" s="204"/>
      <c r="I321" s="204"/>
      <c r="J321" s="155"/>
      <c r="K321" s="204"/>
      <c r="L321" s="204"/>
      <c r="M321" s="204"/>
      <c r="N321" s="155"/>
      <c r="O321" s="204"/>
      <c r="P321" s="155"/>
    </row>
    <row r="322" spans="1:16" ht="15" customHeight="1" x14ac:dyDescent="0.2">
      <c r="A322" s="401"/>
      <c r="B322" s="401"/>
      <c r="C322" s="204"/>
      <c r="D322" s="204"/>
      <c r="E322" s="204"/>
      <c r="F322" s="204"/>
      <c r="G322" s="204"/>
      <c r="H322" s="204"/>
      <c r="I322" s="204"/>
      <c r="J322" s="155"/>
      <c r="K322" s="204"/>
      <c r="L322" s="204"/>
      <c r="M322" s="204"/>
      <c r="N322" s="155"/>
      <c r="O322" s="204"/>
      <c r="P322" s="155"/>
    </row>
    <row r="323" spans="1:16" ht="15" customHeight="1" x14ac:dyDescent="0.2">
      <c r="A323" s="401"/>
      <c r="B323" s="401"/>
      <c r="C323" s="204"/>
      <c r="D323" s="204"/>
      <c r="E323" s="204"/>
      <c r="F323" s="204"/>
      <c r="G323" s="204"/>
      <c r="H323" s="204"/>
      <c r="I323" s="204"/>
      <c r="J323" s="155"/>
      <c r="K323" s="204"/>
      <c r="L323" s="204"/>
      <c r="M323" s="204"/>
      <c r="N323" s="155"/>
      <c r="O323" s="204"/>
      <c r="P323" s="155"/>
    </row>
    <row r="324" spans="1:16" ht="15" customHeight="1" x14ac:dyDescent="0.2">
      <c r="A324" s="401"/>
      <c r="B324" s="401"/>
      <c r="C324" s="204"/>
      <c r="D324" s="204"/>
      <c r="E324" s="204"/>
      <c r="F324" s="204"/>
      <c r="G324" s="204"/>
      <c r="H324" s="204"/>
      <c r="I324" s="204"/>
      <c r="J324" s="155"/>
      <c r="K324" s="204"/>
      <c r="L324" s="204"/>
      <c r="M324" s="204"/>
      <c r="N324" s="155"/>
      <c r="O324" s="204"/>
      <c r="P324" s="155"/>
    </row>
    <row r="325" spans="1:16" ht="15" customHeight="1" x14ac:dyDescent="0.2">
      <c r="A325" s="401"/>
      <c r="B325" s="401"/>
      <c r="C325" s="204"/>
      <c r="D325" s="204"/>
      <c r="E325" s="204"/>
      <c r="F325" s="204"/>
      <c r="G325" s="204"/>
      <c r="H325" s="204"/>
      <c r="I325" s="204"/>
      <c r="J325" s="155"/>
      <c r="K325" s="204"/>
      <c r="L325" s="204"/>
      <c r="M325" s="204"/>
      <c r="N325" s="155"/>
      <c r="O325" s="204"/>
      <c r="P325" s="155"/>
    </row>
    <row r="326" spans="1:16" ht="15" customHeight="1" x14ac:dyDescent="0.2">
      <c r="A326" s="401"/>
      <c r="B326" s="401"/>
      <c r="C326" s="204"/>
      <c r="D326" s="204"/>
      <c r="E326" s="204"/>
      <c r="F326" s="204"/>
      <c r="G326" s="204"/>
      <c r="H326" s="204"/>
      <c r="I326" s="204"/>
      <c r="J326" s="155"/>
      <c r="K326" s="204"/>
      <c r="L326" s="204"/>
      <c r="M326" s="204"/>
      <c r="N326" s="155"/>
      <c r="O326" s="204"/>
      <c r="P326" s="155"/>
    </row>
    <row r="327" spans="1:16" ht="15" customHeight="1" x14ac:dyDescent="0.2">
      <c r="A327" s="401"/>
      <c r="B327" s="401"/>
      <c r="C327" s="204"/>
      <c r="D327" s="204"/>
      <c r="E327" s="204"/>
      <c r="F327" s="204"/>
      <c r="G327" s="204"/>
      <c r="H327" s="204"/>
      <c r="I327" s="204"/>
      <c r="J327" s="155"/>
      <c r="K327" s="204"/>
      <c r="L327" s="204"/>
      <c r="M327" s="204"/>
      <c r="N327" s="155"/>
      <c r="O327" s="204"/>
      <c r="P327" s="155"/>
    </row>
    <row r="328" spans="1:16" ht="15" customHeight="1" x14ac:dyDescent="0.2">
      <c r="A328" s="401"/>
      <c r="B328" s="401"/>
      <c r="C328" s="204"/>
      <c r="D328" s="204"/>
      <c r="E328" s="204"/>
      <c r="F328" s="204"/>
      <c r="G328" s="204"/>
      <c r="H328" s="204"/>
      <c r="I328" s="204"/>
      <c r="J328" s="155"/>
      <c r="K328" s="204"/>
      <c r="L328" s="204"/>
      <c r="M328" s="204"/>
      <c r="N328" s="155"/>
      <c r="O328" s="204"/>
      <c r="P328" s="155"/>
    </row>
    <row r="329" spans="1:16" ht="15" customHeight="1" x14ac:dyDescent="0.2">
      <c r="A329" s="401"/>
      <c r="B329" s="401"/>
      <c r="C329" s="204"/>
      <c r="D329" s="204"/>
      <c r="E329" s="204"/>
      <c r="F329" s="204"/>
      <c r="G329" s="204"/>
      <c r="H329" s="204"/>
      <c r="I329" s="204"/>
      <c r="J329" s="155"/>
      <c r="K329" s="204"/>
      <c r="L329" s="204"/>
      <c r="M329" s="204"/>
      <c r="N329" s="155"/>
      <c r="O329" s="204"/>
      <c r="P329" s="155"/>
    </row>
    <row r="330" spans="1:16" ht="15" customHeight="1" x14ac:dyDescent="0.2">
      <c r="A330" s="401"/>
      <c r="B330" s="401"/>
      <c r="C330" s="204"/>
      <c r="D330" s="204"/>
      <c r="E330" s="204"/>
      <c r="F330" s="204"/>
      <c r="G330" s="204"/>
      <c r="H330" s="204"/>
      <c r="I330" s="204"/>
      <c r="J330" s="155"/>
      <c r="K330" s="204"/>
      <c r="L330" s="204"/>
      <c r="M330" s="204"/>
      <c r="N330" s="155"/>
      <c r="O330" s="204"/>
      <c r="P330" s="155"/>
    </row>
    <row r="331" spans="1:16" ht="15" customHeight="1" x14ac:dyDescent="0.2">
      <c r="A331" s="401"/>
      <c r="B331" s="401"/>
      <c r="C331" s="204"/>
      <c r="D331" s="204"/>
      <c r="E331" s="204"/>
      <c r="F331" s="204"/>
      <c r="G331" s="204"/>
      <c r="H331" s="204"/>
      <c r="I331" s="204"/>
      <c r="J331" s="155"/>
      <c r="K331" s="204"/>
      <c r="L331" s="204"/>
      <c r="M331" s="204"/>
      <c r="N331" s="155"/>
      <c r="O331" s="204"/>
      <c r="P331" s="155"/>
    </row>
    <row r="332" spans="1:16" ht="15" customHeight="1" x14ac:dyDescent="0.2">
      <c r="A332" s="401"/>
      <c r="B332" s="401"/>
      <c r="C332" s="204"/>
      <c r="D332" s="204"/>
      <c r="E332" s="204"/>
      <c r="F332" s="204"/>
      <c r="G332" s="204"/>
      <c r="H332" s="204"/>
      <c r="I332" s="204"/>
      <c r="J332" s="155"/>
      <c r="K332" s="204"/>
      <c r="L332" s="204"/>
      <c r="M332" s="204"/>
      <c r="N332" s="155"/>
      <c r="O332" s="204"/>
      <c r="P332" s="155"/>
    </row>
    <row r="333" spans="1:16" ht="15" customHeight="1" x14ac:dyDescent="0.2">
      <c r="A333" s="401"/>
      <c r="B333" s="401"/>
      <c r="C333" s="204"/>
      <c r="D333" s="204"/>
      <c r="E333" s="204"/>
      <c r="F333" s="204"/>
      <c r="G333" s="204"/>
      <c r="H333" s="204"/>
      <c r="I333" s="204"/>
      <c r="J333" s="155"/>
      <c r="K333" s="204"/>
      <c r="L333" s="204"/>
      <c r="M333" s="204"/>
      <c r="N333" s="155"/>
      <c r="O333" s="204"/>
      <c r="P333" s="155"/>
    </row>
    <row r="334" spans="1:16" ht="15" customHeight="1" x14ac:dyDescent="0.2">
      <c r="A334" s="401"/>
      <c r="B334" s="401"/>
      <c r="C334" s="204"/>
      <c r="D334" s="204"/>
      <c r="E334" s="204"/>
      <c r="F334" s="204"/>
      <c r="G334" s="204"/>
      <c r="H334" s="204"/>
      <c r="I334" s="204"/>
      <c r="J334" s="155"/>
      <c r="K334" s="204"/>
      <c r="L334" s="204"/>
      <c r="M334" s="204"/>
      <c r="N334" s="155"/>
      <c r="O334" s="204"/>
      <c r="P334" s="155"/>
    </row>
    <row r="335" spans="1:16" ht="15" customHeight="1" x14ac:dyDescent="0.2">
      <c r="A335" s="401"/>
      <c r="B335" s="401"/>
      <c r="C335" s="204"/>
      <c r="D335" s="204"/>
      <c r="E335" s="204"/>
      <c r="F335" s="204"/>
      <c r="G335" s="204"/>
      <c r="H335" s="204"/>
      <c r="I335" s="204"/>
      <c r="J335" s="155"/>
      <c r="K335" s="204"/>
      <c r="L335" s="204"/>
      <c r="M335" s="204"/>
      <c r="N335" s="155"/>
      <c r="O335" s="204"/>
      <c r="P335" s="155"/>
    </row>
  </sheetData>
  <sheetProtection formatCells="0" formatColumns="0" formatRows="0" insertColumns="0" insertRows="0" deleteColumns="0" deleteRows="0"/>
  <mergeCells count="19">
    <mergeCell ref="A1:E1"/>
    <mergeCell ref="F1:N1"/>
    <mergeCell ref="A2:N2"/>
    <mergeCell ref="A6:M6"/>
    <mergeCell ref="A3:M3"/>
    <mergeCell ref="A4:M4"/>
    <mergeCell ref="A5:M5"/>
    <mergeCell ref="A7:M7"/>
    <mergeCell ref="A8:C14"/>
    <mergeCell ref="D8:H8"/>
    <mergeCell ref="J8:N8"/>
    <mergeCell ref="E9:G9"/>
    <mergeCell ref="K9:M9"/>
    <mergeCell ref="A299:N299"/>
    <mergeCell ref="A300:N300"/>
    <mergeCell ref="A297:N297"/>
    <mergeCell ref="A298:N298"/>
    <mergeCell ref="E10:F10"/>
    <mergeCell ref="K10:L10"/>
  </mergeCells>
  <printOptions horizontalCentered="1"/>
  <pageMargins left="0" right="0" top="0" bottom="0" header="0" footer="0"/>
  <pageSetup scale="70" fitToHeight="0" orientation="landscape" r:id="rId1"/>
  <headerFooter alignWithMargins="0"/>
  <ignoredErrors>
    <ignoredError sqref="D14:N1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topLeftCell="B1" zoomScaleNormal="100" workbookViewId="0">
      <selection sqref="A1:D1"/>
    </sheetView>
  </sheetViews>
  <sheetFormatPr baseColWidth="10" defaultColWidth="11.42578125" defaultRowHeight="14.25" x14ac:dyDescent="0.25"/>
  <cols>
    <col min="1" max="1" width="11.42578125" style="36" hidden="1" customWidth="1"/>
    <col min="2" max="2" width="4.5703125" style="36" customWidth="1"/>
    <col min="3" max="3" width="51.42578125" style="36" customWidth="1"/>
    <col min="4" max="4" width="14.5703125" style="36" customWidth="1"/>
    <col min="5" max="5" width="14.140625" style="36" customWidth="1"/>
    <col min="6" max="6" width="14.5703125" style="36" customWidth="1"/>
    <col min="7" max="7" width="13.7109375" style="36" customWidth="1"/>
    <col min="8" max="8" width="15.140625" style="36" customWidth="1"/>
    <col min="9" max="9" width="13.7109375" style="36" customWidth="1"/>
    <col min="10" max="10" width="14.28515625" style="36" customWidth="1"/>
    <col min="11" max="12" width="13.85546875" style="36" customWidth="1"/>
    <col min="13" max="14" width="11.42578125" style="35"/>
    <col min="15" max="16384" width="11.42578125" style="36"/>
  </cols>
  <sheetData>
    <row r="1" spans="1:14" ht="66" customHeight="1" x14ac:dyDescent="0.25">
      <c r="A1" s="406" t="s">
        <v>1061</v>
      </c>
      <c r="B1" s="406"/>
      <c r="C1" s="406"/>
      <c r="D1" s="406"/>
      <c r="E1" s="432" t="s">
        <v>1063</v>
      </c>
      <c r="F1" s="432"/>
      <c r="G1" s="432"/>
      <c r="H1" s="432"/>
      <c r="I1" s="432"/>
      <c r="J1" s="432"/>
      <c r="K1" s="432"/>
      <c r="M1" s="36"/>
      <c r="N1" s="36"/>
    </row>
    <row r="2" spans="1:14" ht="23.25" customHeight="1" x14ac:dyDescent="0.3">
      <c r="A2" s="407" t="s">
        <v>1062</v>
      </c>
      <c r="B2" s="407"/>
      <c r="C2" s="407"/>
      <c r="D2" s="407"/>
      <c r="E2" s="407"/>
      <c r="F2" s="407"/>
      <c r="G2" s="407"/>
      <c r="H2" s="407"/>
      <c r="I2" s="407"/>
      <c r="J2" s="407"/>
      <c r="K2" s="407"/>
      <c r="M2" s="36"/>
      <c r="N2" s="36"/>
    </row>
    <row r="3" spans="1:14" ht="18" customHeight="1" x14ac:dyDescent="0.25">
      <c r="B3" s="205" t="s">
        <v>1116</v>
      </c>
      <c r="C3" s="205"/>
      <c r="D3" s="205"/>
      <c r="E3" s="205"/>
      <c r="F3" s="205"/>
      <c r="G3" s="205"/>
      <c r="H3" s="205"/>
      <c r="I3" s="205"/>
      <c r="J3" s="205"/>
      <c r="K3" s="205"/>
      <c r="L3" s="205"/>
    </row>
    <row r="4" spans="1:14" ht="18" customHeight="1" x14ac:dyDescent="0.25">
      <c r="B4" s="205" t="s">
        <v>1107</v>
      </c>
      <c r="C4" s="205"/>
      <c r="D4" s="205"/>
      <c r="E4" s="205"/>
      <c r="F4" s="205"/>
      <c r="G4" s="205"/>
      <c r="H4" s="205"/>
      <c r="I4" s="205"/>
      <c r="J4" s="205"/>
      <c r="K4" s="205"/>
      <c r="L4" s="205"/>
    </row>
    <row r="5" spans="1:14" ht="18" customHeight="1" x14ac:dyDescent="0.25">
      <c r="B5" s="205" t="s">
        <v>0</v>
      </c>
      <c r="C5" s="206"/>
      <c r="D5" s="206"/>
      <c r="E5" s="206"/>
      <c r="F5" s="206"/>
      <c r="G5" s="206"/>
      <c r="H5" s="206"/>
      <c r="I5" s="206"/>
      <c r="J5" s="206"/>
      <c r="K5" s="206"/>
      <c r="L5" s="206"/>
    </row>
    <row r="6" spans="1:14" ht="18" customHeight="1" x14ac:dyDescent="0.25">
      <c r="B6" s="205" t="s">
        <v>1104</v>
      </c>
      <c r="C6" s="205"/>
      <c r="D6" s="205"/>
      <c r="E6" s="205"/>
      <c r="F6" s="205"/>
      <c r="G6" s="205"/>
      <c r="H6" s="205"/>
      <c r="I6" s="205"/>
      <c r="J6" s="205"/>
      <c r="K6" s="205"/>
      <c r="L6" s="205"/>
    </row>
    <row r="7" spans="1:14" ht="18" customHeight="1" x14ac:dyDescent="0.25">
      <c r="B7" s="207" t="s">
        <v>1081</v>
      </c>
      <c r="C7" s="207"/>
      <c r="D7" s="207"/>
      <c r="E7" s="207"/>
      <c r="F7" s="207"/>
      <c r="G7" s="207"/>
      <c r="H7" s="207"/>
      <c r="I7" s="207"/>
      <c r="J7" s="207"/>
      <c r="K7" s="207"/>
      <c r="L7" s="207"/>
    </row>
    <row r="8" spans="1:14" x14ac:dyDescent="0.25">
      <c r="B8" s="431"/>
      <c r="C8" s="431" t="s">
        <v>34</v>
      </c>
      <c r="D8" s="431" t="s">
        <v>403</v>
      </c>
      <c r="E8" s="431"/>
      <c r="F8" s="431"/>
      <c r="G8" s="431"/>
      <c r="H8" s="431" t="s">
        <v>100</v>
      </c>
      <c r="I8" s="431"/>
      <c r="J8" s="431"/>
      <c r="K8" s="431"/>
      <c r="L8" s="209"/>
    </row>
    <row r="9" spans="1:14" x14ac:dyDescent="0.25">
      <c r="B9" s="431"/>
      <c r="C9" s="431"/>
      <c r="D9" s="212"/>
      <c r="E9" s="433" t="s">
        <v>404</v>
      </c>
      <c r="F9" s="433"/>
      <c r="G9" s="212"/>
      <c r="H9" s="212"/>
      <c r="I9" s="433" t="s">
        <v>404</v>
      </c>
      <c r="J9" s="433"/>
      <c r="K9" s="212"/>
      <c r="L9" s="209"/>
    </row>
    <row r="10" spans="1:14" ht="12.75" customHeight="1" x14ac:dyDescent="0.25">
      <c r="B10" s="431"/>
      <c r="C10" s="431"/>
      <c r="D10" s="429" t="s">
        <v>405</v>
      </c>
      <c r="E10" s="434" t="s">
        <v>406</v>
      </c>
      <c r="F10" s="428" t="s">
        <v>407</v>
      </c>
      <c r="G10" s="430" t="s">
        <v>408</v>
      </c>
      <c r="H10" s="436" t="s">
        <v>103</v>
      </c>
      <c r="I10" s="434" t="s">
        <v>406</v>
      </c>
      <c r="J10" s="428" t="s">
        <v>407</v>
      </c>
      <c r="K10" s="430" t="s">
        <v>409</v>
      </c>
      <c r="L10" s="429" t="s">
        <v>410</v>
      </c>
    </row>
    <row r="11" spans="1:14" ht="15" customHeight="1" x14ac:dyDescent="0.25">
      <c r="B11" s="431"/>
      <c r="C11" s="431"/>
      <c r="D11" s="429"/>
      <c r="E11" s="435"/>
      <c r="F11" s="429"/>
      <c r="G11" s="431"/>
      <c r="H11" s="436"/>
      <c r="I11" s="435"/>
      <c r="J11" s="429"/>
      <c r="K11" s="431"/>
      <c r="L11" s="429"/>
    </row>
    <row r="12" spans="1:14" ht="17.25" customHeight="1" x14ac:dyDescent="0.25">
      <c r="B12" s="209"/>
      <c r="C12" s="209"/>
      <c r="D12" s="210" t="s">
        <v>8</v>
      </c>
      <c r="E12" s="210" t="s">
        <v>9</v>
      </c>
      <c r="F12" s="210" t="s">
        <v>10</v>
      </c>
      <c r="G12" s="210" t="s">
        <v>411</v>
      </c>
      <c r="H12" s="211" t="s">
        <v>412</v>
      </c>
      <c r="I12" s="210" t="s">
        <v>413</v>
      </c>
      <c r="J12" s="210" t="s">
        <v>414</v>
      </c>
      <c r="K12" s="212" t="s">
        <v>415</v>
      </c>
      <c r="L12" s="210" t="s">
        <v>416</v>
      </c>
    </row>
    <row r="13" spans="1:14" ht="16.5" customHeight="1" x14ac:dyDescent="0.25">
      <c r="B13" s="213"/>
      <c r="C13" s="214" t="s">
        <v>109</v>
      </c>
      <c r="D13" s="215">
        <f t="shared" ref="D13:K13" si="0">SUM(D14:D46)</f>
        <v>83671.814191499987</v>
      </c>
      <c r="E13" s="215">
        <f t="shared" si="0"/>
        <v>20696.769328999999</v>
      </c>
      <c r="F13" s="215">
        <f t="shared" si="0"/>
        <v>40901.798582000003</v>
      </c>
      <c r="G13" s="215">
        <f t="shared" si="0"/>
        <v>22073.2462805</v>
      </c>
      <c r="H13" s="215">
        <f t="shared" si="0"/>
        <v>110223.63708626003</v>
      </c>
      <c r="I13" s="215">
        <f t="shared" si="0"/>
        <v>19242.437051000001</v>
      </c>
      <c r="J13" s="215">
        <f t="shared" si="0"/>
        <v>44166.068260000007</v>
      </c>
      <c r="K13" s="216">
        <f t="shared" si="0"/>
        <v>46815.131775260001</v>
      </c>
      <c r="L13" s="217">
        <f>IF(OR(G13=0,K13=0),"N.A.",IF((((K13-G13)/G13))*100&gt;=ABS(500),"&gt;500",(((K13-G13)/G13))*100))</f>
        <v>112.08992633139574</v>
      </c>
    </row>
    <row r="14" spans="1:14" s="38" customFormat="1" ht="17.25" customHeight="1" x14ac:dyDescent="0.25">
      <c r="B14" s="218" t="s">
        <v>417</v>
      </c>
      <c r="C14" s="219" t="s">
        <v>418</v>
      </c>
      <c r="D14" s="220">
        <v>745.18910700000015</v>
      </c>
      <c r="E14" s="220">
        <v>410.051737</v>
      </c>
      <c r="F14" s="220">
        <v>106.72952100000001</v>
      </c>
      <c r="G14" s="221">
        <f>D14-E14-F14</f>
        <v>228.40784900000014</v>
      </c>
      <c r="H14" s="221">
        <v>544.86207703000014</v>
      </c>
      <c r="I14" s="221">
        <v>423.981334</v>
      </c>
      <c r="J14" s="221">
        <v>115.486069</v>
      </c>
      <c r="K14" s="221">
        <f>H14-I14-J14</f>
        <v>5.3946740300001323</v>
      </c>
      <c r="L14" s="222">
        <f>IF(((K14-G14)/G14)*100&lt;-500,"&lt;-500",IF(((K14-G14)/G14)*100&gt;500,"&gt;500",(((K14-G14)/G14)*100)))</f>
        <v>-97.638139821543461</v>
      </c>
      <c r="M14" s="37"/>
      <c r="N14" s="37"/>
    </row>
    <row r="15" spans="1:14" s="38" customFormat="1" ht="17.25" customHeight="1" x14ac:dyDescent="0.25">
      <c r="B15" s="218" t="s">
        <v>419</v>
      </c>
      <c r="C15" s="219" t="s">
        <v>420</v>
      </c>
      <c r="D15" s="220">
        <v>3792.8814450000009</v>
      </c>
      <c r="E15" s="220">
        <v>409.77824500000003</v>
      </c>
      <c r="F15" s="220">
        <v>1326.180151</v>
      </c>
      <c r="G15" s="221">
        <f t="shared" ref="G15:G46" si="1">D15-E15-F15</f>
        <v>2056.9230490000009</v>
      </c>
      <c r="H15" s="221">
        <v>4733.1995941200012</v>
      </c>
      <c r="I15" s="221">
        <v>369.46108700000002</v>
      </c>
      <c r="J15" s="221">
        <v>1520.6705149999998</v>
      </c>
      <c r="K15" s="221">
        <f t="shared" ref="K15:K46" si="2">H15-I15-J15</f>
        <v>2843.0679921200017</v>
      </c>
      <c r="L15" s="222">
        <f t="shared" ref="L15:L45" si="3">IF(((K15-G15)/G15)*100&lt;-500,"&lt;-500",IF(((K15-G15)/G15)*100&gt;500,"&gt;500",(((K15-G15)/G15)*100)))</f>
        <v>38.219462974183458</v>
      </c>
      <c r="M15" s="37"/>
      <c r="N15" s="37"/>
    </row>
    <row r="16" spans="1:14" s="38" customFormat="1" ht="17.25" customHeight="1" x14ac:dyDescent="0.25">
      <c r="B16" s="218" t="s">
        <v>421</v>
      </c>
      <c r="C16" s="219" t="s">
        <v>422</v>
      </c>
      <c r="D16" s="220">
        <v>4662.5472809999992</v>
      </c>
      <c r="E16" s="220">
        <v>233.20054200000001</v>
      </c>
      <c r="F16" s="220">
        <v>3475.9494650000001</v>
      </c>
      <c r="G16" s="221">
        <f t="shared" si="1"/>
        <v>953.39727399999947</v>
      </c>
      <c r="H16" s="221">
        <v>4354.6598445700001</v>
      </c>
      <c r="I16" s="221">
        <v>300.52717900000005</v>
      </c>
      <c r="J16" s="221">
        <v>2126.6170280000001</v>
      </c>
      <c r="K16" s="221">
        <f t="shared" si="2"/>
        <v>1927.5156375699999</v>
      </c>
      <c r="L16" s="222">
        <f t="shared" si="3"/>
        <v>102.17339509300936</v>
      </c>
      <c r="M16" s="37"/>
      <c r="N16" s="37"/>
    </row>
    <row r="17" spans="2:14" s="38" customFormat="1" ht="17.25" customHeight="1" x14ac:dyDescent="0.25">
      <c r="B17" s="218" t="s">
        <v>423</v>
      </c>
      <c r="C17" s="219" t="s">
        <v>424</v>
      </c>
      <c r="D17" s="220">
        <v>2195.57295075</v>
      </c>
      <c r="E17" s="220">
        <v>501.50504699999993</v>
      </c>
      <c r="F17" s="220">
        <v>1385.1772010000002</v>
      </c>
      <c r="G17" s="221">
        <f t="shared" si="1"/>
        <v>308.89070274999995</v>
      </c>
      <c r="H17" s="221">
        <v>937.04348880000009</v>
      </c>
      <c r="I17" s="221">
        <v>401.85057899999998</v>
      </c>
      <c r="J17" s="221">
        <v>1220.544549</v>
      </c>
      <c r="K17" s="221">
        <f t="shared" si="2"/>
        <v>-685.35163919999991</v>
      </c>
      <c r="L17" s="222">
        <f t="shared" si="3"/>
        <v>-321.87512705899985</v>
      </c>
      <c r="M17" s="37"/>
      <c r="N17" s="37"/>
    </row>
    <row r="18" spans="2:14" s="38" customFormat="1" ht="17.25" customHeight="1" x14ac:dyDescent="0.25">
      <c r="B18" s="218" t="s">
        <v>425</v>
      </c>
      <c r="C18" s="219" t="s">
        <v>426</v>
      </c>
      <c r="D18" s="220">
        <v>1583.1347362499998</v>
      </c>
      <c r="E18" s="220">
        <v>346.35073799999998</v>
      </c>
      <c r="F18" s="220">
        <v>767.54891700000007</v>
      </c>
      <c r="G18" s="221">
        <f t="shared" si="1"/>
        <v>469.23508124999989</v>
      </c>
      <c r="H18" s="221">
        <v>2324.6156040199999</v>
      </c>
      <c r="I18" s="221">
        <v>341.09128700000002</v>
      </c>
      <c r="J18" s="221">
        <v>510.70531199999999</v>
      </c>
      <c r="K18" s="221">
        <f t="shared" si="2"/>
        <v>1472.8190050199998</v>
      </c>
      <c r="L18" s="222">
        <f t="shared" si="3"/>
        <v>213.87657570200057</v>
      </c>
      <c r="M18" s="37"/>
      <c r="N18" s="37"/>
    </row>
    <row r="19" spans="2:14" s="38" customFormat="1" ht="17.25" customHeight="1" x14ac:dyDescent="0.25">
      <c r="B19" s="218" t="s">
        <v>427</v>
      </c>
      <c r="C19" s="219" t="s">
        <v>428</v>
      </c>
      <c r="D19" s="220">
        <v>2325.3571245000003</v>
      </c>
      <c r="E19" s="220">
        <v>377.52856300000002</v>
      </c>
      <c r="F19" s="220">
        <v>996.60202599999991</v>
      </c>
      <c r="G19" s="221">
        <f t="shared" si="1"/>
        <v>951.2265355000003</v>
      </c>
      <c r="H19" s="221">
        <v>2431.4250803</v>
      </c>
      <c r="I19" s="221">
        <v>245.06880699999999</v>
      </c>
      <c r="J19" s="221">
        <v>1943.51847</v>
      </c>
      <c r="K19" s="221">
        <f t="shared" si="2"/>
        <v>242.8378032999999</v>
      </c>
      <c r="L19" s="222">
        <f t="shared" si="3"/>
        <v>-74.471086093876124</v>
      </c>
      <c r="M19" s="37"/>
      <c r="N19" s="37"/>
    </row>
    <row r="20" spans="2:14" s="38" customFormat="1" ht="17.25" customHeight="1" x14ac:dyDescent="0.25">
      <c r="B20" s="218" t="s">
        <v>429</v>
      </c>
      <c r="C20" s="219" t="s">
        <v>430</v>
      </c>
      <c r="D20" s="220">
        <v>2047.4417790000002</v>
      </c>
      <c r="E20" s="220">
        <v>318.60061400000001</v>
      </c>
      <c r="F20" s="220">
        <v>1177.5067450000001</v>
      </c>
      <c r="G20" s="221">
        <f t="shared" si="1"/>
        <v>551.33442000000014</v>
      </c>
      <c r="H20" s="221">
        <v>4454.1392651500009</v>
      </c>
      <c r="I20" s="221">
        <v>355.33273300000002</v>
      </c>
      <c r="J20" s="221">
        <v>1170.2036069999999</v>
      </c>
      <c r="K20" s="221">
        <f t="shared" si="2"/>
        <v>2928.6029251500008</v>
      </c>
      <c r="L20" s="222">
        <f t="shared" si="3"/>
        <v>431.18448965148957</v>
      </c>
      <c r="M20" s="37"/>
      <c r="N20" s="37"/>
    </row>
    <row r="21" spans="2:14" s="38" customFormat="1" ht="17.25" customHeight="1" x14ac:dyDescent="0.25">
      <c r="B21" s="218" t="s">
        <v>431</v>
      </c>
      <c r="C21" s="219" t="s">
        <v>432</v>
      </c>
      <c r="D21" s="220">
        <v>1821.4686862499998</v>
      </c>
      <c r="E21" s="220">
        <v>481.918071</v>
      </c>
      <c r="F21" s="220">
        <v>735.2471129999999</v>
      </c>
      <c r="G21" s="221">
        <f t="shared" si="1"/>
        <v>604.30350224999984</v>
      </c>
      <c r="H21" s="221">
        <v>2347.09483176</v>
      </c>
      <c r="I21" s="221">
        <v>491.02125599999994</v>
      </c>
      <c r="J21" s="221">
        <v>591.470326</v>
      </c>
      <c r="K21" s="221">
        <f t="shared" si="2"/>
        <v>1264.6032497599999</v>
      </c>
      <c r="L21" s="222">
        <f t="shared" si="3"/>
        <v>109.26624536371372</v>
      </c>
      <c r="M21" s="37"/>
      <c r="N21" s="37"/>
    </row>
    <row r="22" spans="2:14" s="38" customFormat="1" ht="17.25" customHeight="1" x14ac:dyDescent="0.25">
      <c r="B22" s="218" t="s">
        <v>433</v>
      </c>
      <c r="C22" s="219" t="s">
        <v>434</v>
      </c>
      <c r="D22" s="220">
        <v>2519.6516647499998</v>
      </c>
      <c r="E22" s="220">
        <v>781.44200999999998</v>
      </c>
      <c r="F22" s="220">
        <v>991.09715099999994</v>
      </c>
      <c r="G22" s="221">
        <f t="shared" si="1"/>
        <v>747.11250374999986</v>
      </c>
      <c r="H22" s="221">
        <v>3226.977182149999</v>
      </c>
      <c r="I22" s="221">
        <v>892.81207500000005</v>
      </c>
      <c r="J22" s="221">
        <v>1257.5829840000001</v>
      </c>
      <c r="K22" s="221">
        <f t="shared" si="2"/>
        <v>1076.582123149999</v>
      </c>
      <c r="L22" s="222">
        <f t="shared" si="3"/>
        <v>44.099063761653603</v>
      </c>
      <c r="M22" s="37"/>
      <c r="N22" s="37"/>
    </row>
    <row r="23" spans="2:14" s="38" customFormat="1" ht="17.25" customHeight="1" x14ac:dyDescent="0.25">
      <c r="B23" s="218" t="s">
        <v>435</v>
      </c>
      <c r="C23" s="219" t="s">
        <v>436</v>
      </c>
      <c r="D23" s="220">
        <v>1958.0673375000003</v>
      </c>
      <c r="E23" s="220">
        <v>373.51171199999999</v>
      </c>
      <c r="F23" s="220">
        <v>1375.1818330000001</v>
      </c>
      <c r="G23" s="221">
        <f t="shared" si="1"/>
        <v>209.37379250000026</v>
      </c>
      <c r="H23" s="221">
        <v>2753.6711482300007</v>
      </c>
      <c r="I23" s="221">
        <v>278.333549</v>
      </c>
      <c r="J23" s="221">
        <v>758.35434600000008</v>
      </c>
      <c r="K23" s="221">
        <f t="shared" si="2"/>
        <v>1716.9832532300006</v>
      </c>
      <c r="L23" s="222" t="str">
        <f t="shared" si="3"/>
        <v>&gt;500</v>
      </c>
      <c r="M23" s="37"/>
      <c r="N23" s="37"/>
    </row>
    <row r="24" spans="2:14" s="38" customFormat="1" ht="17.25" customHeight="1" x14ac:dyDescent="0.25">
      <c r="B24" s="218" t="s">
        <v>437</v>
      </c>
      <c r="C24" s="219" t="s">
        <v>438</v>
      </c>
      <c r="D24" s="220">
        <v>1372.12017225</v>
      </c>
      <c r="E24" s="220">
        <v>588.63740799999994</v>
      </c>
      <c r="F24" s="220">
        <v>676.33093199999996</v>
      </c>
      <c r="G24" s="221">
        <f t="shared" si="1"/>
        <v>107.1518322500001</v>
      </c>
      <c r="H24" s="221">
        <v>2075.7611839300002</v>
      </c>
      <c r="I24" s="221">
        <v>730.20205399999998</v>
      </c>
      <c r="J24" s="221">
        <v>941.75008699999989</v>
      </c>
      <c r="K24" s="221">
        <f t="shared" si="2"/>
        <v>403.80904293000049</v>
      </c>
      <c r="L24" s="222">
        <f t="shared" si="3"/>
        <v>276.85687164719496</v>
      </c>
      <c r="M24" s="37"/>
      <c r="N24" s="37"/>
    </row>
    <row r="25" spans="2:14" s="38" customFormat="1" ht="17.25" customHeight="1" x14ac:dyDescent="0.25">
      <c r="B25" s="218" t="s">
        <v>439</v>
      </c>
      <c r="C25" s="219" t="s">
        <v>440</v>
      </c>
      <c r="D25" s="220">
        <v>2435.9707477500001</v>
      </c>
      <c r="E25" s="220">
        <v>241.85104100000004</v>
      </c>
      <c r="F25" s="220">
        <v>1315.6920460000001</v>
      </c>
      <c r="G25" s="221">
        <f t="shared" si="1"/>
        <v>878.42766075000009</v>
      </c>
      <c r="H25" s="221">
        <v>4361.8060629799984</v>
      </c>
      <c r="I25" s="221">
        <v>194.27778799999999</v>
      </c>
      <c r="J25" s="221">
        <v>1956.0644489999997</v>
      </c>
      <c r="K25" s="221">
        <f t="shared" si="2"/>
        <v>2211.4638259799985</v>
      </c>
      <c r="L25" s="222">
        <f t="shared" si="3"/>
        <v>151.75252610919088</v>
      </c>
      <c r="M25" s="37"/>
      <c r="N25" s="37"/>
    </row>
    <row r="26" spans="2:14" s="38" customFormat="1" ht="17.25" customHeight="1" x14ac:dyDescent="0.25">
      <c r="B26" s="218" t="s">
        <v>441</v>
      </c>
      <c r="C26" s="219" t="s">
        <v>442</v>
      </c>
      <c r="D26" s="220">
        <v>559.53240750000009</v>
      </c>
      <c r="E26" s="220">
        <v>111.74611299999999</v>
      </c>
      <c r="F26" s="220">
        <v>28.930544999999995</v>
      </c>
      <c r="G26" s="221">
        <f t="shared" si="1"/>
        <v>418.85574950000012</v>
      </c>
      <c r="H26" s="221">
        <v>3089.5272739499997</v>
      </c>
      <c r="I26" s="221">
        <v>0</v>
      </c>
      <c r="J26" s="221">
        <v>0</v>
      </c>
      <c r="K26" s="221">
        <f t="shared" si="2"/>
        <v>3089.5272739499997</v>
      </c>
      <c r="L26" s="222" t="str">
        <f t="shared" si="3"/>
        <v>&gt;500</v>
      </c>
      <c r="M26" s="37"/>
      <c r="N26" s="37"/>
    </row>
    <row r="27" spans="2:14" s="38" customFormat="1" ht="17.25" customHeight="1" x14ac:dyDescent="0.25">
      <c r="B27" s="218" t="s">
        <v>443</v>
      </c>
      <c r="C27" s="219" t="s">
        <v>444</v>
      </c>
      <c r="D27" s="220">
        <v>5488.2360629999985</v>
      </c>
      <c r="E27" s="220">
        <v>1587.1651920000002</v>
      </c>
      <c r="F27" s="220">
        <v>3101.9963640000005</v>
      </c>
      <c r="G27" s="221">
        <f t="shared" si="1"/>
        <v>799.07450699999754</v>
      </c>
      <c r="H27" s="221">
        <v>10132.24720675</v>
      </c>
      <c r="I27" s="221">
        <v>1285.2045919999998</v>
      </c>
      <c r="J27" s="221">
        <v>3068.877129</v>
      </c>
      <c r="K27" s="221">
        <f t="shared" si="2"/>
        <v>5778.1654857499998</v>
      </c>
      <c r="L27" s="222" t="str">
        <f t="shared" si="3"/>
        <v>&gt;500</v>
      </c>
      <c r="M27" s="37"/>
      <c r="N27" s="37"/>
    </row>
    <row r="28" spans="2:14" s="38" customFormat="1" ht="17.25" customHeight="1" x14ac:dyDescent="0.25">
      <c r="B28" s="218" t="s">
        <v>445</v>
      </c>
      <c r="C28" s="219" t="s">
        <v>446</v>
      </c>
      <c r="D28" s="220">
        <v>1781.6496247500004</v>
      </c>
      <c r="E28" s="220">
        <v>440.27785299999994</v>
      </c>
      <c r="F28" s="220">
        <v>736.11243300000001</v>
      </c>
      <c r="G28" s="221">
        <f t="shared" si="1"/>
        <v>605.25933875000032</v>
      </c>
      <c r="H28" s="221">
        <v>2798.4481682000005</v>
      </c>
      <c r="I28" s="221">
        <v>569.68574999999998</v>
      </c>
      <c r="J28" s="221">
        <v>584.20660799999996</v>
      </c>
      <c r="K28" s="221">
        <f t="shared" si="2"/>
        <v>1644.5558102000005</v>
      </c>
      <c r="L28" s="222">
        <f t="shared" si="3"/>
        <v>171.71093528211995</v>
      </c>
      <c r="M28" s="37"/>
      <c r="N28" s="37"/>
    </row>
    <row r="29" spans="2:14" s="38" customFormat="1" ht="17.25" customHeight="1" x14ac:dyDescent="0.25">
      <c r="B29" s="218" t="s">
        <v>447</v>
      </c>
      <c r="C29" s="219" t="s">
        <v>448</v>
      </c>
      <c r="D29" s="220">
        <v>3884.4651757500001</v>
      </c>
      <c r="E29" s="220">
        <v>1357.6231529999998</v>
      </c>
      <c r="F29" s="220">
        <v>1302.5108429999998</v>
      </c>
      <c r="G29" s="221">
        <f t="shared" si="1"/>
        <v>1224.3311797500003</v>
      </c>
      <c r="H29" s="221">
        <v>5085.6603814399996</v>
      </c>
      <c r="I29" s="221">
        <v>1394.1140970000001</v>
      </c>
      <c r="J29" s="221">
        <v>1793.9998380000002</v>
      </c>
      <c r="K29" s="221">
        <f t="shared" si="2"/>
        <v>1897.5464464399993</v>
      </c>
      <c r="L29" s="222">
        <f t="shared" si="3"/>
        <v>54.98636952360102</v>
      </c>
      <c r="M29" s="37"/>
      <c r="N29" s="37"/>
    </row>
    <row r="30" spans="2:14" s="38" customFormat="1" ht="17.25" customHeight="1" x14ac:dyDescent="0.25">
      <c r="B30" s="218" t="s">
        <v>449</v>
      </c>
      <c r="C30" s="219" t="s">
        <v>450</v>
      </c>
      <c r="D30" s="220">
        <v>2621.1603877499997</v>
      </c>
      <c r="E30" s="220">
        <v>625.99851699999999</v>
      </c>
      <c r="F30" s="220">
        <v>1070.646855</v>
      </c>
      <c r="G30" s="221">
        <f t="shared" si="1"/>
        <v>924.51501574999975</v>
      </c>
      <c r="H30" s="221">
        <v>4478.7782090800001</v>
      </c>
      <c r="I30" s="221">
        <v>285.203283</v>
      </c>
      <c r="J30" s="221">
        <v>1135.698899</v>
      </c>
      <c r="K30" s="221">
        <f t="shared" si="2"/>
        <v>3057.8760270800003</v>
      </c>
      <c r="L30" s="222">
        <f t="shared" si="3"/>
        <v>230.75460917196045</v>
      </c>
      <c r="M30" s="37"/>
      <c r="N30" s="37"/>
    </row>
    <row r="31" spans="2:14" s="38" customFormat="1" ht="17.25" customHeight="1" x14ac:dyDescent="0.25">
      <c r="B31" s="218" t="s">
        <v>451</v>
      </c>
      <c r="C31" s="219" t="s">
        <v>452</v>
      </c>
      <c r="D31" s="220">
        <v>6702.7773839999991</v>
      </c>
      <c r="E31" s="220">
        <v>1826.7074400000001</v>
      </c>
      <c r="F31" s="220">
        <v>3008.075159</v>
      </c>
      <c r="G31" s="221">
        <f t="shared" si="1"/>
        <v>1867.994784999999</v>
      </c>
      <c r="H31" s="221">
        <v>8041.6426820799979</v>
      </c>
      <c r="I31" s="221">
        <v>1706.2711590000001</v>
      </c>
      <c r="J31" s="221">
        <v>2877.6646900000001</v>
      </c>
      <c r="K31" s="221">
        <f t="shared" si="2"/>
        <v>3457.706833079998</v>
      </c>
      <c r="L31" s="222">
        <f t="shared" si="3"/>
        <v>85.102595619933695</v>
      </c>
      <c r="M31" s="37"/>
      <c r="N31" s="37"/>
    </row>
    <row r="32" spans="2:14" s="38" customFormat="1" ht="17.25" customHeight="1" x14ac:dyDescent="0.25">
      <c r="B32" s="218" t="s">
        <v>453</v>
      </c>
      <c r="C32" s="219" t="s">
        <v>454</v>
      </c>
      <c r="D32" s="220">
        <v>7023.7016122499999</v>
      </c>
      <c r="E32" s="220">
        <v>1624.6433649999999</v>
      </c>
      <c r="F32" s="220">
        <v>4556.0920150000002</v>
      </c>
      <c r="G32" s="221">
        <f t="shared" si="1"/>
        <v>842.96623224999985</v>
      </c>
      <c r="H32" s="221">
        <v>6676.7061077299995</v>
      </c>
      <c r="I32" s="221">
        <v>1749.275907</v>
      </c>
      <c r="J32" s="221">
        <v>6574.0807009999999</v>
      </c>
      <c r="K32" s="221">
        <f t="shared" si="2"/>
        <v>-1646.6505002700005</v>
      </c>
      <c r="L32" s="222">
        <f t="shared" si="3"/>
        <v>-295.34003110360072</v>
      </c>
      <c r="M32" s="37"/>
      <c r="N32" s="37"/>
    </row>
    <row r="33" spans="2:14" s="38" customFormat="1" ht="17.25" customHeight="1" x14ac:dyDescent="0.25">
      <c r="B33" s="218" t="s">
        <v>455</v>
      </c>
      <c r="C33" s="219" t="s">
        <v>456</v>
      </c>
      <c r="D33" s="220">
        <v>5678.4319395000002</v>
      </c>
      <c r="E33" s="220">
        <v>1591.5001159999997</v>
      </c>
      <c r="F33" s="220">
        <v>3089.9078290000002</v>
      </c>
      <c r="G33" s="221">
        <f t="shared" si="1"/>
        <v>997.0239945000003</v>
      </c>
      <c r="H33" s="221">
        <v>10932.099164860001</v>
      </c>
      <c r="I33" s="221">
        <v>2072.5474169999998</v>
      </c>
      <c r="J33" s="221">
        <v>3493.8682440000002</v>
      </c>
      <c r="K33" s="221">
        <f t="shared" si="2"/>
        <v>5365.6835038600011</v>
      </c>
      <c r="L33" s="222">
        <f t="shared" si="3"/>
        <v>438.16994710852964</v>
      </c>
      <c r="M33" s="37"/>
      <c r="N33" s="37"/>
    </row>
    <row r="34" spans="2:14" s="38" customFormat="1" ht="17.25" customHeight="1" x14ac:dyDescent="0.25">
      <c r="B34" s="218" t="s">
        <v>457</v>
      </c>
      <c r="C34" s="219" t="s">
        <v>458</v>
      </c>
      <c r="D34" s="220">
        <v>3072.2046217499997</v>
      </c>
      <c r="E34" s="220">
        <v>1110.212419</v>
      </c>
      <c r="F34" s="220">
        <v>1164.6611010000001</v>
      </c>
      <c r="G34" s="221">
        <f t="shared" si="1"/>
        <v>797.33110174999956</v>
      </c>
      <c r="H34" s="221">
        <v>4096.9424186300012</v>
      </c>
      <c r="I34" s="221">
        <v>486.99050199999994</v>
      </c>
      <c r="J34" s="221">
        <v>1104.1524509999999</v>
      </c>
      <c r="K34" s="221">
        <f t="shared" si="2"/>
        <v>2505.7994656300011</v>
      </c>
      <c r="L34" s="222">
        <f t="shared" si="3"/>
        <v>214.27338782222569</v>
      </c>
      <c r="M34" s="37"/>
      <c r="N34" s="37"/>
    </row>
    <row r="35" spans="2:14" s="38" customFormat="1" ht="17.25" customHeight="1" x14ac:dyDescent="0.25">
      <c r="B35" s="218" t="s">
        <v>459</v>
      </c>
      <c r="C35" s="219" t="s">
        <v>460</v>
      </c>
      <c r="D35" s="220">
        <v>2826.3678735000003</v>
      </c>
      <c r="E35" s="220">
        <v>922.26493200000004</v>
      </c>
      <c r="F35" s="220">
        <v>1393.8896030000001</v>
      </c>
      <c r="G35" s="221">
        <f t="shared" si="1"/>
        <v>510.21333850000019</v>
      </c>
      <c r="H35" s="221">
        <v>4510.6691381799992</v>
      </c>
      <c r="I35" s="221">
        <v>964.57743100000016</v>
      </c>
      <c r="J35" s="221">
        <v>1720.119931</v>
      </c>
      <c r="K35" s="221">
        <f t="shared" si="2"/>
        <v>1825.9717761799991</v>
      </c>
      <c r="L35" s="222">
        <f t="shared" si="3"/>
        <v>257.88397487769686</v>
      </c>
      <c r="M35" s="37"/>
      <c r="N35" s="37"/>
    </row>
    <row r="36" spans="2:14" s="38" customFormat="1" ht="17.25" customHeight="1" x14ac:dyDescent="0.25">
      <c r="B36" s="218" t="s">
        <v>461</v>
      </c>
      <c r="C36" s="219" t="s">
        <v>462</v>
      </c>
      <c r="D36" s="220">
        <v>3080.0869440000006</v>
      </c>
      <c r="E36" s="220">
        <v>779.70373600000005</v>
      </c>
      <c r="F36" s="220">
        <v>904.94319399999995</v>
      </c>
      <c r="G36" s="221">
        <f t="shared" si="1"/>
        <v>1395.4400140000007</v>
      </c>
      <c r="H36" s="221">
        <v>2762.3551205499998</v>
      </c>
      <c r="I36" s="221">
        <v>861.71728700000006</v>
      </c>
      <c r="J36" s="221">
        <v>2197.2206080000001</v>
      </c>
      <c r="K36" s="221">
        <f t="shared" si="2"/>
        <v>-296.58277445000022</v>
      </c>
      <c r="L36" s="222">
        <f t="shared" si="3"/>
        <v>-121.25371004661474</v>
      </c>
      <c r="M36" s="37"/>
      <c r="N36" s="37"/>
    </row>
    <row r="37" spans="2:14" s="38" customFormat="1" ht="17.25" customHeight="1" x14ac:dyDescent="0.25">
      <c r="B37" s="218" t="s">
        <v>463</v>
      </c>
      <c r="C37" s="219" t="s">
        <v>464</v>
      </c>
      <c r="D37" s="220">
        <v>3174.2243760000006</v>
      </c>
      <c r="E37" s="220">
        <v>2029.6255449999999</v>
      </c>
      <c r="F37" s="220">
        <v>2149.5464160000001</v>
      </c>
      <c r="G37" s="221">
        <f t="shared" si="1"/>
        <v>-1004.9475849999994</v>
      </c>
      <c r="H37" s="221">
        <v>4778.1174196400007</v>
      </c>
      <c r="I37" s="221">
        <v>1143.9750020000001</v>
      </c>
      <c r="J37" s="221">
        <v>1099.746335</v>
      </c>
      <c r="K37" s="221">
        <f t="shared" si="2"/>
        <v>2534.3960826400007</v>
      </c>
      <c r="L37" s="222">
        <f t="shared" si="3"/>
        <v>-352.1918675629239</v>
      </c>
      <c r="M37" s="37"/>
      <c r="N37" s="37"/>
    </row>
    <row r="38" spans="2:14" s="38" customFormat="1" ht="17.25" customHeight="1" x14ac:dyDescent="0.25">
      <c r="B38" s="218" t="s">
        <v>465</v>
      </c>
      <c r="C38" s="219" t="s">
        <v>466</v>
      </c>
      <c r="D38" s="220">
        <v>3603.0707835000007</v>
      </c>
      <c r="E38" s="220">
        <v>1163.21064</v>
      </c>
      <c r="F38" s="220">
        <v>1149.038744</v>
      </c>
      <c r="G38" s="221">
        <f t="shared" si="1"/>
        <v>1290.821399500001</v>
      </c>
      <c r="H38" s="221">
        <v>4649.16613908</v>
      </c>
      <c r="I38" s="221">
        <v>1419.6907269999999</v>
      </c>
      <c r="J38" s="221">
        <v>1370.069573</v>
      </c>
      <c r="K38" s="221">
        <f t="shared" si="2"/>
        <v>1859.4058390799999</v>
      </c>
      <c r="L38" s="222">
        <f t="shared" si="3"/>
        <v>44.04826568572846</v>
      </c>
      <c r="M38" s="37"/>
      <c r="N38" s="37"/>
    </row>
    <row r="39" spans="2:14" s="38" customFormat="1" ht="17.25" customHeight="1" x14ac:dyDescent="0.25">
      <c r="B39" s="218" t="s">
        <v>467</v>
      </c>
      <c r="C39" s="219" t="s">
        <v>468</v>
      </c>
      <c r="D39" s="220">
        <v>952.17672449999975</v>
      </c>
      <c r="E39" s="220">
        <v>0</v>
      </c>
      <c r="F39" s="220">
        <v>549.9700489999999</v>
      </c>
      <c r="G39" s="221">
        <f t="shared" si="1"/>
        <v>402.20667549999985</v>
      </c>
      <c r="H39" s="221">
        <v>276.71404314999995</v>
      </c>
      <c r="I39" s="221">
        <v>0</v>
      </c>
      <c r="J39" s="221">
        <v>540.44603099999995</v>
      </c>
      <c r="K39" s="221">
        <f t="shared" si="2"/>
        <v>-263.73198785</v>
      </c>
      <c r="L39" s="222">
        <f t="shared" si="3"/>
        <v>-165.57126072612886</v>
      </c>
      <c r="M39" s="37"/>
      <c r="N39" s="37"/>
    </row>
    <row r="40" spans="2:14" s="38" customFormat="1" ht="17.25" customHeight="1" x14ac:dyDescent="0.25">
      <c r="B40" s="218" t="s">
        <v>469</v>
      </c>
      <c r="C40" s="219" t="s">
        <v>470</v>
      </c>
      <c r="D40" s="220">
        <v>467.79077625000002</v>
      </c>
      <c r="E40" s="220">
        <v>0</v>
      </c>
      <c r="F40" s="220">
        <v>366.621263</v>
      </c>
      <c r="G40" s="221">
        <f t="shared" si="1"/>
        <v>101.16951325000002</v>
      </c>
      <c r="H40" s="221">
        <v>277.56758594000001</v>
      </c>
      <c r="I40" s="221">
        <v>0</v>
      </c>
      <c r="J40" s="221">
        <v>362.34169200000008</v>
      </c>
      <c r="K40" s="221">
        <f t="shared" si="2"/>
        <v>-84.774106060000065</v>
      </c>
      <c r="L40" s="222">
        <f t="shared" si="3"/>
        <v>-183.79412269239128</v>
      </c>
      <c r="M40" s="37"/>
      <c r="N40" s="37"/>
    </row>
    <row r="41" spans="2:14" s="38" customFormat="1" ht="17.25" customHeight="1" x14ac:dyDescent="0.25">
      <c r="B41" s="218" t="s">
        <v>471</v>
      </c>
      <c r="C41" s="219" t="s">
        <v>472</v>
      </c>
      <c r="D41" s="220">
        <v>1244.4326699999999</v>
      </c>
      <c r="E41" s="220">
        <v>0</v>
      </c>
      <c r="F41" s="220">
        <v>1055.1351260000001</v>
      </c>
      <c r="G41" s="221">
        <f t="shared" si="1"/>
        <v>189.29754399999979</v>
      </c>
      <c r="H41" s="221">
        <v>1295.6775873899999</v>
      </c>
      <c r="I41" s="221">
        <v>0</v>
      </c>
      <c r="J41" s="221">
        <v>1311.6394849999999</v>
      </c>
      <c r="K41" s="221">
        <f t="shared" si="2"/>
        <v>-15.961897610000051</v>
      </c>
      <c r="L41" s="222">
        <f t="shared" si="3"/>
        <v>-108.43217364193593</v>
      </c>
      <c r="M41" s="37"/>
      <c r="N41" s="37"/>
    </row>
    <row r="42" spans="2:14" s="38" customFormat="1" ht="17.25" customHeight="1" x14ac:dyDescent="0.25">
      <c r="B42" s="218" t="s">
        <v>473</v>
      </c>
      <c r="C42" s="219" t="s">
        <v>474</v>
      </c>
      <c r="D42" s="220">
        <v>1176.2088974999999</v>
      </c>
      <c r="E42" s="220">
        <v>461.71458000000001</v>
      </c>
      <c r="F42" s="220">
        <v>635.10235999999998</v>
      </c>
      <c r="G42" s="221">
        <f t="shared" si="1"/>
        <v>79.391957499999876</v>
      </c>
      <c r="H42" s="221">
        <v>590.37057517999983</v>
      </c>
      <c r="I42" s="221">
        <v>279.22416899999996</v>
      </c>
      <c r="J42" s="221">
        <v>560.32972899999993</v>
      </c>
      <c r="K42" s="221">
        <f t="shared" si="2"/>
        <v>-249.18332282000006</v>
      </c>
      <c r="L42" s="222">
        <f t="shared" si="3"/>
        <v>-413.86469192424238</v>
      </c>
      <c r="M42" s="37"/>
      <c r="N42" s="37"/>
    </row>
    <row r="43" spans="2:14" s="38" customFormat="1" ht="17.25" customHeight="1" x14ac:dyDescent="0.25">
      <c r="B43" s="218" t="s">
        <v>475</v>
      </c>
      <c r="C43" s="219" t="s">
        <v>476</v>
      </c>
      <c r="D43" s="220">
        <v>1048.6703249999998</v>
      </c>
      <c r="E43" s="220">
        <v>0</v>
      </c>
      <c r="F43" s="220">
        <v>0</v>
      </c>
      <c r="G43" s="221">
        <f t="shared" si="1"/>
        <v>1048.6703249999998</v>
      </c>
      <c r="H43" s="221">
        <v>0</v>
      </c>
      <c r="I43" s="221">
        <v>0</v>
      </c>
      <c r="J43" s="221">
        <v>0</v>
      </c>
      <c r="K43" s="221">
        <f t="shared" si="2"/>
        <v>0</v>
      </c>
      <c r="L43" s="222">
        <f t="shared" si="3"/>
        <v>-100</v>
      </c>
      <c r="M43" s="37"/>
      <c r="N43" s="37"/>
    </row>
    <row r="44" spans="2:14" s="38" customFormat="1" ht="17.25" customHeight="1" x14ac:dyDescent="0.25">
      <c r="B44" s="218" t="s">
        <v>477</v>
      </c>
      <c r="C44" s="223" t="s">
        <v>478</v>
      </c>
      <c r="D44" s="220">
        <v>485.87960174999989</v>
      </c>
      <c r="E44" s="220">
        <v>0</v>
      </c>
      <c r="F44" s="220">
        <v>309.37558200000001</v>
      </c>
      <c r="G44" s="221">
        <f t="shared" si="1"/>
        <v>176.50401974999988</v>
      </c>
      <c r="H44" s="221">
        <v>1205.69250139</v>
      </c>
      <c r="I44" s="221">
        <v>0</v>
      </c>
      <c r="J44" s="221">
        <v>258.63857400000001</v>
      </c>
      <c r="K44" s="221">
        <f t="shared" si="2"/>
        <v>947.0539273899999</v>
      </c>
      <c r="L44" s="222">
        <f t="shared" si="3"/>
        <v>436.56224301939756</v>
      </c>
      <c r="M44" s="37"/>
      <c r="N44" s="37"/>
    </row>
    <row r="45" spans="2:14" s="38" customFormat="1" ht="17.25" customHeight="1" x14ac:dyDescent="0.25">
      <c r="B45" s="218" t="s">
        <v>479</v>
      </c>
      <c r="C45" s="223" t="s">
        <v>480</v>
      </c>
      <c r="D45" s="220">
        <v>1341.3429712499997</v>
      </c>
      <c r="E45" s="220">
        <v>0</v>
      </c>
      <c r="F45" s="220">
        <v>0</v>
      </c>
      <c r="G45" s="221">
        <f t="shared" si="1"/>
        <v>1341.3429712499997</v>
      </c>
      <c r="H45" s="221">
        <v>0</v>
      </c>
      <c r="I45" s="221">
        <v>0</v>
      </c>
      <c r="J45" s="221">
        <v>0</v>
      </c>
      <c r="K45" s="221">
        <f t="shared" si="2"/>
        <v>0</v>
      </c>
      <c r="L45" s="222">
        <f t="shared" si="3"/>
        <v>-100</v>
      </c>
      <c r="M45" s="37"/>
      <c r="N45" s="37"/>
    </row>
    <row r="46" spans="2:14" s="38" customFormat="1" ht="17.25" customHeight="1" x14ac:dyDescent="0.25">
      <c r="B46" s="233" t="s">
        <v>481</v>
      </c>
      <c r="C46" s="234" t="s">
        <v>482</v>
      </c>
      <c r="D46" s="235">
        <v>0</v>
      </c>
      <c r="E46" s="235">
        <v>0</v>
      </c>
      <c r="F46" s="235">
        <v>0</v>
      </c>
      <c r="G46" s="225">
        <f t="shared" si="1"/>
        <v>0</v>
      </c>
      <c r="H46" s="225">
        <v>0</v>
      </c>
      <c r="I46" s="225">
        <v>0</v>
      </c>
      <c r="J46" s="225">
        <v>0</v>
      </c>
      <c r="K46" s="225">
        <f t="shared" si="2"/>
        <v>0</v>
      </c>
      <c r="L46" s="236">
        <v>0</v>
      </c>
      <c r="M46" s="37"/>
      <c r="N46" s="37"/>
    </row>
    <row r="47" spans="2:14" s="39" customFormat="1" ht="13.5" customHeight="1" x14ac:dyDescent="0.2">
      <c r="B47" s="208" t="s">
        <v>1077</v>
      </c>
      <c r="C47" s="226"/>
      <c r="D47" s="226"/>
      <c r="E47" s="221"/>
      <c r="F47" s="227"/>
      <c r="G47" s="228"/>
      <c r="H47" s="228"/>
      <c r="I47" s="228"/>
      <c r="J47" s="228"/>
      <c r="K47" s="228"/>
      <c r="L47" s="226"/>
      <c r="M47" s="40"/>
      <c r="N47" s="40"/>
    </row>
    <row r="48" spans="2:14" s="41" customFormat="1" ht="13.9" customHeight="1" x14ac:dyDescent="0.2">
      <c r="B48" s="208" t="s">
        <v>401</v>
      </c>
      <c r="C48" s="229"/>
      <c r="D48" s="229"/>
      <c r="E48" s="230"/>
      <c r="F48" s="231"/>
      <c r="G48" s="229"/>
      <c r="H48" s="229"/>
      <c r="I48" s="229"/>
      <c r="J48" s="232"/>
      <c r="K48" s="229"/>
      <c r="L48" s="232"/>
      <c r="M48" s="42"/>
      <c r="N48" s="42"/>
    </row>
    <row r="49" spans="2:12" ht="13.5" customHeight="1" x14ac:dyDescent="0.2">
      <c r="B49" s="208"/>
      <c r="C49" s="229"/>
      <c r="D49" s="229"/>
      <c r="E49" s="232"/>
      <c r="F49" s="229"/>
      <c r="G49" s="229"/>
      <c r="H49" s="229"/>
      <c r="I49" s="229"/>
      <c r="J49" s="229"/>
      <c r="K49" s="229"/>
      <c r="L49" s="229"/>
    </row>
    <row r="50" spans="2:12" ht="13.5" customHeight="1" x14ac:dyDescent="0.25">
      <c r="B50" s="229"/>
      <c r="C50" s="229"/>
      <c r="D50" s="229"/>
      <c r="E50" s="229"/>
      <c r="F50" s="229"/>
      <c r="G50" s="229"/>
      <c r="H50" s="229"/>
      <c r="I50" s="229"/>
      <c r="J50" s="229"/>
      <c r="K50" s="229"/>
      <c r="L50" s="229"/>
    </row>
    <row r="51" spans="2:12" ht="13.5" customHeight="1" x14ac:dyDescent="0.25">
      <c r="B51" s="229"/>
      <c r="C51" s="229"/>
      <c r="D51" s="229"/>
      <c r="E51" s="229"/>
      <c r="F51" s="229"/>
      <c r="G51" s="229"/>
      <c r="H51" s="229"/>
      <c r="I51" s="229"/>
      <c r="J51" s="229"/>
      <c r="K51" s="229"/>
      <c r="L51" s="229"/>
    </row>
  </sheetData>
  <mergeCells count="18">
    <mergeCell ref="L10:L11"/>
    <mergeCell ref="B8:B11"/>
    <mergeCell ref="C8:C11"/>
    <mergeCell ref="D8:G8"/>
    <mergeCell ref="H8:K8"/>
    <mergeCell ref="E9:F9"/>
    <mergeCell ref="I9:J9"/>
    <mergeCell ref="D10:D11"/>
    <mergeCell ref="E10:E11"/>
    <mergeCell ref="F10:F11"/>
    <mergeCell ref="G10:G11"/>
    <mergeCell ref="H10:H11"/>
    <mergeCell ref="I10:I11"/>
    <mergeCell ref="J10:J11"/>
    <mergeCell ref="K10:K11"/>
    <mergeCell ref="A1:D1"/>
    <mergeCell ref="E1:K1"/>
    <mergeCell ref="A2:K2"/>
  </mergeCells>
  <printOptions horizontalCentered="1"/>
  <pageMargins left="0.19685039370078741" right="0.19685039370078741" top="0.39370078740157483" bottom="0.39370078740157483" header="0" footer="0"/>
  <pageSetup scale="65" orientation="landscape" horizontalDpi="4294967292" r:id="rId1"/>
  <headerFooter alignWithMargins="0"/>
  <ignoredErrors>
    <ignoredError sqref="D12:L12 B14:C4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7"/>
  <sheetViews>
    <sheetView showGridLines="0" zoomScaleNormal="100" zoomScaleSheetLayoutView="100" workbookViewId="0">
      <selection sqref="A1:D1"/>
    </sheetView>
  </sheetViews>
  <sheetFormatPr baseColWidth="10" defaultColWidth="46.42578125" defaultRowHeight="12.75" x14ac:dyDescent="0.25"/>
  <cols>
    <col min="1" max="1" width="8.28515625" style="56" customWidth="1"/>
    <col min="2" max="2" width="46.85546875" style="56" customWidth="1"/>
    <col min="3" max="6" width="13.7109375" style="56" customWidth="1"/>
    <col min="7" max="7" width="1.42578125" style="56" customWidth="1"/>
    <col min="8" max="8" width="10.7109375" style="56" customWidth="1"/>
    <col min="9" max="10" width="13.7109375" style="56" customWidth="1"/>
    <col min="11" max="11" width="1.140625" style="56" customWidth="1"/>
    <col min="12" max="13" width="13.7109375" style="56" customWidth="1"/>
    <col min="14" max="16384" width="46.42578125" style="56"/>
  </cols>
  <sheetData>
    <row r="1" spans="1:13" ht="55.5" customHeight="1" x14ac:dyDescent="0.25">
      <c r="A1" s="406" t="s">
        <v>1061</v>
      </c>
      <c r="B1" s="406"/>
      <c r="C1" s="406"/>
      <c r="D1" s="406"/>
      <c r="E1" s="432" t="s">
        <v>1063</v>
      </c>
      <c r="F1" s="432"/>
      <c r="G1" s="432"/>
      <c r="H1" s="432"/>
      <c r="I1" s="432"/>
      <c r="J1" s="432"/>
      <c r="K1" s="432"/>
      <c r="L1" s="432"/>
      <c r="M1" s="432"/>
    </row>
    <row r="2" spans="1:13" ht="39" customHeight="1" x14ac:dyDescent="0.3">
      <c r="A2" s="407" t="s">
        <v>1062</v>
      </c>
      <c r="B2" s="407"/>
      <c r="C2" s="407"/>
      <c r="D2" s="407"/>
      <c r="E2" s="407"/>
      <c r="F2" s="407"/>
      <c r="G2" s="407"/>
      <c r="H2" s="407"/>
      <c r="I2" s="407"/>
      <c r="J2" s="407"/>
      <c r="K2" s="407"/>
      <c r="L2" s="407"/>
      <c r="M2" s="407"/>
    </row>
    <row r="3" spans="1:13" s="43" customFormat="1" ht="17.649999999999999" customHeight="1" x14ac:dyDescent="0.3">
      <c r="A3" s="237" t="s">
        <v>1082</v>
      </c>
      <c r="B3" s="238"/>
      <c r="C3" s="238"/>
      <c r="D3" s="238"/>
      <c r="E3" s="238"/>
      <c r="F3" s="238"/>
      <c r="G3" s="238"/>
      <c r="H3" s="238"/>
      <c r="I3" s="238"/>
      <c r="J3" s="238"/>
      <c r="K3" s="238"/>
      <c r="L3" s="238"/>
      <c r="M3" s="238"/>
    </row>
    <row r="4" spans="1:13" s="43" customFormat="1" ht="17.649999999999999" customHeight="1" x14ac:dyDescent="0.3">
      <c r="A4" s="237" t="s">
        <v>1103</v>
      </c>
      <c r="B4" s="238"/>
      <c r="C4" s="238"/>
      <c r="D4" s="238"/>
      <c r="E4" s="238"/>
      <c r="F4" s="238"/>
      <c r="G4" s="238"/>
      <c r="H4" s="238"/>
      <c r="I4" s="238"/>
      <c r="J4" s="238"/>
      <c r="K4" s="238"/>
      <c r="L4" s="238"/>
      <c r="M4" s="238"/>
    </row>
    <row r="5" spans="1:13" s="43" customFormat="1" ht="17.649999999999999" customHeight="1" x14ac:dyDescent="0.3">
      <c r="A5" s="237" t="s">
        <v>483</v>
      </c>
      <c r="B5" s="238"/>
      <c r="C5" s="238"/>
      <c r="D5" s="238"/>
      <c r="E5" s="238"/>
      <c r="F5" s="238"/>
      <c r="G5" s="238"/>
      <c r="H5" s="238"/>
      <c r="I5" s="238"/>
      <c r="J5" s="238"/>
      <c r="K5" s="238"/>
      <c r="L5" s="238"/>
      <c r="M5" s="238"/>
    </row>
    <row r="6" spans="1:13" s="43" customFormat="1" ht="17.649999999999999" customHeight="1" x14ac:dyDescent="0.3">
      <c r="A6" s="237" t="s">
        <v>1104</v>
      </c>
      <c r="B6" s="238"/>
      <c r="C6" s="238"/>
      <c r="D6" s="238"/>
      <c r="E6" s="238"/>
      <c r="F6" s="238"/>
      <c r="G6" s="238"/>
      <c r="H6" s="238"/>
      <c r="I6" s="238"/>
      <c r="J6" s="238"/>
      <c r="K6" s="238"/>
      <c r="L6" s="238"/>
      <c r="M6" s="238"/>
    </row>
    <row r="7" spans="1:13" s="43" customFormat="1" ht="17.649999999999999" customHeight="1" x14ac:dyDescent="0.3">
      <c r="A7" s="237" t="s">
        <v>1083</v>
      </c>
      <c r="B7" s="238"/>
      <c r="C7" s="239"/>
      <c r="D7" s="238"/>
      <c r="E7" s="238"/>
      <c r="F7" s="238"/>
      <c r="G7" s="238"/>
      <c r="H7" s="238"/>
      <c r="I7" s="238"/>
      <c r="J7" s="238"/>
      <c r="K7" s="238"/>
      <c r="L7" s="238"/>
      <c r="M7" s="238"/>
    </row>
    <row r="8" spans="1:13" s="44" customFormat="1" ht="17.649999999999999" customHeight="1" x14ac:dyDescent="0.25">
      <c r="A8" s="437"/>
      <c r="B8" s="413" t="s">
        <v>484</v>
      </c>
      <c r="C8" s="404" t="s">
        <v>485</v>
      </c>
      <c r="D8" s="411" t="s">
        <v>486</v>
      </c>
      <c r="E8" s="411"/>
      <c r="F8" s="411"/>
      <c r="G8" s="114"/>
      <c r="H8" s="411" t="s">
        <v>487</v>
      </c>
      <c r="I8" s="411"/>
      <c r="J8" s="411"/>
      <c r="K8" s="114"/>
      <c r="L8" s="411" t="s">
        <v>488</v>
      </c>
      <c r="M8" s="411"/>
    </row>
    <row r="9" spans="1:13" s="44" customFormat="1" ht="17.649999999999999" customHeight="1" x14ac:dyDescent="0.25">
      <c r="A9" s="437"/>
      <c r="B9" s="413"/>
      <c r="C9" s="404"/>
      <c r="D9" s="114" t="s">
        <v>1118</v>
      </c>
      <c r="E9" s="114" t="s">
        <v>1119</v>
      </c>
      <c r="F9" s="114" t="s">
        <v>489</v>
      </c>
      <c r="G9" s="114"/>
      <c r="H9" s="114" t="s">
        <v>490</v>
      </c>
      <c r="I9" s="114" t="s">
        <v>491</v>
      </c>
      <c r="J9" s="114" t="s">
        <v>489</v>
      </c>
      <c r="K9" s="114"/>
      <c r="L9" s="114" t="s">
        <v>492</v>
      </c>
      <c r="M9" s="114" t="s">
        <v>493</v>
      </c>
    </row>
    <row r="10" spans="1:13" s="45" customFormat="1" ht="17.649999999999999" customHeight="1" x14ac:dyDescent="0.25">
      <c r="A10" s="438"/>
      <c r="B10" s="411"/>
      <c r="C10" s="241" t="s">
        <v>117</v>
      </c>
      <c r="D10" s="119" t="s">
        <v>9</v>
      </c>
      <c r="E10" s="119" t="s">
        <v>10</v>
      </c>
      <c r="F10" s="119" t="s">
        <v>494</v>
      </c>
      <c r="G10" s="119"/>
      <c r="H10" s="119" t="s">
        <v>412</v>
      </c>
      <c r="I10" s="119" t="s">
        <v>413</v>
      </c>
      <c r="J10" s="119" t="s">
        <v>495</v>
      </c>
      <c r="K10" s="119"/>
      <c r="L10" s="119" t="s">
        <v>496</v>
      </c>
      <c r="M10" s="119" t="s">
        <v>497</v>
      </c>
    </row>
    <row r="11" spans="1:13" s="45" customFormat="1" ht="17.649999999999999" customHeight="1" x14ac:dyDescent="0.25">
      <c r="A11" s="242"/>
      <c r="B11" s="243" t="s">
        <v>493</v>
      </c>
      <c r="C11" s="244">
        <f>C12+C229</f>
        <v>386622.62149402627</v>
      </c>
      <c r="D11" s="244">
        <f>D12+D229</f>
        <v>233762.36528413702</v>
      </c>
      <c r="E11" s="244">
        <f>E12+E229</f>
        <v>11176.234028616722</v>
      </c>
      <c r="F11" s="244">
        <f>F12+F229</f>
        <v>244938.59931275368</v>
      </c>
      <c r="G11" s="244"/>
      <c r="H11" s="244">
        <f>H12+H229</f>
        <v>14174.431383666859</v>
      </c>
      <c r="I11" s="244">
        <f>I12+I229</f>
        <v>17347.778513153713</v>
      </c>
      <c r="J11" s="244">
        <f>J12+J229</f>
        <v>31522.209896820576</v>
      </c>
      <c r="K11" s="244"/>
      <c r="L11" s="244">
        <f>L12+L229</f>
        <v>110161.812284452</v>
      </c>
      <c r="M11" s="244">
        <f>M12+M229</f>
        <v>141684.02218127254</v>
      </c>
    </row>
    <row r="12" spans="1:13" s="47" customFormat="1" ht="13.5" x14ac:dyDescent="0.25">
      <c r="A12" s="245"/>
      <c r="B12" s="246" t="s">
        <v>498</v>
      </c>
      <c r="C12" s="247">
        <f>SUM(C13:C228)</f>
        <v>324053.69669335784</v>
      </c>
      <c r="D12" s="247">
        <f>SUM(D13:D228)</f>
        <v>225251.63374288724</v>
      </c>
      <c r="E12" s="247">
        <f>SUM(E13:E228)</f>
        <v>9395.7053691431684</v>
      </c>
      <c r="F12" s="247">
        <f>SUM(F13:F228)</f>
        <v>234647.33911203034</v>
      </c>
      <c r="G12" s="247"/>
      <c r="H12" s="247">
        <f>SUM(H13:H228)</f>
        <v>10936.98004507778</v>
      </c>
      <c r="I12" s="247">
        <f>SUM(I13:I228)</f>
        <v>12770.168721495669</v>
      </c>
      <c r="J12" s="247">
        <f>SUM(J13:J228)</f>
        <v>23707.148766573453</v>
      </c>
      <c r="K12" s="247"/>
      <c r="L12" s="247">
        <f>SUM(L13:L228)</f>
        <v>65699.208814753991</v>
      </c>
      <c r="M12" s="247">
        <f>SUM(M13:M228)</f>
        <v>89406.357581327407</v>
      </c>
    </row>
    <row r="13" spans="1:13" s="47" customFormat="1" ht="12" x14ac:dyDescent="0.25">
      <c r="A13" s="248">
        <v>1</v>
      </c>
      <c r="B13" s="249" t="s">
        <v>499</v>
      </c>
      <c r="C13" s="250">
        <v>1952.9057295999999</v>
      </c>
      <c r="D13" s="250">
        <v>1952.9057295999999</v>
      </c>
      <c r="E13" s="250">
        <v>0</v>
      </c>
      <c r="F13" s="250">
        <f>+D13+E13</f>
        <v>1952.9057295999999</v>
      </c>
      <c r="G13" s="250"/>
      <c r="H13" s="250">
        <v>0</v>
      </c>
      <c r="I13" s="250">
        <v>0</v>
      </c>
      <c r="J13" s="250">
        <f>+H13+I13</f>
        <v>0</v>
      </c>
      <c r="K13" s="250"/>
      <c r="L13" s="250">
        <f>SUM(C13-F13-J13)</f>
        <v>0</v>
      </c>
      <c r="M13" s="250">
        <f>J13+L13</f>
        <v>0</v>
      </c>
    </row>
    <row r="14" spans="1:13" s="47" customFormat="1" ht="12" x14ac:dyDescent="0.25">
      <c r="A14" s="248">
        <v>2</v>
      </c>
      <c r="B14" s="249" t="s">
        <v>500</v>
      </c>
      <c r="C14" s="250">
        <v>5241.828478876092</v>
      </c>
      <c r="D14" s="250">
        <v>5241.8284788760939</v>
      </c>
      <c r="E14" s="250">
        <v>0</v>
      </c>
      <c r="F14" s="250">
        <f>+D14+E14</f>
        <v>5241.8284788760939</v>
      </c>
      <c r="G14" s="250"/>
      <c r="H14" s="250">
        <v>0</v>
      </c>
      <c r="I14" s="250">
        <v>0</v>
      </c>
      <c r="J14" s="250">
        <f>+H14+I14</f>
        <v>0</v>
      </c>
      <c r="K14" s="250"/>
      <c r="L14" s="250">
        <f>SUM(C14-F14-J14)</f>
        <v>-1.8189894035458565E-12</v>
      </c>
      <c r="M14" s="250">
        <f>J14+L14</f>
        <v>-1.8189894035458565E-12</v>
      </c>
    </row>
    <row r="15" spans="1:13" s="47" customFormat="1" ht="12" x14ac:dyDescent="0.25">
      <c r="A15" s="248">
        <v>3</v>
      </c>
      <c r="B15" s="249" t="s">
        <v>501</v>
      </c>
      <c r="C15" s="250">
        <v>519.08531000035543</v>
      </c>
      <c r="D15" s="250">
        <v>519.08531000035555</v>
      </c>
      <c r="E15" s="250">
        <v>0</v>
      </c>
      <c r="F15" s="250">
        <f t="shared" ref="F15:F78" si="0">+D15+E15</f>
        <v>519.08531000035555</v>
      </c>
      <c r="G15" s="250"/>
      <c r="H15" s="250">
        <v>0</v>
      </c>
      <c r="I15" s="250">
        <v>0</v>
      </c>
      <c r="J15" s="250">
        <f t="shared" ref="J15:J78" si="1">+H15+I15</f>
        <v>0</v>
      </c>
      <c r="K15" s="250"/>
      <c r="L15" s="250">
        <f t="shared" ref="L15:L77" si="2">SUM(C15-F15-J15)</f>
        <v>-1.1368683772161603E-13</v>
      </c>
      <c r="M15" s="250">
        <f t="shared" ref="M15:M78" si="3">J15+L15</f>
        <v>-1.1368683772161603E-13</v>
      </c>
    </row>
    <row r="16" spans="1:13" s="47" customFormat="1" ht="12" x14ac:dyDescent="0.25">
      <c r="A16" s="248">
        <v>4</v>
      </c>
      <c r="B16" s="249" t="s">
        <v>502</v>
      </c>
      <c r="C16" s="250">
        <v>5447.3947072950441</v>
      </c>
      <c r="D16" s="250">
        <v>5447.3947072950432</v>
      </c>
      <c r="E16" s="250">
        <v>0</v>
      </c>
      <c r="F16" s="250">
        <f t="shared" si="0"/>
        <v>5447.3947072950432</v>
      </c>
      <c r="G16" s="250"/>
      <c r="H16" s="250">
        <v>0</v>
      </c>
      <c r="I16" s="250">
        <v>0</v>
      </c>
      <c r="J16" s="250">
        <f t="shared" si="1"/>
        <v>0</v>
      </c>
      <c r="K16" s="250"/>
      <c r="L16" s="250">
        <f t="shared" si="2"/>
        <v>9.0949470177292824E-13</v>
      </c>
      <c r="M16" s="250">
        <f t="shared" si="3"/>
        <v>9.0949470177292824E-13</v>
      </c>
    </row>
    <row r="17" spans="1:13" s="47" customFormat="1" ht="12" x14ac:dyDescent="0.25">
      <c r="A17" s="248">
        <v>5</v>
      </c>
      <c r="B17" s="249" t="s">
        <v>503</v>
      </c>
      <c r="C17" s="250">
        <v>1156.73889429</v>
      </c>
      <c r="D17" s="250">
        <v>1156.73889429</v>
      </c>
      <c r="E17" s="250">
        <v>0</v>
      </c>
      <c r="F17" s="250">
        <f t="shared" si="0"/>
        <v>1156.73889429</v>
      </c>
      <c r="G17" s="250"/>
      <c r="H17" s="250">
        <v>0</v>
      </c>
      <c r="I17" s="250">
        <v>0</v>
      </c>
      <c r="J17" s="250">
        <f t="shared" si="1"/>
        <v>0</v>
      </c>
      <c r="K17" s="250"/>
      <c r="L17" s="250">
        <f t="shared" si="2"/>
        <v>0</v>
      </c>
      <c r="M17" s="250">
        <f t="shared" si="3"/>
        <v>0</v>
      </c>
    </row>
    <row r="18" spans="1:13" s="47" customFormat="1" ht="12" x14ac:dyDescent="0.25">
      <c r="A18" s="248">
        <v>6</v>
      </c>
      <c r="B18" s="249" t="s">
        <v>504</v>
      </c>
      <c r="C18" s="250">
        <v>5817.997511374846</v>
      </c>
      <c r="D18" s="250">
        <v>5817.997511374846</v>
      </c>
      <c r="E18" s="250">
        <v>0</v>
      </c>
      <c r="F18" s="250">
        <f t="shared" si="0"/>
        <v>5817.997511374846</v>
      </c>
      <c r="G18" s="250"/>
      <c r="H18" s="250">
        <v>0</v>
      </c>
      <c r="I18" s="250">
        <v>0</v>
      </c>
      <c r="J18" s="250">
        <f t="shared" si="1"/>
        <v>0</v>
      </c>
      <c r="K18" s="250"/>
      <c r="L18" s="250">
        <f t="shared" si="2"/>
        <v>0</v>
      </c>
      <c r="M18" s="250">
        <f t="shared" si="3"/>
        <v>0</v>
      </c>
    </row>
    <row r="19" spans="1:13" s="47" customFormat="1" ht="12" x14ac:dyDescent="0.25">
      <c r="A19" s="248">
        <v>7</v>
      </c>
      <c r="B19" s="249" t="s">
        <v>505</v>
      </c>
      <c r="C19" s="250">
        <v>13252.073565498977</v>
      </c>
      <c r="D19" s="250">
        <v>12598.158559517846</v>
      </c>
      <c r="E19" s="250">
        <v>249.49740579559602</v>
      </c>
      <c r="F19" s="250">
        <f t="shared" si="0"/>
        <v>12847.655965313443</v>
      </c>
      <c r="G19" s="250"/>
      <c r="H19" s="250">
        <v>265.31860388417999</v>
      </c>
      <c r="I19" s="250">
        <v>139.09899630135598</v>
      </c>
      <c r="J19" s="250">
        <f t="shared" si="1"/>
        <v>404.417600185536</v>
      </c>
      <c r="K19" s="250"/>
      <c r="L19" s="250">
        <f t="shared" si="2"/>
        <v>-2.0463630789890885E-12</v>
      </c>
      <c r="M19" s="250">
        <f t="shared" si="3"/>
        <v>404.41760018553396</v>
      </c>
    </row>
    <row r="20" spans="1:13" s="47" customFormat="1" ht="12" x14ac:dyDescent="0.25">
      <c r="A20" s="248">
        <v>9</v>
      </c>
      <c r="B20" s="249" t="s">
        <v>506</v>
      </c>
      <c r="C20" s="250">
        <v>1890.2176182077999</v>
      </c>
      <c r="D20" s="250">
        <v>1890.2176182077999</v>
      </c>
      <c r="E20" s="250">
        <v>0</v>
      </c>
      <c r="F20" s="250">
        <f t="shared" si="0"/>
        <v>1890.2176182077999</v>
      </c>
      <c r="G20" s="250"/>
      <c r="H20" s="250">
        <v>0</v>
      </c>
      <c r="I20" s="250">
        <v>0</v>
      </c>
      <c r="J20" s="250">
        <f t="shared" si="1"/>
        <v>0</v>
      </c>
      <c r="K20" s="250"/>
      <c r="L20" s="250">
        <f t="shared" si="2"/>
        <v>0</v>
      </c>
      <c r="M20" s="250">
        <f t="shared" si="3"/>
        <v>0</v>
      </c>
    </row>
    <row r="21" spans="1:13" s="47" customFormat="1" ht="12" x14ac:dyDescent="0.25">
      <c r="A21" s="248">
        <v>10</v>
      </c>
      <c r="B21" s="249" t="s">
        <v>507</v>
      </c>
      <c r="C21" s="250">
        <v>2479.8743615468479</v>
      </c>
      <c r="D21" s="250">
        <v>2479.8743615468479</v>
      </c>
      <c r="E21" s="250">
        <v>0</v>
      </c>
      <c r="F21" s="250">
        <f t="shared" si="0"/>
        <v>2479.8743615468479</v>
      </c>
      <c r="G21" s="250"/>
      <c r="H21" s="250">
        <v>0</v>
      </c>
      <c r="I21" s="250">
        <v>0</v>
      </c>
      <c r="J21" s="250">
        <f t="shared" si="1"/>
        <v>0</v>
      </c>
      <c r="K21" s="250"/>
      <c r="L21" s="250">
        <f t="shared" si="2"/>
        <v>0</v>
      </c>
      <c r="M21" s="250">
        <f t="shared" si="3"/>
        <v>0</v>
      </c>
    </row>
    <row r="22" spans="1:13" s="47" customFormat="1" ht="12" x14ac:dyDescent="0.25">
      <c r="A22" s="248">
        <v>11</v>
      </c>
      <c r="B22" s="249" t="s">
        <v>508</v>
      </c>
      <c r="C22" s="250">
        <v>2010.9914235462659</v>
      </c>
      <c r="D22" s="250">
        <v>2010.9914235462659</v>
      </c>
      <c r="E22" s="250">
        <v>0</v>
      </c>
      <c r="F22" s="250">
        <f t="shared" si="0"/>
        <v>2010.9914235462659</v>
      </c>
      <c r="G22" s="250"/>
      <c r="H22" s="250">
        <v>0</v>
      </c>
      <c r="I22" s="250">
        <v>0</v>
      </c>
      <c r="J22" s="250">
        <f t="shared" si="1"/>
        <v>0</v>
      </c>
      <c r="K22" s="250"/>
      <c r="L22" s="250">
        <f t="shared" si="2"/>
        <v>0</v>
      </c>
      <c r="M22" s="250">
        <f t="shared" si="3"/>
        <v>0</v>
      </c>
    </row>
    <row r="23" spans="1:13" s="47" customFormat="1" ht="12" x14ac:dyDescent="0.25">
      <c r="A23" s="248">
        <v>12</v>
      </c>
      <c r="B23" s="249" t="s">
        <v>509</v>
      </c>
      <c r="C23" s="250">
        <v>3310.6202691663361</v>
      </c>
      <c r="D23" s="250">
        <v>3310.6202691663357</v>
      </c>
      <c r="E23" s="250">
        <v>0</v>
      </c>
      <c r="F23" s="250">
        <f t="shared" si="0"/>
        <v>3310.6202691663357</v>
      </c>
      <c r="G23" s="250"/>
      <c r="H23" s="250">
        <v>0</v>
      </c>
      <c r="I23" s="250">
        <v>0</v>
      </c>
      <c r="J23" s="250">
        <f t="shared" si="1"/>
        <v>0</v>
      </c>
      <c r="K23" s="250"/>
      <c r="L23" s="250">
        <f t="shared" si="2"/>
        <v>4.5474735088646412E-13</v>
      </c>
      <c r="M23" s="250">
        <f t="shared" si="3"/>
        <v>4.5474735088646412E-13</v>
      </c>
    </row>
    <row r="24" spans="1:13" s="47" customFormat="1" ht="12" x14ac:dyDescent="0.25">
      <c r="A24" s="248">
        <v>13</v>
      </c>
      <c r="B24" s="249" t="s">
        <v>510</v>
      </c>
      <c r="C24" s="250">
        <v>957.34466042739984</v>
      </c>
      <c r="D24" s="250">
        <v>957.34466042739984</v>
      </c>
      <c r="E24" s="250">
        <v>0</v>
      </c>
      <c r="F24" s="250">
        <f t="shared" si="0"/>
        <v>957.34466042739984</v>
      </c>
      <c r="G24" s="250"/>
      <c r="H24" s="250">
        <v>0</v>
      </c>
      <c r="I24" s="250">
        <v>0</v>
      </c>
      <c r="J24" s="250">
        <f t="shared" si="1"/>
        <v>0</v>
      </c>
      <c r="K24" s="250"/>
      <c r="L24" s="250">
        <f t="shared" si="2"/>
        <v>0</v>
      </c>
      <c r="M24" s="250">
        <f t="shared" si="3"/>
        <v>0</v>
      </c>
    </row>
    <row r="25" spans="1:13" s="47" customFormat="1" ht="12" x14ac:dyDescent="0.25">
      <c r="A25" s="248">
        <v>14</v>
      </c>
      <c r="B25" s="249" t="s">
        <v>511</v>
      </c>
      <c r="C25" s="250">
        <v>638.01814791440586</v>
      </c>
      <c r="D25" s="250">
        <v>638.01814791440586</v>
      </c>
      <c r="E25" s="250">
        <v>0</v>
      </c>
      <c r="F25" s="250">
        <f t="shared" si="0"/>
        <v>638.01814791440586</v>
      </c>
      <c r="G25" s="250"/>
      <c r="H25" s="250">
        <v>0</v>
      </c>
      <c r="I25" s="250">
        <v>0</v>
      </c>
      <c r="J25" s="250">
        <f t="shared" si="1"/>
        <v>0</v>
      </c>
      <c r="K25" s="250"/>
      <c r="L25" s="250">
        <f t="shared" si="2"/>
        <v>0</v>
      </c>
      <c r="M25" s="250">
        <f t="shared" si="3"/>
        <v>0</v>
      </c>
    </row>
    <row r="26" spans="1:13" s="47" customFormat="1" ht="12" x14ac:dyDescent="0.25">
      <c r="A26" s="248">
        <v>15</v>
      </c>
      <c r="B26" s="249" t="s">
        <v>512</v>
      </c>
      <c r="C26" s="250">
        <v>1187.7495314355999</v>
      </c>
      <c r="D26" s="250">
        <v>1187.7495314355999</v>
      </c>
      <c r="E26" s="250">
        <v>0</v>
      </c>
      <c r="F26" s="250">
        <f t="shared" si="0"/>
        <v>1187.7495314355999</v>
      </c>
      <c r="G26" s="250"/>
      <c r="H26" s="250">
        <v>0</v>
      </c>
      <c r="I26" s="250">
        <v>0</v>
      </c>
      <c r="J26" s="250">
        <f t="shared" si="1"/>
        <v>0</v>
      </c>
      <c r="K26" s="250"/>
      <c r="L26" s="250">
        <f t="shared" si="2"/>
        <v>0</v>
      </c>
      <c r="M26" s="250">
        <f t="shared" si="3"/>
        <v>0</v>
      </c>
    </row>
    <row r="27" spans="1:13" s="47" customFormat="1" ht="12" x14ac:dyDescent="0.25">
      <c r="A27" s="248">
        <v>16</v>
      </c>
      <c r="B27" s="249" t="s">
        <v>513</v>
      </c>
      <c r="C27" s="250">
        <v>1370.3548050550121</v>
      </c>
      <c r="D27" s="250">
        <v>1370.3548050550119</v>
      </c>
      <c r="E27" s="250">
        <v>0</v>
      </c>
      <c r="F27" s="250">
        <f t="shared" si="0"/>
        <v>1370.3548050550119</v>
      </c>
      <c r="G27" s="250"/>
      <c r="H27" s="250">
        <v>0</v>
      </c>
      <c r="I27" s="250">
        <v>0</v>
      </c>
      <c r="J27" s="250">
        <f t="shared" si="1"/>
        <v>0</v>
      </c>
      <c r="K27" s="250"/>
      <c r="L27" s="250">
        <f t="shared" si="2"/>
        <v>2.2737367544323206E-13</v>
      </c>
      <c r="M27" s="250">
        <f t="shared" si="3"/>
        <v>2.2737367544323206E-13</v>
      </c>
    </row>
    <row r="28" spans="1:13" s="47" customFormat="1" ht="12" x14ac:dyDescent="0.25">
      <c r="A28" s="248">
        <v>17</v>
      </c>
      <c r="B28" s="249" t="s">
        <v>514</v>
      </c>
      <c r="C28" s="250">
        <v>841.81771592878397</v>
      </c>
      <c r="D28" s="250">
        <v>841.81771592878397</v>
      </c>
      <c r="E28" s="250">
        <v>0</v>
      </c>
      <c r="F28" s="250">
        <f t="shared" si="0"/>
        <v>841.81771592878397</v>
      </c>
      <c r="G28" s="250"/>
      <c r="H28" s="250">
        <v>0</v>
      </c>
      <c r="I28" s="250">
        <v>0</v>
      </c>
      <c r="J28" s="250">
        <f t="shared" si="1"/>
        <v>0</v>
      </c>
      <c r="K28" s="250"/>
      <c r="L28" s="250">
        <f t="shared" si="2"/>
        <v>0</v>
      </c>
      <c r="M28" s="250">
        <f t="shared" si="3"/>
        <v>0</v>
      </c>
    </row>
    <row r="29" spans="1:13" s="47" customFormat="1" ht="12" x14ac:dyDescent="0.25">
      <c r="A29" s="248">
        <v>18</v>
      </c>
      <c r="B29" s="249" t="s">
        <v>515</v>
      </c>
      <c r="C29" s="250">
        <v>777.80320383876597</v>
      </c>
      <c r="D29" s="250">
        <v>777.80320383876574</v>
      </c>
      <c r="E29" s="250">
        <v>0</v>
      </c>
      <c r="F29" s="250">
        <f t="shared" si="0"/>
        <v>777.80320383876574</v>
      </c>
      <c r="G29" s="250"/>
      <c r="H29" s="250">
        <v>0</v>
      </c>
      <c r="I29" s="250">
        <v>0</v>
      </c>
      <c r="J29" s="250">
        <f t="shared" si="1"/>
        <v>0</v>
      </c>
      <c r="K29" s="250"/>
      <c r="L29" s="250">
        <f t="shared" si="2"/>
        <v>2.2737367544323206E-13</v>
      </c>
      <c r="M29" s="250">
        <f t="shared" si="3"/>
        <v>2.2737367544323206E-13</v>
      </c>
    </row>
    <row r="30" spans="1:13" s="47" customFormat="1" ht="12" x14ac:dyDescent="0.25">
      <c r="A30" s="248">
        <v>19</v>
      </c>
      <c r="B30" s="249" t="s">
        <v>516</v>
      </c>
      <c r="C30" s="250">
        <v>523.10411336169</v>
      </c>
      <c r="D30" s="250">
        <v>523.10411336169</v>
      </c>
      <c r="E30" s="250">
        <v>0</v>
      </c>
      <c r="F30" s="250">
        <f t="shared" si="0"/>
        <v>523.10411336169</v>
      </c>
      <c r="G30" s="250"/>
      <c r="H30" s="250">
        <v>0</v>
      </c>
      <c r="I30" s="250">
        <v>0</v>
      </c>
      <c r="J30" s="250">
        <f t="shared" si="1"/>
        <v>0</v>
      </c>
      <c r="K30" s="250"/>
      <c r="L30" s="250">
        <f t="shared" si="2"/>
        <v>0</v>
      </c>
      <c r="M30" s="250">
        <f t="shared" si="3"/>
        <v>0</v>
      </c>
    </row>
    <row r="31" spans="1:13" s="47" customFormat="1" ht="12" x14ac:dyDescent="0.25">
      <c r="A31" s="248">
        <v>20</v>
      </c>
      <c r="B31" s="249" t="s">
        <v>517</v>
      </c>
      <c r="C31" s="250">
        <v>533.3262755773959</v>
      </c>
      <c r="D31" s="250">
        <v>533.3262755773959</v>
      </c>
      <c r="E31" s="250">
        <v>0</v>
      </c>
      <c r="F31" s="250">
        <f t="shared" si="0"/>
        <v>533.3262755773959</v>
      </c>
      <c r="G31" s="250"/>
      <c r="H31" s="250">
        <v>0</v>
      </c>
      <c r="I31" s="250">
        <v>0</v>
      </c>
      <c r="J31" s="250">
        <f t="shared" si="1"/>
        <v>0</v>
      </c>
      <c r="K31" s="250"/>
      <c r="L31" s="250">
        <f t="shared" si="2"/>
        <v>0</v>
      </c>
      <c r="M31" s="250">
        <f t="shared" si="3"/>
        <v>0</v>
      </c>
    </row>
    <row r="32" spans="1:13" s="47" customFormat="1" ht="12" x14ac:dyDescent="0.25">
      <c r="A32" s="248">
        <v>21</v>
      </c>
      <c r="B32" s="249" t="s">
        <v>518</v>
      </c>
      <c r="C32" s="250">
        <v>689.39513065505594</v>
      </c>
      <c r="D32" s="250">
        <v>689.39513065505582</v>
      </c>
      <c r="E32" s="250">
        <v>0</v>
      </c>
      <c r="F32" s="250">
        <f t="shared" si="0"/>
        <v>689.39513065505582</v>
      </c>
      <c r="G32" s="250"/>
      <c r="H32" s="250">
        <v>0</v>
      </c>
      <c r="I32" s="250">
        <v>0</v>
      </c>
      <c r="J32" s="250">
        <f t="shared" si="1"/>
        <v>0</v>
      </c>
      <c r="K32" s="250"/>
      <c r="L32" s="250">
        <f t="shared" si="2"/>
        <v>1.1368683772161603E-13</v>
      </c>
      <c r="M32" s="250">
        <f t="shared" si="3"/>
        <v>1.1368683772161603E-13</v>
      </c>
    </row>
    <row r="33" spans="1:13" s="47" customFormat="1" ht="12" x14ac:dyDescent="0.25">
      <c r="A33" s="248">
        <v>22</v>
      </c>
      <c r="B33" s="249" t="s">
        <v>519</v>
      </c>
      <c r="C33" s="250">
        <v>850.229115211014</v>
      </c>
      <c r="D33" s="250">
        <v>850.229115211014</v>
      </c>
      <c r="E33" s="250">
        <v>0</v>
      </c>
      <c r="F33" s="250">
        <f t="shared" si="0"/>
        <v>850.229115211014</v>
      </c>
      <c r="G33" s="250"/>
      <c r="H33" s="250">
        <v>0</v>
      </c>
      <c r="I33" s="250">
        <v>0</v>
      </c>
      <c r="J33" s="250">
        <f t="shared" si="1"/>
        <v>0</v>
      </c>
      <c r="K33" s="250"/>
      <c r="L33" s="250">
        <f t="shared" si="2"/>
        <v>0</v>
      </c>
      <c r="M33" s="250">
        <f t="shared" si="3"/>
        <v>0</v>
      </c>
    </row>
    <row r="34" spans="1:13" s="47" customFormat="1" ht="12" x14ac:dyDescent="0.25">
      <c r="A34" s="248">
        <v>23</v>
      </c>
      <c r="B34" s="249" t="s">
        <v>520</v>
      </c>
      <c r="C34" s="250">
        <v>459.97812027357395</v>
      </c>
      <c r="D34" s="250">
        <v>459.97812027357389</v>
      </c>
      <c r="E34" s="250">
        <v>0</v>
      </c>
      <c r="F34" s="250">
        <f t="shared" si="0"/>
        <v>459.97812027357389</v>
      </c>
      <c r="G34" s="250"/>
      <c r="H34" s="250">
        <v>0</v>
      </c>
      <c r="I34" s="250">
        <v>0</v>
      </c>
      <c r="J34" s="250">
        <f t="shared" si="1"/>
        <v>0</v>
      </c>
      <c r="K34" s="250"/>
      <c r="L34" s="250">
        <f t="shared" si="2"/>
        <v>5.6843418860808015E-14</v>
      </c>
      <c r="M34" s="250">
        <f t="shared" si="3"/>
        <v>5.6843418860808015E-14</v>
      </c>
    </row>
    <row r="35" spans="1:13" s="47" customFormat="1" ht="12" x14ac:dyDescent="0.25">
      <c r="A35" s="248">
        <v>24</v>
      </c>
      <c r="B35" s="249" t="s">
        <v>521</v>
      </c>
      <c r="C35" s="250">
        <v>834.00604462996796</v>
      </c>
      <c r="D35" s="250">
        <v>834.00604462996796</v>
      </c>
      <c r="E35" s="250">
        <v>0</v>
      </c>
      <c r="F35" s="250">
        <f t="shared" si="0"/>
        <v>834.00604462996796</v>
      </c>
      <c r="G35" s="250"/>
      <c r="H35" s="250">
        <v>0</v>
      </c>
      <c r="I35" s="250">
        <v>0</v>
      </c>
      <c r="J35" s="250">
        <f t="shared" si="1"/>
        <v>0</v>
      </c>
      <c r="K35" s="250"/>
      <c r="L35" s="250">
        <f t="shared" si="2"/>
        <v>0</v>
      </c>
      <c r="M35" s="250">
        <f t="shared" si="3"/>
        <v>0</v>
      </c>
    </row>
    <row r="36" spans="1:13" s="47" customFormat="1" ht="12" x14ac:dyDescent="0.25">
      <c r="A36" s="248">
        <v>25</v>
      </c>
      <c r="B36" s="249" t="s">
        <v>522</v>
      </c>
      <c r="C36" s="250">
        <v>2483.6777275020827</v>
      </c>
      <c r="D36" s="250">
        <v>2380.9904060297331</v>
      </c>
      <c r="E36" s="250">
        <v>29.603371784512845</v>
      </c>
      <c r="F36" s="250">
        <f t="shared" si="0"/>
        <v>2410.5937778142461</v>
      </c>
      <c r="G36" s="250"/>
      <c r="H36" s="250">
        <v>73.083949687836551</v>
      </c>
      <c r="I36" s="250">
        <v>0</v>
      </c>
      <c r="J36" s="250">
        <f t="shared" si="1"/>
        <v>73.083949687836551</v>
      </c>
      <c r="K36" s="250"/>
      <c r="L36" s="250">
        <f t="shared" si="2"/>
        <v>4.2632564145606011E-14</v>
      </c>
      <c r="M36" s="250">
        <f t="shared" si="3"/>
        <v>73.083949687836594</v>
      </c>
    </row>
    <row r="37" spans="1:13" s="47" customFormat="1" ht="12" x14ac:dyDescent="0.25">
      <c r="A37" s="248">
        <v>26</v>
      </c>
      <c r="B37" s="249" t="s">
        <v>523</v>
      </c>
      <c r="C37" s="250">
        <v>2169.8577902927668</v>
      </c>
      <c r="D37" s="250">
        <v>2031.324876898723</v>
      </c>
      <c r="E37" s="250">
        <v>36.075352653400692</v>
      </c>
      <c r="F37" s="250">
        <f t="shared" si="0"/>
        <v>2067.4002295521236</v>
      </c>
      <c r="G37" s="250"/>
      <c r="H37" s="250">
        <v>102.45756074064334</v>
      </c>
      <c r="I37" s="250">
        <v>0</v>
      </c>
      <c r="J37" s="250">
        <f t="shared" si="1"/>
        <v>102.45756074064334</v>
      </c>
      <c r="K37" s="250"/>
      <c r="L37" s="250">
        <f t="shared" si="2"/>
        <v>-1.4210854715202004E-13</v>
      </c>
      <c r="M37" s="250">
        <f t="shared" si="3"/>
        <v>102.4575607406432</v>
      </c>
    </row>
    <row r="38" spans="1:13" s="47" customFormat="1" ht="12" x14ac:dyDescent="0.25">
      <c r="A38" s="248">
        <v>27</v>
      </c>
      <c r="B38" s="249" t="s">
        <v>524</v>
      </c>
      <c r="C38" s="250">
        <v>2304.4322002853787</v>
      </c>
      <c r="D38" s="250">
        <v>2257.7807387690236</v>
      </c>
      <c r="E38" s="250">
        <v>46.651461516355191</v>
      </c>
      <c r="F38" s="250">
        <f t="shared" si="0"/>
        <v>2304.4322002853787</v>
      </c>
      <c r="G38" s="250"/>
      <c r="H38" s="250">
        <v>0</v>
      </c>
      <c r="I38" s="250">
        <v>0</v>
      </c>
      <c r="J38" s="250">
        <f t="shared" si="1"/>
        <v>0</v>
      </c>
      <c r="K38" s="250"/>
      <c r="L38" s="250">
        <f t="shared" si="2"/>
        <v>0</v>
      </c>
      <c r="M38" s="250">
        <f t="shared" si="3"/>
        <v>0</v>
      </c>
    </row>
    <row r="39" spans="1:13" s="47" customFormat="1" ht="12" x14ac:dyDescent="0.25">
      <c r="A39" s="248">
        <v>28</v>
      </c>
      <c r="B39" s="249" t="s">
        <v>525</v>
      </c>
      <c r="C39" s="250">
        <v>6307.6345577715465</v>
      </c>
      <c r="D39" s="250">
        <v>6239.5343044572865</v>
      </c>
      <c r="E39" s="250">
        <v>33.932735091205551</v>
      </c>
      <c r="F39" s="250">
        <f t="shared" si="0"/>
        <v>6273.4670395484918</v>
      </c>
      <c r="G39" s="250"/>
      <c r="H39" s="250">
        <v>34.167518223054962</v>
      </c>
      <c r="I39" s="250">
        <v>0</v>
      </c>
      <c r="J39" s="250">
        <f t="shared" si="1"/>
        <v>34.167518223054962</v>
      </c>
      <c r="K39" s="250"/>
      <c r="L39" s="250">
        <f t="shared" si="2"/>
        <v>-2.7711166694643907E-13</v>
      </c>
      <c r="M39" s="250">
        <f t="shared" si="3"/>
        <v>34.167518223054685</v>
      </c>
    </row>
    <row r="40" spans="1:13" s="47" customFormat="1" ht="12" x14ac:dyDescent="0.25">
      <c r="A40" s="248">
        <v>29</v>
      </c>
      <c r="B40" s="249" t="s">
        <v>526</v>
      </c>
      <c r="C40" s="250">
        <v>843.37303404549982</v>
      </c>
      <c r="D40" s="250">
        <v>843.37303404550016</v>
      </c>
      <c r="E40" s="250">
        <v>0</v>
      </c>
      <c r="F40" s="250">
        <f t="shared" si="0"/>
        <v>843.37303404550016</v>
      </c>
      <c r="G40" s="250"/>
      <c r="H40" s="250">
        <v>0</v>
      </c>
      <c r="I40" s="250">
        <v>0</v>
      </c>
      <c r="J40" s="250">
        <f t="shared" si="1"/>
        <v>0</v>
      </c>
      <c r="K40" s="250"/>
      <c r="L40" s="250">
        <f t="shared" si="2"/>
        <v>-3.4106051316484809E-13</v>
      </c>
      <c r="M40" s="250">
        <f t="shared" si="3"/>
        <v>-3.4106051316484809E-13</v>
      </c>
    </row>
    <row r="41" spans="1:13" s="47" customFormat="1" ht="12" x14ac:dyDescent="0.25">
      <c r="A41" s="248">
        <v>30</v>
      </c>
      <c r="B41" s="249" t="s">
        <v>527</v>
      </c>
      <c r="C41" s="250">
        <v>2488.771386814537</v>
      </c>
      <c r="D41" s="250">
        <v>2427.3852557645851</v>
      </c>
      <c r="E41" s="250">
        <v>17.907856581257054</v>
      </c>
      <c r="F41" s="250">
        <f t="shared" si="0"/>
        <v>2445.293112345842</v>
      </c>
      <c r="G41" s="250"/>
      <c r="H41" s="250">
        <v>43.478274468694792</v>
      </c>
      <c r="I41" s="250">
        <v>0</v>
      </c>
      <c r="J41" s="250">
        <f t="shared" si="1"/>
        <v>43.478274468694792</v>
      </c>
      <c r="K41" s="250"/>
      <c r="L41" s="250">
        <f t="shared" si="2"/>
        <v>1.7053025658242404E-13</v>
      </c>
      <c r="M41" s="250">
        <f t="shared" si="3"/>
        <v>43.478274468694963</v>
      </c>
    </row>
    <row r="42" spans="1:13" s="47" customFormat="1" ht="12" x14ac:dyDescent="0.25">
      <c r="A42" s="248">
        <v>31</v>
      </c>
      <c r="B42" s="249" t="s">
        <v>528</v>
      </c>
      <c r="C42" s="250">
        <v>5207.1571420202281</v>
      </c>
      <c r="D42" s="250">
        <v>4946.7992842307667</v>
      </c>
      <c r="E42" s="250">
        <v>96.25312451543104</v>
      </c>
      <c r="F42" s="250">
        <f t="shared" si="0"/>
        <v>5043.0524087461981</v>
      </c>
      <c r="G42" s="250"/>
      <c r="H42" s="250">
        <v>164.10473327403005</v>
      </c>
      <c r="I42" s="250">
        <v>0</v>
      </c>
      <c r="J42" s="250">
        <f t="shared" si="1"/>
        <v>164.10473327403005</v>
      </c>
      <c r="K42" s="250"/>
      <c r="L42" s="250">
        <f t="shared" si="2"/>
        <v>-8.5265128291212022E-14</v>
      </c>
      <c r="M42" s="250">
        <f t="shared" si="3"/>
        <v>164.10473327402997</v>
      </c>
    </row>
    <row r="43" spans="1:13" s="47" customFormat="1" ht="12" x14ac:dyDescent="0.25">
      <c r="A43" s="248">
        <v>32</v>
      </c>
      <c r="B43" s="249" t="s">
        <v>529</v>
      </c>
      <c r="C43" s="250">
        <v>1215.1788980551498</v>
      </c>
      <c r="D43" s="250">
        <v>1215.1788980551498</v>
      </c>
      <c r="E43" s="250">
        <v>0</v>
      </c>
      <c r="F43" s="250">
        <f t="shared" si="0"/>
        <v>1215.1788980551498</v>
      </c>
      <c r="G43" s="250"/>
      <c r="H43" s="250">
        <v>0</v>
      </c>
      <c r="I43" s="250">
        <v>0</v>
      </c>
      <c r="J43" s="250">
        <f t="shared" si="1"/>
        <v>0</v>
      </c>
      <c r="K43" s="250"/>
      <c r="L43" s="250">
        <f t="shared" si="2"/>
        <v>0</v>
      </c>
      <c r="M43" s="250">
        <f t="shared" si="3"/>
        <v>0</v>
      </c>
    </row>
    <row r="44" spans="1:13" s="47" customFormat="1" ht="12" x14ac:dyDescent="0.25">
      <c r="A44" s="248">
        <v>33</v>
      </c>
      <c r="B44" s="249" t="s">
        <v>530</v>
      </c>
      <c r="C44" s="250">
        <v>1466.4059222485712</v>
      </c>
      <c r="D44" s="250">
        <v>1466.4059222485712</v>
      </c>
      <c r="E44" s="250">
        <v>0</v>
      </c>
      <c r="F44" s="250">
        <f t="shared" si="0"/>
        <v>1466.4059222485712</v>
      </c>
      <c r="G44" s="250"/>
      <c r="H44" s="250">
        <v>0</v>
      </c>
      <c r="I44" s="250">
        <v>0</v>
      </c>
      <c r="J44" s="250">
        <f t="shared" si="1"/>
        <v>0</v>
      </c>
      <c r="K44" s="250"/>
      <c r="L44" s="250">
        <f t="shared" si="2"/>
        <v>0</v>
      </c>
      <c r="M44" s="250">
        <f t="shared" si="3"/>
        <v>0</v>
      </c>
    </row>
    <row r="45" spans="1:13" s="47" customFormat="1" ht="12" x14ac:dyDescent="0.25">
      <c r="A45" s="248">
        <v>34</v>
      </c>
      <c r="B45" s="249" t="s">
        <v>531</v>
      </c>
      <c r="C45" s="250">
        <v>1370.0523541284435</v>
      </c>
      <c r="D45" s="250">
        <v>1370.052354128444</v>
      </c>
      <c r="E45" s="250">
        <v>0</v>
      </c>
      <c r="F45" s="250">
        <f t="shared" si="0"/>
        <v>1370.052354128444</v>
      </c>
      <c r="G45" s="250"/>
      <c r="H45" s="250">
        <v>0</v>
      </c>
      <c r="I45" s="250">
        <v>0</v>
      </c>
      <c r="J45" s="250">
        <f t="shared" si="1"/>
        <v>0</v>
      </c>
      <c r="K45" s="250"/>
      <c r="L45" s="250">
        <f t="shared" si="2"/>
        <v>-4.5474735088646412E-13</v>
      </c>
      <c r="M45" s="250">
        <f t="shared" si="3"/>
        <v>-4.5474735088646412E-13</v>
      </c>
    </row>
    <row r="46" spans="1:13" s="47" customFormat="1" ht="12" x14ac:dyDescent="0.25">
      <c r="A46" s="248">
        <v>35</v>
      </c>
      <c r="B46" s="249" t="s">
        <v>532</v>
      </c>
      <c r="C46" s="250">
        <v>765.34535670861783</v>
      </c>
      <c r="D46" s="250">
        <v>765.34535670861783</v>
      </c>
      <c r="E46" s="250">
        <v>0</v>
      </c>
      <c r="F46" s="250">
        <f t="shared" si="0"/>
        <v>765.34535670861783</v>
      </c>
      <c r="G46" s="250"/>
      <c r="H46" s="250">
        <v>0</v>
      </c>
      <c r="I46" s="250">
        <v>0</v>
      </c>
      <c r="J46" s="250">
        <f>+H46+I46</f>
        <v>0</v>
      </c>
      <c r="K46" s="250"/>
      <c r="L46" s="250">
        <f>SUM(C46-F46-J46)</f>
        <v>0</v>
      </c>
      <c r="M46" s="250">
        <f>J46+L46</f>
        <v>0</v>
      </c>
    </row>
    <row r="47" spans="1:13" s="47" customFormat="1" ht="12" x14ac:dyDescent="0.25">
      <c r="A47" s="248">
        <v>36</v>
      </c>
      <c r="B47" s="249" t="s">
        <v>533</v>
      </c>
      <c r="C47" s="250">
        <v>162.30720715427404</v>
      </c>
      <c r="D47" s="250">
        <v>162.30720715427401</v>
      </c>
      <c r="E47" s="250">
        <v>0</v>
      </c>
      <c r="F47" s="250">
        <f t="shared" si="0"/>
        <v>162.30720715427401</v>
      </c>
      <c r="G47" s="250"/>
      <c r="H47" s="250">
        <v>0</v>
      </c>
      <c r="I47" s="250">
        <v>0</v>
      </c>
      <c r="J47" s="250">
        <f t="shared" si="1"/>
        <v>0</v>
      </c>
      <c r="K47" s="250"/>
      <c r="L47" s="250">
        <f t="shared" si="2"/>
        <v>2.8421709430404007E-14</v>
      </c>
      <c r="M47" s="250">
        <f t="shared" si="3"/>
        <v>2.8421709430404007E-14</v>
      </c>
    </row>
    <row r="48" spans="1:13" s="47" customFormat="1" ht="12" x14ac:dyDescent="0.25">
      <c r="A48" s="248">
        <v>37</v>
      </c>
      <c r="B48" s="249" t="s">
        <v>534</v>
      </c>
      <c r="C48" s="250">
        <v>3272.7604565926476</v>
      </c>
      <c r="D48" s="250">
        <v>3272.7604565926476</v>
      </c>
      <c r="E48" s="250">
        <v>0</v>
      </c>
      <c r="F48" s="250">
        <f t="shared" si="0"/>
        <v>3272.7604565926476</v>
      </c>
      <c r="G48" s="250"/>
      <c r="H48" s="250">
        <v>0</v>
      </c>
      <c r="I48" s="250">
        <v>0</v>
      </c>
      <c r="J48" s="250">
        <f t="shared" si="1"/>
        <v>0</v>
      </c>
      <c r="K48" s="250"/>
      <c r="L48" s="250">
        <f t="shared" si="2"/>
        <v>0</v>
      </c>
      <c r="M48" s="250">
        <f t="shared" si="3"/>
        <v>0</v>
      </c>
    </row>
    <row r="49" spans="1:13" s="47" customFormat="1" ht="12" x14ac:dyDescent="0.25">
      <c r="A49" s="248">
        <v>38</v>
      </c>
      <c r="B49" s="249" t="s">
        <v>535</v>
      </c>
      <c r="C49" s="250">
        <v>2151.0094710514218</v>
      </c>
      <c r="D49" s="250">
        <v>2052.4133440327055</v>
      </c>
      <c r="E49" s="250">
        <v>0</v>
      </c>
      <c r="F49" s="250">
        <f t="shared" si="0"/>
        <v>2052.4133440327055</v>
      </c>
      <c r="G49" s="250"/>
      <c r="H49" s="250">
        <v>98.596127018716032</v>
      </c>
      <c r="I49" s="250">
        <v>0</v>
      </c>
      <c r="J49" s="250">
        <f t="shared" si="1"/>
        <v>98.596127018716032</v>
      </c>
      <c r="K49" s="250"/>
      <c r="L49" s="250">
        <f t="shared" si="2"/>
        <v>2.5579538487363607E-13</v>
      </c>
      <c r="M49" s="250">
        <f t="shared" si="3"/>
        <v>98.596127018716288</v>
      </c>
    </row>
    <row r="50" spans="1:13" s="47" customFormat="1" ht="12" x14ac:dyDescent="0.25">
      <c r="A50" s="248">
        <v>39</v>
      </c>
      <c r="B50" s="249" t="s">
        <v>536</v>
      </c>
      <c r="C50" s="250">
        <v>1241.1188425842563</v>
      </c>
      <c r="D50" s="250">
        <v>1190.819821047892</v>
      </c>
      <c r="E50" s="250">
        <v>50.299021536364293</v>
      </c>
      <c r="F50" s="250">
        <f t="shared" si="0"/>
        <v>1241.1188425842563</v>
      </c>
      <c r="G50" s="250"/>
      <c r="H50" s="250">
        <v>0</v>
      </c>
      <c r="I50" s="250">
        <v>0</v>
      </c>
      <c r="J50" s="250">
        <f t="shared" si="1"/>
        <v>0</v>
      </c>
      <c r="K50" s="250"/>
      <c r="L50" s="250">
        <f t="shared" si="2"/>
        <v>0</v>
      </c>
      <c r="M50" s="250">
        <f t="shared" si="3"/>
        <v>0</v>
      </c>
    </row>
    <row r="51" spans="1:13" s="47" customFormat="1" ht="12" x14ac:dyDescent="0.25">
      <c r="A51" s="248">
        <v>40</v>
      </c>
      <c r="B51" s="249" t="s">
        <v>537</v>
      </c>
      <c r="C51" s="250">
        <v>279.74860011654681</v>
      </c>
      <c r="D51" s="250">
        <v>279.74860011654687</v>
      </c>
      <c r="E51" s="250">
        <v>0</v>
      </c>
      <c r="F51" s="250">
        <f t="shared" si="0"/>
        <v>279.74860011654687</v>
      </c>
      <c r="G51" s="250"/>
      <c r="H51" s="250">
        <v>0</v>
      </c>
      <c r="I51" s="250">
        <v>0</v>
      </c>
      <c r="J51" s="250">
        <f t="shared" si="1"/>
        <v>0</v>
      </c>
      <c r="K51" s="250"/>
      <c r="L51" s="250">
        <f t="shared" si="2"/>
        <v>-5.6843418860808015E-14</v>
      </c>
      <c r="M51" s="250">
        <f t="shared" si="3"/>
        <v>-5.6843418860808015E-14</v>
      </c>
    </row>
    <row r="52" spans="1:13" s="47" customFormat="1" ht="12" x14ac:dyDescent="0.25">
      <c r="A52" s="248">
        <v>41</v>
      </c>
      <c r="B52" s="249" t="s">
        <v>538</v>
      </c>
      <c r="C52" s="250">
        <v>4673.7074701025049</v>
      </c>
      <c r="D52" s="250">
        <v>4440.0220957320871</v>
      </c>
      <c r="E52" s="250">
        <v>54.596566942247875</v>
      </c>
      <c r="F52" s="250">
        <f t="shared" si="0"/>
        <v>4494.6186626743347</v>
      </c>
      <c r="G52" s="250"/>
      <c r="H52" s="250">
        <v>179.0888074281691</v>
      </c>
      <c r="I52" s="250">
        <v>0</v>
      </c>
      <c r="J52" s="250">
        <f t="shared" si="1"/>
        <v>179.0888074281691</v>
      </c>
      <c r="K52" s="250"/>
      <c r="L52" s="250">
        <f t="shared" si="2"/>
        <v>1.0800249583553523E-12</v>
      </c>
      <c r="M52" s="250">
        <f t="shared" si="3"/>
        <v>179.08880742817018</v>
      </c>
    </row>
    <row r="53" spans="1:13" s="47" customFormat="1" ht="12" x14ac:dyDescent="0.25">
      <c r="A53" s="248">
        <v>42</v>
      </c>
      <c r="B53" s="249" t="s">
        <v>539</v>
      </c>
      <c r="C53" s="250">
        <v>2029.6634187705865</v>
      </c>
      <c r="D53" s="250">
        <v>1924.7615646266217</v>
      </c>
      <c r="E53" s="250">
        <v>31.861028776851278</v>
      </c>
      <c r="F53" s="250">
        <f t="shared" si="0"/>
        <v>1956.622593403473</v>
      </c>
      <c r="G53" s="250"/>
      <c r="H53" s="250">
        <v>73.040825367112973</v>
      </c>
      <c r="I53" s="250">
        <v>0</v>
      </c>
      <c r="J53" s="250">
        <f t="shared" si="1"/>
        <v>73.040825367112973</v>
      </c>
      <c r="K53" s="250"/>
      <c r="L53" s="250">
        <f t="shared" si="2"/>
        <v>5.1159076974727213E-13</v>
      </c>
      <c r="M53" s="250">
        <f t="shared" si="3"/>
        <v>73.040825367113484</v>
      </c>
    </row>
    <row r="54" spans="1:13" s="47" customFormat="1" ht="12" x14ac:dyDescent="0.25">
      <c r="A54" s="248">
        <v>43</v>
      </c>
      <c r="B54" s="249" t="s">
        <v>540</v>
      </c>
      <c r="C54" s="250">
        <v>826.80916879037363</v>
      </c>
      <c r="D54" s="250">
        <v>785.46871041429426</v>
      </c>
      <c r="E54" s="250">
        <v>5.7342206526875819</v>
      </c>
      <c r="F54" s="250">
        <f t="shared" si="0"/>
        <v>791.20293106698182</v>
      </c>
      <c r="G54" s="250"/>
      <c r="H54" s="250">
        <v>35.606237723391992</v>
      </c>
      <c r="I54" s="250">
        <v>0</v>
      </c>
      <c r="J54" s="250">
        <f t="shared" si="1"/>
        <v>35.606237723391992</v>
      </c>
      <c r="K54" s="250"/>
      <c r="L54" s="250">
        <f t="shared" si="2"/>
        <v>-1.7763568394002505E-13</v>
      </c>
      <c r="M54" s="250">
        <f t="shared" si="3"/>
        <v>35.606237723391814</v>
      </c>
    </row>
    <row r="55" spans="1:13" s="47" customFormat="1" ht="12" x14ac:dyDescent="0.25">
      <c r="A55" s="248">
        <v>44</v>
      </c>
      <c r="B55" s="249" t="s">
        <v>541</v>
      </c>
      <c r="C55" s="250">
        <v>415.71250419999996</v>
      </c>
      <c r="D55" s="250">
        <v>415.71250419999996</v>
      </c>
      <c r="E55" s="250">
        <v>0</v>
      </c>
      <c r="F55" s="250">
        <f t="shared" si="0"/>
        <v>415.71250419999996</v>
      </c>
      <c r="G55" s="250"/>
      <c r="H55" s="250">
        <v>0</v>
      </c>
      <c r="I55" s="250">
        <v>0</v>
      </c>
      <c r="J55" s="250">
        <f t="shared" si="1"/>
        <v>0</v>
      </c>
      <c r="K55" s="250"/>
      <c r="L55" s="250">
        <f t="shared" si="2"/>
        <v>0</v>
      </c>
      <c r="M55" s="250">
        <f t="shared" si="3"/>
        <v>0</v>
      </c>
    </row>
    <row r="56" spans="1:13" s="47" customFormat="1" ht="12" x14ac:dyDescent="0.25">
      <c r="A56" s="248">
        <v>45</v>
      </c>
      <c r="B56" s="249" t="s">
        <v>542</v>
      </c>
      <c r="C56" s="250">
        <v>1082.768087215861</v>
      </c>
      <c r="D56" s="250">
        <v>1028.6296831009813</v>
      </c>
      <c r="E56" s="250">
        <v>51.59284882530261</v>
      </c>
      <c r="F56" s="250">
        <f t="shared" si="0"/>
        <v>1080.2225319262839</v>
      </c>
      <c r="G56" s="250"/>
      <c r="H56" s="250">
        <v>2.5455552895769462</v>
      </c>
      <c r="I56" s="250">
        <v>0</v>
      </c>
      <c r="J56" s="250">
        <f t="shared" si="1"/>
        <v>2.5455552895769462</v>
      </c>
      <c r="K56" s="250"/>
      <c r="L56" s="250">
        <f t="shared" si="2"/>
        <v>1.7719159473017498E-13</v>
      </c>
      <c r="M56" s="250">
        <f t="shared" si="3"/>
        <v>2.5455552895771234</v>
      </c>
    </row>
    <row r="57" spans="1:13" s="47" customFormat="1" ht="12" x14ac:dyDescent="0.25">
      <c r="A57" s="248">
        <v>46</v>
      </c>
      <c r="B57" s="249" t="s">
        <v>543</v>
      </c>
      <c r="C57" s="250">
        <v>404.46076061923003</v>
      </c>
      <c r="D57" s="250">
        <v>404.46076061923003</v>
      </c>
      <c r="E57" s="250">
        <v>0</v>
      </c>
      <c r="F57" s="250">
        <f t="shared" si="0"/>
        <v>404.46076061923003</v>
      </c>
      <c r="G57" s="250"/>
      <c r="H57" s="250">
        <v>0</v>
      </c>
      <c r="I57" s="250">
        <v>0</v>
      </c>
      <c r="J57" s="250">
        <f t="shared" si="1"/>
        <v>0</v>
      </c>
      <c r="K57" s="250"/>
      <c r="L57" s="250">
        <f t="shared" si="2"/>
        <v>0</v>
      </c>
      <c r="M57" s="250">
        <f t="shared" si="3"/>
        <v>0</v>
      </c>
    </row>
    <row r="58" spans="1:13" s="47" customFormat="1" ht="12" x14ac:dyDescent="0.25">
      <c r="A58" s="248">
        <v>47</v>
      </c>
      <c r="B58" s="249" t="s">
        <v>544</v>
      </c>
      <c r="C58" s="250">
        <v>846.64063138805068</v>
      </c>
      <c r="D58" s="250">
        <v>846.64063138805045</v>
      </c>
      <c r="E58" s="250">
        <v>0</v>
      </c>
      <c r="F58" s="250">
        <f t="shared" si="0"/>
        <v>846.64063138805045</v>
      </c>
      <c r="G58" s="250"/>
      <c r="H58" s="250">
        <v>0</v>
      </c>
      <c r="I58" s="250">
        <v>0</v>
      </c>
      <c r="J58" s="250">
        <f t="shared" si="1"/>
        <v>0</v>
      </c>
      <c r="K58" s="250"/>
      <c r="L58" s="250">
        <f t="shared" si="2"/>
        <v>2.2737367544323206E-13</v>
      </c>
      <c r="M58" s="250">
        <f t="shared" si="3"/>
        <v>2.2737367544323206E-13</v>
      </c>
    </row>
    <row r="59" spans="1:13" s="47" customFormat="1" ht="12" x14ac:dyDescent="0.25">
      <c r="A59" s="248">
        <v>48</v>
      </c>
      <c r="B59" s="249" t="s">
        <v>545</v>
      </c>
      <c r="C59" s="250">
        <v>1058.3568270169546</v>
      </c>
      <c r="D59" s="250">
        <v>981.10070899974005</v>
      </c>
      <c r="E59" s="250">
        <v>48.835046399581302</v>
      </c>
      <c r="F59" s="250">
        <f t="shared" si="0"/>
        <v>1029.9357553993214</v>
      </c>
      <c r="G59" s="250"/>
      <c r="H59" s="250">
        <v>28.421071617633498</v>
      </c>
      <c r="I59" s="250">
        <v>0</v>
      </c>
      <c r="J59" s="250">
        <f t="shared" si="1"/>
        <v>28.421071617633498</v>
      </c>
      <c r="K59" s="250"/>
      <c r="L59" s="250">
        <f t="shared" si="2"/>
        <v>-2.0961010704922955E-13</v>
      </c>
      <c r="M59" s="250">
        <f t="shared" si="3"/>
        <v>28.421071617633288</v>
      </c>
    </row>
    <row r="60" spans="1:13" s="47" customFormat="1" ht="12" x14ac:dyDescent="0.25">
      <c r="A60" s="248">
        <v>49</v>
      </c>
      <c r="B60" s="249" t="s">
        <v>546</v>
      </c>
      <c r="C60" s="250">
        <v>2397.4004093855051</v>
      </c>
      <c r="D60" s="250">
        <v>2277.530388951694</v>
      </c>
      <c r="E60" s="250">
        <v>119.87002043381139</v>
      </c>
      <c r="F60" s="250">
        <f t="shared" si="0"/>
        <v>2397.4004093855056</v>
      </c>
      <c r="G60" s="250"/>
      <c r="H60" s="250">
        <v>0</v>
      </c>
      <c r="I60" s="250">
        <v>0</v>
      </c>
      <c r="J60" s="250">
        <f t="shared" si="1"/>
        <v>0</v>
      </c>
      <c r="K60" s="250"/>
      <c r="L60" s="250">
        <f t="shared" si="2"/>
        <v>-4.5474735088646412E-13</v>
      </c>
      <c r="M60" s="250">
        <f t="shared" si="3"/>
        <v>-4.5474735088646412E-13</v>
      </c>
    </row>
    <row r="61" spans="1:13" s="47" customFormat="1" ht="12" x14ac:dyDescent="0.25">
      <c r="A61" s="248">
        <v>50</v>
      </c>
      <c r="B61" s="249" t="s">
        <v>547</v>
      </c>
      <c r="C61" s="250">
        <v>2881.5123780298754</v>
      </c>
      <c r="D61" s="250">
        <v>2690.3186669539909</v>
      </c>
      <c r="E61" s="250">
        <v>70.960663078330313</v>
      </c>
      <c r="F61" s="250">
        <f t="shared" si="0"/>
        <v>2761.2793300323215</v>
      </c>
      <c r="G61" s="250"/>
      <c r="H61" s="250">
        <v>120.23304799755442</v>
      </c>
      <c r="I61" s="250">
        <v>0</v>
      </c>
      <c r="J61" s="250">
        <f t="shared" si="1"/>
        <v>120.23304799755442</v>
      </c>
      <c r="K61" s="250"/>
      <c r="L61" s="250">
        <f t="shared" si="2"/>
        <v>-4.5474735088646412E-13</v>
      </c>
      <c r="M61" s="250">
        <f t="shared" si="3"/>
        <v>120.23304799755397</v>
      </c>
    </row>
    <row r="62" spans="1:13" s="47" customFormat="1" ht="12" x14ac:dyDescent="0.25">
      <c r="A62" s="248">
        <v>51</v>
      </c>
      <c r="B62" s="249" t="s">
        <v>548</v>
      </c>
      <c r="C62" s="250">
        <v>540.95982549321616</v>
      </c>
      <c r="D62" s="250">
        <v>540.95982549321616</v>
      </c>
      <c r="E62" s="250">
        <v>0</v>
      </c>
      <c r="F62" s="250">
        <f t="shared" si="0"/>
        <v>540.95982549321616</v>
      </c>
      <c r="G62" s="250"/>
      <c r="H62" s="250">
        <v>0</v>
      </c>
      <c r="I62" s="250">
        <v>0</v>
      </c>
      <c r="J62" s="250">
        <f t="shared" si="1"/>
        <v>0</v>
      </c>
      <c r="K62" s="250"/>
      <c r="L62" s="250">
        <f t="shared" si="2"/>
        <v>0</v>
      </c>
      <c r="M62" s="250">
        <f t="shared" si="3"/>
        <v>0</v>
      </c>
    </row>
    <row r="63" spans="1:13" s="47" customFormat="1" ht="12" x14ac:dyDescent="0.25">
      <c r="A63" s="248">
        <v>52</v>
      </c>
      <c r="B63" s="249" t="s">
        <v>549</v>
      </c>
      <c r="C63" s="250">
        <v>520.0162094562628</v>
      </c>
      <c r="D63" s="250">
        <v>487.00835512952381</v>
      </c>
      <c r="E63" s="250">
        <v>7.5518267604343823</v>
      </c>
      <c r="F63" s="250">
        <f t="shared" si="0"/>
        <v>494.56018188995819</v>
      </c>
      <c r="G63" s="250"/>
      <c r="H63" s="250">
        <v>25.456027566304549</v>
      </c>
      <c r="I63" s="250">
        <v>0</v>
      </c>
      <c r="J63" s="250">
        <f t="shared" si="1"/>
        <v>25.456027566304549</v>
      </c>
      <c r="K63" s="250"/>
      <c r="L63" s="250">
        <f t="shared" si="2"/>
        <v>6.3948846218409017E-14</v>
      </c>
      <c r="M63" s="250">
        <f t="shared" si="3"/>
        <v>25.456027566304613</v>
      </c>
    </row>
    <row r="64" spans="1:13" s="47" customFormat="1" ht="12" x14ac:dyDescent="0.25">
      <c r="A64" s="248">
        <v>53</v>
      </c>
      <c r="B64" s="249" t="s">
        <v>550</v>
      </c>
      <c r="C64" s="250">
        <v>315.02742759622771</v>
      </c>
      <c r="D64" s="250">
        <v>315.02742759622782</v>
      </c>
      <c r="E64" s="250">
        <v>0</v>
      </c>
      <c r="F64" s="250">
        <f t="shared" si="0"/>
        <v>315.02742759622782</v>
      </c>
      <c r="G64" s="250"/>
      <c r="H64" s="250">
        <v>0</v>
      </c>
      <c r="I64" s="250">
        <v>0</v>
      </c>
      <c r="J64" s="250">
        <f t="shared" si="1"/>
        <v>0</v>
      </c>
      <c r="K64" s="250"/>
      <c r="L64" s="250">
        <f t="shared" si="2"/>
        <v>-1.1368683772161603E-13</v>
      </c>
      <c r="M64" s="250">
        <f t="shared" si="3"/>
        <v>-1.1368683772161603E-13</v>
      </c>
    </row>
    <row r="65" spans="1:13" s="47" customFormat="1" ht="12" x14ac:dyDescent="0.25">
      <c r="A65" s="248">
        <v>54</v>
      </c>
      <c r="B65" s="249" t="s">
        <v>551</v>
      </c>
      <c r="C65" s="250">
        <v>491.14852394832451</v>
      </c>
      <c r="D65" s="250">
        <v>491.14852394832462</v>
      </c>
      <c r="E65" s="250">
        <v>0</v>
      </c>
      <c r="F65" s="250">
        <f t="shared" si="0"/>
        <v>491.14852394832462</v>
      </c>
      <c r="G65" s="250"/>
      <c r="H65" s="250">
        <v>0</v>
      </c>
      <c r="I65" s="250">
        <v>0</v>
      </c>
      <c r="J65" s="250">
        <f t="shared" si="1"/>
        <v>0</v>
      </c>
      <c r="K65" s="250"/>
      <c r="L65" s="250">
        <f t="shared" si="2"/>
        <v>-1.1368683772161603E-13</v>
      </c>
      <c r="M65" s="250">
        <f t="shared" si="3"/>
        <v>-1.1368683772161603E-13</v>
      </c>
    </row>
    <row r="66" spans="1:13" s="47" customFormat="1" ht="24" x14ac:dyDescent="0.25">
      <c r="A66" s="248">
        <v>55</v>
      </c>
      <c r="B66" s="249" t="s">
        <v>552</v>
      </c>
      <c r="C66" s="250">
        <v>400.25009754430397</v>
      </c>
      <c r="D66" s="250">
        <v>400.25009754430397</v>
      </c>
      <c r="E66" s="250">
        <v>0</v>
      </c>
      <c r="F66" s="250">
        <f t="shared" si="0"/>
        <v>400.25009754430397</v>
      </c>
      <c r="G66" s="250"/>
      <c r="H66" s="250">
        <v>0</v>
      </c>
      <c r="I66" s="250">
        <v>0</v>
      </c>
      <c r="J66" s="250">
        <f t="shared" si="1"/>
        <v>0</v>
      </c>
      <c r="K66" s="250"/>
      <c r="L66" s="250">
        <f t="shared" si="2"/>
        <v>0</v>
      </c>
      <c r="M66" s="250">
        <f t="shared" si="3"/>
        <v>0</v>
      </c>
    </row>
    <row r="67" spans="1:13" s="47" customFormat="1" ht="24" x14ac:dyDescent="0.25">
      <c r="A67" s="248">
        <v>57</v>
      </c>
      <c r="B67" s="249" t="s">
        <v>553</v>
      </c>
      <c r="C67" s="250">
        <v>260.01841689226842</v>
      </c>
      <c r="D67" s="250">
        <v>246.33323700273215</v>
      </c>
      <c r="E67" s="250">
        <v>13.685179889536332</v>
      </c>
      <c r="F67" s="250">
        <f t="shared" si="0"/>
        <v>260.01841689226848</v>
      </c>
      <c r="G67" s="250"/>
      <c r="H67" s="250">
        <v>0</v>
      </c>
      <c r="I67" s="250">
        <v>0</v>
      </c>
      <c r="J67" s="250">
        <f t="shared" si="1"/>
        <v>0</v>
      </c>
      <c r="K67" s="250"/>
      <c r="L67" s="250">
        <f t="shared" si="2"/>
        <v>-5.6843418860808015E-14</v>
      </c>
      <c r="M67" s="250">
        <f t="shared" si="3"/>
        <v>-5.6843418860808015E-14</v>
      </c>
    </row>
    <row r="68" spans="1:13" s="47" customFormat="1" ht="12" x14ac:dyDescent="0.25">
      <c r="A68" s="248">
        <v>58</v>
      </c>
      <c r="B68" s="249" t="s">
        <v>554</v>
      </c>
      <c r="C68" s="250">
        <v>1473.7195891901476</v>
      </c>
      <c r="D68" s="250">
        <v>1400.0336084481828</v>
      </c>
      <c r="E68" s="250">
        <v>3.784858525318243</v>
      </c>
      <c r="F68" s="250">
        <f t="shared" si="0"/>
        <v>1403.818466973501</v>
      </c>
      <c r="G68" s="250"/>
      <c r="H68" s="250">
        <v>69.901122216646854</v>
      </c>
      <c r="I68" s="250">
        <v>0</v>
      </c>
      <c r="J68" s="250">
        <f t="shared" si="1"/>
        <v>69.901122216646854</v>
      </c>
      <c r="K68" s="250"/>
      <c r="L68" s="250">
        <f t="shared" si="2"/>
        <v>-2.2737367544323206E-13</v>
      </c>
      <c r="M68" s="250">
        <f t="shared" si="3"/>
        <v>69.901122216646627</v>
      </c>
    </row>
    <row r="69" spans="1:13" s="47" customFormat="1" ht="12" x14ac:dyDescent="0.25">
      <c r="A69" s="248">
        <v>59</v>
      </c>
      <c r="B69" s="249" t="s">
        <v>555</v>
      </c>
      <c r="C69" s="250">
        <v>572.48817395821345</v>
      </c>
      <c r="D69" s="250">
        <v>572.48817395821334</v>
      </c>
      <c r="E69" s="250">
        <v>0</v>
      </c>
      <c r="F69" s="250">
        <f t="shared" si="0"/>
        <v>572.48817395821334</v>
      </c>
      <c r="G69" s="250"/>
      <c r="H69" s="250">
        <v>0</v>
      </c>
      <c r="I69" s="250">
        <v>0</v>
      </c>
      <c r="J69" s="250">
        <f t="shared" si="1"/>
        <v>0</v>
      </c>
      <c r="K69" s="250"/>
      <c r="L69" s="250">
        <f t="shared" si="2"/>
        <v>1.1368683772161603E-13</v>
      </c>
      <c r="M69" s="250">
        <f t="shared" si="3"/>
        <v>1.1368683772161603E-13</v>
      </c>
    </row>
    <row r="70" spans="1:13" s="47" customFormat="1" ht="24" x14ac:dyDescent="0.25">
      <c r="A70" s="248">
        <v>60</v>
      </c>
      <c r="B70" s="249" t="s">
        <v>556</v>
      </c>
      <c r="C70" s="250">
        <v>2142.3531523557949</v>
      </c>
      <c r="D70" s="250">
        <v>2142.3531523557958</v>
      </c>
      <c r="E70" s="250">
        <v>0</v>
      </c>
      <c r="F70" s="250">
        <f t="shared" si="0"/>
        <v>2142.3531523557958</v>
      </c>
      <c r="G70" s="250"/>
      <c r="H70" s="250">
        <v>0</v>
      </c>
      <c r="I70" s="250">
        <v>0</v>
      </c>
      <c r="J70" s="250">
        <f t="shared" si="1"/>
        <v>0</v>
      </c>
      <c r="K70" s="250"/>
      <c r="L70" s="250">
        <f t="shared" si="2"/>
        <v>-9.0949470177292824E-13</v>
      </c>
      <c r="M70" s="250">
        <f t="shared" si="3"/>
        <v>-9.0949470177292824E-13</v>
      </c>
    </row>
    <row r="71" spans="1:13" s="47" customFormat="1" ht="12" x14ac:dyDescent="0.25">
      <c r="A71" s="248">
        <v>61</v>
      </c>
      <c r="B71" s="249" t="s">
        <v>557</v>
      </c>
      <c r="C71" s="250">
        <v>1454.9593503576227</v>
      </c>
      <c r="D71" s="250">
        <v>1378.3825424421816</v>
      </c>
      <c r="E71" s="250">
        <v>76.576807915440654</v>
      </c>
      <c r="F71" s="250">
        <f t="shared" si="0"/>
        <v>1454.9593503576223</v>
      </c>
      <c r="G71" s="250"/>
      <c r="H71" s="250">
        <v>0</v>
      </c>
      <c r="I71" s="250">
        <v>0</v>
      </c>
      <c r="J71" s="250">
        <f t="shared" si="1"/>
        <v>0</v>
      </c>
      <c r="K71" s="250"/>
      <c r="L71" s="250">
        <f t="shared" si="2"/>
        <v>4.5474735088646412E-13</v>
      </c>
      <c r="M71" s="250">
        <f t="shared" si="3"/>
        <v>4.5474735088646412E-13</v>
      </c>
    </row>
    <row r="72" spans="1:13" s="48" customFormat="1" ht="12" x14ac:dyDescent="0.25">
      <c r="A72" s="248">
        <v>62</v>
      </c>
      <c r="B72" s="249" t="s">
        <v>558</v>
      </c>
      <c r="C72" s="250">
        <v>11982.203937290746</v>
      </c>
      <c r="D72" s="250">
        <v>9249.2084086111172</v>
      </c>
      <c r="E72" s="250">
        <v>823.84660361621707</v>
      </c>
      <c r="F72" s="250">
        <f t="shared" si="0"/>
        <v>10073.055012227334</v>
      </c>
      <c r="G72" s="250"/>
      <c r="H72" s="250">
        <v>697.10047952287687</v>
      </c>
      <c r="I72" s="250">
        <v>827.69417054528731</v>
      </c>
      <c r="J72" s="250">
        <f t="shared" si="1"/>
        <v>1524.7946500681642</v>
      </c>
      <c r="K72" s="250"/>
      <c r="L72" s="250">
        <f t="shared" si="2"/>
        <v>384.35427499524712</v>
      </c>
      <c r="M72" s="250">
        <f t="shared" si="3"/>
        <v>1909.1489250634113</v>
      </c>
    </row>
    <row r="73" spans="1:13" s="47" customFormat="1" ht="12" x14ac:dyDescent="0.25">
      <c r="A73" s="248">
        <v>63</v>
      </c>
      <c r="B73" s="249" t="s">
        <v>559</v>
      </c>
      <c r="C73" s="250">
        <v>15751.686547494724</v>
      </c>
      <c r="D73" s="250">
        <v>5713.2270912937938</v>
      </c>
      <c r="E73" s="250">
        <v>264.16998578088089</v>
      </c>
      <c r="F73" s="250">
        <f t="shared" si="0"/>
        <v>5977.3970770746746</v>
      </c>
      <c r="G73" s="250"/>
      <c r="H73" s="250">
        <v>264.16998578088089</v>
      </c>
      <c r="I73" s="250">
        <v>528.33997156176179</v>
      </c>
      <c r="J73" s="250">
        <f t="shared" si="1"/>
        <v>792.50995734264268</v>
      </c>
      <c r="K73" s="250"/>
      <c r="L73" s="250">
        <f t="shared" si="2"/>
        <v>8981.7795130774066</v>
      </c>
      <c r="M73" s="250">
        <f t="shared" si="3"/>
        <v>9774.2894704200498</v>
      </c>
    </row>
    <row r="74" spans="1:13" s="47" customFormat="1" ht="12" x14ac:dyDescent="0.25">
      <c r="A74" s="248">
        <v>64</v>
      </c>
      <c r="B74" s="249" t="s">
        <v>560</v>
      </c>
      <c r="C74" s="250">
        <v>126.49634643437273</v>
      </c>
      <c r="D74" s="250">
        <v>126.49634643437271</v>
      </c>
      <c r="E74" s="250">
        <v>0</v>
      </c>
      <c r="F74" s="250">
        <f t="shared" si="0"/>
        <v>126.49634643437271</v>
      </c>
      <c r="G74" s="250"/>
      <c r="H74" s="250">
        <v>0</v>
      </c>
      <c r="I74" s="250">
        <v>0</v>
      </c>
      <c r="J74" s="250">
        <f t="shared" si="1"/>
        <v>0</v>
      </c>
      <c r="K74" s="250"/>
      <c r="L74" s="250">
        <f t="shared" si="2"/>
        <v>1.4210854715202004E-14</v>
      </c>
      <c r="M74" s="250">
        <f t="shared" si="3"/>
        <v>1.4210854715202004E-14</v>
      </c>
    </row>
    <row r="75" spans="1:13" s="47" customFormat="1" ht="12" x14ac:dyDescent="0.25">
      <c r="A75" s="248">
        <v>65</v>
      </c>
      <c r="B75" s="249" t="s">
        <v>561</v>
      </c>
      <c r="C75" s="250">
        <v>1291.0676750434864</v>
      </c>
      <c r="D75" s="250">
        <v>1224.7286500930024</v>
      </c>
      <c r="E75" s="250">
        <v>7.4269401556113337</v>
      </c>
      <c r="F75" s="250">
        <f t="shared" si="0"/>
        <v>1232.1555902486139</v>
      </c>
      <c r="G75" s="250"/>
      <c r="H75" s="250">
        <v>58.91208479487301</v>
      </c>
      <c r="I75" s="250">
        <v>0</v>
      </c>
      <c r="J75" s="250">
        <f t="shared" si="1"/>
        <v>58.91208479487301</v>
      </c>
      <c r="K75" s="250"/>
      <c r="L75" s="250">
        <f t="shared" si="2"/>
        <v>-5.1159076974727213E-13</v>
      </c>
      <c r="M75" s="250">
        <f t="shared" si="3"/>
        <v>58.912084794872499</v>
      </c>
    </row>
    <row r="76" spans="1:13" s="47" customFormat="1" ht="12" x14ac:dyDescent="0.25">
      <c r="A76" s="248">
        <v>66</v>
      </c>
      <c r="B76" s="249" t="s">
        <v>562</v>
      </c>
      <c r="C76" s="250">
        <v>1416.8769633971717</v>
      </c>
      <c r="D76" s="250">
        <v>1330.4042796116732</v>
      </c>
      <c r="E76" s="250">
        <v>54.910325494058569</v>
      </c>
      <c r="F76" s="250">
        <f t="shared" si="0"/>
        <v>1385.3146051057317</v>
      </c>
      <c r="G76" s="250"/>
      <c r="H76" s="250">
        <v>31.56235829143986</v>
      </c>
      <c r="I76" s="250">
        <v>0</v>
      </c>
      <c r="J76" s="250">
        <f t="shared" si="1"/>
        <v>31.56235829143986</v>
      </c>
      <c r="K76" s="250"/>
      <c r="L76" s="250">
        <f t="shared" si="2"/>
        <v>1.1723955140041653E-13</v>
      </c>
      <c r="M76" s="250">
        <f t="shared" si="3"/>
        <v>31.562358291439978</v>
      </c>
    </row>
    <row r="77" spans="1:13" s="47" customFormat="1" ht="12" x14ac:dyDescent="0.25">
      <c r="A77" s="248">
        <v>67</v>
      </c>
      <c r="B77" s="249" t="s">
        <v>563</v>
      </c>
      <c r="C77" s="250">
        <v>386.52336706117831</v>
      </c>
      <c r="D77" s="250">
        <v>386.52336706117836</v>
      </c>
      <c r="E77" s="250">
        <v>0</v>
      </c>
      <c r="F77" s="250">
        <f t="shared" si="0"/>
        <v>386.52336706117836</v>
      </c>
      <c r="G77" s="250"/>
      <c r="H77" s="250">
        <v>0</v>
      </c>
      <c r="I77" s="250">
        <v>0</v>
      </c>
      <c r="J77" s="250">
        <f t="shared" si="1"/>
        <v>0</v>
      </c>
      <c r="K77" s="250"/>
      <c r="L77" s="250">
        <f t="shared" si="2"/>
        <v>-5.6843418860808015E-14</v>
      </c>
      <c r="M77" s="250">
        <f t="shared" si="3"/>
        <v>-5.6843418860808015E-14</v>
      </c>
    </row>
    <row r="78" spans="1:13" s="47" customFormat="1" ht="12" x14ac:dyDescent="0.25">
      <c r="A78" s="248">
        <v>68</v>
      </c>
      <c r="B78" s="249" t="s">
        <v>564</v>
      </c>
      <c r="C78" s="250">
        <v>1754.4498797637259</v>
      </c>
      <c r="D78" s="250">
        <v>1159.8421414315867</v>
      </c>
      <c r="E78" s="250">
        <v>84.954482385167623</v>
      </c>
      <c r="F78" s="250">
        <f t="shared" si="0"/>
        <v>1244.7966238167544</v>
      </c>
      <c r="G78" s="250"/>
      <c r="H78" s="250">
        <v>99.219004038391915</v>
      </c>
      <c r="I78" s="250">
        <v>168.07508239424666</v>
      </c>
      <c r="J78" s="250">
        <f t="shared" si="1"/>
        <v>267.29408643263855</v>
      </c>
      <c r="K78" s="250"/>
      <c r="L78" s="250">
        <f t="shared" ref="L78:L141" si="4">SUM(C78-F78-J78)</f>
        <v>242.35916951433296</v>
      </c>
      <c r="M78" s="250">
        <f t="shared" si="3"/>
        <v>509.65325594697151</v>
      </c>
    </row>
    <row r="79" spans="1:13" s="47" customFormat="1" ht="12" x14ac:dyDescent="0.25">
      <c r="A79" s="248">
        <v>69</v>
      </c>
      <c r="B79" s="249" t="s">
        <v>565</v>
      </c>
      <c r="C79" s="250">
        <v>627.63276851351657</v>
      </c>
      <c r="D79" s="250">
        <v>627.63276851351657</v>
      </c>
      <c r="E79" s="250">
        <v>0</v>
      </c>
      <c r="F79" s="250">
        <f t="shared" ref="F79:F142" si="5">+D79+E79</f>
        <v>627.63276851351657</v>
      </c>
      <c r="G79" s="250"/>
      <c r="H79" s="250">
        <v>0</v>
      </c>
      <c r="I79" s="250">
        <v>0</v>
      </c>
      <c r="J79" s="250">
        <f t="shared" ref="J79:J142" si="6">+H79+I79</f>
        <v>0</v>
      </c>
      <c r="K79" s="250"/>
      <c r="L79" s="250">
        <f t="shared" si="4"/>
        <v>0</v>
      </c>
      <c r="M79" s="250">
        <f t="shared" ref="M79:M142" si="7">J79+L79</f>
        <v>0</v>
      </c>
    </row>
    <row r="80" spans="1:13" s="47" customFormat="1" ht="12" x14ac:dyDescent="0.25">
      <c r="A80" s="248">
        <v>70</v>
      </c>
      <c r="B80" s="249" t="s">
        <v>566</v>
      </c>
      <c r="C80" s="250">
        <v>701.36546136514573</v>
      </c>
      <c r="D80" s="250">
        <v>666.29718829854994</v>
      </c>
      <c r="E80" s="250">
        <v>0</v>
      </c>
      <c r="F80" s="250">
        <f t="shared" si="5"/>
        <v>666.29718829854994</v>
      </c>
      <c r="G80" s="250"/>
      <c r="H80" s="250">
        <v>35.068273066595836</v>
      </c>
      <c r="I80" s="250">
        <v>0</v>
      </c>
      <c r="J80" s="250">
        <f t="shared" si="6"/>
        <v>35.068273066595836</v>
      </c>
      <c r="K80" s="250"/>
      <c r="L80" s="250">
        <f t="shared" si="4"/>
        <v>-4.2632564145606011E-14</v>
      </c>
      <c r="M80" s="250">
        <f t="shared" si="7"/>
        <v>35.068273066595793</v>
      </c>
    </row>
    <row r="81" spans="1:13" s="47" customFormat="1" ht="12" x14ac:dyDescent="0.25">
      <c r="A81" s="248">
        <v>71</v>
      </c>
      <c r="B81" s="249" t="s">
        <v>567</v>
      </c>
      <c r="C81" s="250">
        <v>256.55421938403924</v>
      </c>
      <c r="D81" s="250">
        <v>256.5542193840393</v>
      </c>
      <c r="E81" s="250">
        <v>0</v>
      </c>
      <c r="F81" s="250">
        <f t="shared" si="5"/>
        <v>256.5542193840393</v>
      </c>
      <c r="G81" s="250"/>
      <c r="H81" s="250">
        <v>0</v>
      </c>
      <c r="I81" s="250">
        <v>0</v>
      </c>
      <c r="J81" s="250">
        <f t="shared" si="6"/>
        <v>0</v>
      </c>
      <c r="K81" s="250"/>
      <c r="L81" s="250">
        <f t="shared" si="4"/>
        <v>-5.6843418860808015E-14</v>
      </c>
      <c r="M81" s="250">
        <f t="shared" si="7"/>
        <v>-5.6843418860808015E-14</v>
      </c>
    </row>
    <row r="82" spans="1:13" s="47" customFormat="1" ht="12" x14ac:dyDescent="0.25">
      <c r="A82" s="248">
        <v>72</v>
      </c>
      <c r="B82" s="249" t="s">
        <v>568</v>
      </c>
      <c r="C82" s="250">
        <v>584.12252871935016</v>
      </c>
      <c r="D82" s="250">
        <v>584.12252871935016</v>
      </c>
      <c r="E82" s="250">
        <v>0</v>
      </c>
      <c r="F82" s="250">
        <f t="shared" si="5"/>
        <v>584.12252871935016</v>
      </c>
      <c r="G82" s="250"/>
      <c r="H82" s="250">
        <v>0</v>
      </c>
      <c r="I82" s="250">
        <v>0</v>
      </c>
      <c r="J82" s="250">
        <f t="shared" si="6"/>
        <v>0</v>
      </c>
      <c r="K82" s="250"/>
      <c r="L82" s="250">
        <f t="shared" si="4"/>
        <v>0</v>
      </c>
      <c r="M82" s="250">
        <f t="shared" si="7"/>
        <v>0</v>
      </c>
    </row>
    <row r="83" spans="1:13" s="47" customFormat="1" ht="12" x14ac:dyDescent="0.25">
      <c r="A83" s="248">
        <v>73</v>
      </c>
      <c r="B83" s="249" t="s">
        <v>569</v>
      </c>
      <c r="C83" s="250">
        <v>800.20729929419986</v>
      </c>
      <c r="D83" s="250">
        <v>640.16584124256929</v>
      </c>
      <c r="E83" s="250">
        <v>40.010365077660587</v>
      </c>
      <c r="F83" s="250">
        <f t="shared" si="5"/>
        <v>680.17620632022988</v>
      </c>
      <c r="G83" s="250"/>
      <c r="H83" s="250">
        <v>40.010365077660587</v>
      </c>
      <c r="I83" s="250">
        <v>80.020727896309424</v>
      </c>
      <c r="J83" s="250">
        <f t="shared" si="6"/>
        <v>120.03109297397</v>
      </c>
      <c r="K83" s="250"/>
      <c r="L83" s="250">
        <f t="shared" si="4"/>
        <v>-2.8421709430404007E-14</v>
      </c>
      <c r="M83" s="250">
        <f t="shared" si="7"/>
        <v>120.03109297396998</v>
      </c>
    </row>
    <row r="84" spans="1:13" s="47" customFormat="1" ht="12" x14ac:dyDescent="0.25">
      <c r="A84" s="248">
        <v>74</v>
      </c>
      <c r="B84" s="249" t="s">
        <v>570</v>
      </c>
      <c r="C84" s="250">
        <v>119.9689555371301</v>
      </c>
      <c r="D84" s="250">
        <v>107.97206000614599</v>
      </c>
      <c r="E84" s="250">
        <v>5.9984477676925554</v>
      </c>
      <c r="F84" s="250">
        <f t="shared" si="5"/>
        <v>113.97050777383855</v>
      </c>
      <c r="G84" s="250"/>
      <c r="H84" s="250">
        <v>5.9984477632915363</v>
      </c>
      <c r="I84" s="250">
        <v>0</v>
      </c>
      <c r="J84" s="250">
        <f t="shared" si="6"/>
        <v>5.9984477632915363</v>
      </c>
      <c r="K84" s="250"/>
      <c r="L84" s="250">
        <f t="shared" si="4"/>
        <v>1.5099033134902129E-14</v>
      </c>
      <c r="M84" s="250">
        <f t="shared" si="7"/>
        <v>5.9984477632915514</v>
      </c>
    </row>
    <row r="85" spans="1:13" s="47" customFormat="1" ht="12" x14ac:dyDescent="0.25">
      <c r="A85" s="248">
        <v>75</v>
      </c>
      <c r="B85" s="249" t="s">
        <v>571</v>
      </c>
      <c r="C85" s="250">
        <v>218.3747279320049</v>
      </c>
      <c r="D85" s="250">
        <v>200.10160133093208</v>
      </c>
      <c r="E85" s="250">
        <v>7.3543901972555767</v>
      </c>
      <c r="F85" s="250">
        <f t="shared" si="5"/>
        <v>207.45599152818767</v>
      </c>
      <c r="G85" s="250"/>
      <c r="H85" s="250">
        <v>10.918736403817238</v>
      </c>
      <c r="I85" s="250">
        <v>0</v>
      </c>
      <c r="J85" s="250">
        <f t="shared" si="6"/>
        <v>10.918736403817238</v>
      </c>
      <c r="K85" s="250"/>
      <c r="L85" s="250">
        <f t="shared" si="4"/>
        <v>-3.5527136788005009E-15</v>
      </c>
      <c r="M85" s="250">
        <f t="shared" si="7"/>
        <v>10.918736403817235</v>
      </c>
    </row>
    <row r="86" spans="1:13" s="47" customFormat="1" ht="12" x14ac:dyDescent="0.25">
      <c r="A86" s="248">
        <v>76</v>
      </c>
      <c r="B86" s="249" t="s">
        <v>572</v>
      </c>
      <c r="C86" s="250">
        <v>354.65112759684433</v>
      </c>
      <c r="D86" s="250">
        <v>354.65112759684433</v>
      </c>
      <c r="E86" s="250">
        <v>0</v>
      </c>
      <c r="F86" s="250">
        <f t="shared" si="5"/>
        <v>354.65112759684433</v>
      </c>
      <c r="G86" s="250"/>
      <c r="H86" s="250">
        <v>0</v>
      </c>
      <c r="I86" s="250">
        <v>0</v>
      </c>
      <c r="J86" s="250">
        <f t="shared" si="6"/>
        <v>0</v>
      </c>
      <c r="K86" s="250"/>
      <c r="L86" s="250">
        <f t="shared" si="4"/>
        <v>0</v>
      </c>
      <c r="M86" s="250">
        <f t="shared" si="7"/>
        <v>0</v>
      </c>
    </row>
    <row r="87" spans="1:13" s="47" customFormat="1" ht="12" x14ac:dyDescent="0.25">
      <c r="A87" s="248">
        <v>77</v>
      </c>
      <c r="B87" s="249" t="s">
        <v>573</v>
      </c>
      <c r="C87" s="250">
        <v>272.20832852663784</v>
      </c>
      <c r="D87" s="250">
        <v>244.98749567375995</v>
      </c>
      <c r="E87" s="250">
        <v>13.610416428932004</v>
      </c>
      <c r="F87" s="250">
        <f t="shared" si="5"/>
        <v>258.59791210269196</v>
      </c>
      <c r="G87" s="250"/>
      <c r="H87" s="250">
        <v>13.610416423945857</v>
      </c>
      <c r="I87" s="250">
        <v>0</v>
      </c>
      <c r="J87" s="250">
        <f t="shared" si="6"/>
        <v>13.610416423945857</v>
      </c>
      <c r="K87" s="250"/>
      <c r="L87" s="250">
        <f t="shared" si="4"/>
        <v>2.1316282072803006E-14</v>
      </c>
      <c r="M87" s="250">
        <f t="shared" si="7"/>
        <v>13.610416423945878</v>
      </c>
    </row>
    <row r="88" spans="1:13" s="47" customFormat="1" ht="12" x14ac:dyDescent="0.25">
      <c r="A88" s="248">
        <v>78</v>
      </c>
      <c r="B88" s="249" t="s">
        <v>574</v>
      </c>
      <c r="C88" s="250">
        <v>4.6612263037330788</v>
      </c>
      <c r="D88" s="250">
        <v>4.6612263037330788</v>
      </c>
      <c r="E88" s="250">
        <v>0</v>
      </c>
      <c r="F88" s="250">
        <f t="shared" si="5"/>
        <v>4.6612263037330788</v>
      </c>
      <c r="G88" s="250"/>
      <c r="H88" s="250">
        <v>0</v>
      </c>
      <c r="I88" s="250">
        <v>0</v>
      </c>
      <c r="J88" s="250">
        <f t="shared" si="6"/>
        <v>0</v>
      </c>
      <c r="K88" s="250"/>
      <c r="L88" s="250">
        <f t="shared" si="4"/>
        <v>0</v>
      </c>
      <c r="M88" s="250">
        <f t="shared" si="7"/>
        <v>0</v>
      </c>
    </row>
    <row r="89" spans="1:13" s="47" customFormat="1" ht="12" x14ac:dyDescent="0.25">
      <c r="A89" s="248">
        <v>79</v>
      </c>
      <c r="B89" s="249" t="s">
        <v>575</v>
      </c>
      <c r="C89" s="250">
        <v>2407.4472405257093</v>
      </c>
      <c r="D89" s="250">
        <v>2287.0748785732812</v>
      </c>
      <c r="E89" s="250">
        <v>91.124552362061038</v>
      </c>
      <c r="F89" s="250">
        <f t="shared" si="5"/>
        <v>2378.1994309353422</v>
      </c>
      <c r="G89" s="250"/>
      <c r="H89" s="250">
        <v>29.24780959036681</v>
      </c>
      <c r="I89" s="250">
        <v>0</v>
      </c>
      <c r="J89" s="250">
        <f t="shared" si="6"/>
        <v>29.24780959036681</v>
      </c>
      <c r="K89" s="250"/>
      <c r="L89" s="250">
        <f t="shared" si="4"/>
        <v>2.5934809855243657E-13</v>
      </c>
      <c r="M89" s="250">
        <f t="shared" si="7"/>
        <v>29.247809590367069</v>
      </c>
    </row>
    <row r="90" spans="1:13" s="47" customFormat="1" ht="12" x14ac:dyDescent="0.25">
      <c r="A90" s="248">
        <v>80</v>
      </c>
      <c r="B90" s="249" t="s">
        <v>576</v>
      </c>
      <c r="C90" s="250">
        <v>557.31971399571466</v>
      </c>
      <c r="D90" s="250">
        <v>557.31971399571466</v>
      </c>
      <c r="E90" s="250">
        <v>0</v>
      </c>
      <c r="F90" s="250">
        <f t="shared" si="5"/>
        <v>557.31971399571466</v>
      </c>
      <c r="G90" s="250"/>
      <c r="H90" s="250">
        <v>0</v>
      </c>
      <c r="I90" s="250">
        <v>0</v>
      </c>
      <c r="J90" s="250">
        <f t="shared" si="6"/>
        <v>0</v>
      </c>
      <c r="K90" s="250"/>
      <c r="L90" s="250">
        <f t="shared" si="4"/>
        <v>0</v>
      </c>
      <c r="M90" s="250">
        <f t="shared" si="7"/>
        <v>0</v>
      </c>
    </row>
    <row r="91" spans="1:13" s="47" customFormat="1" ht="12" x14ac:dyDescent="0.25">
      <c r="A91" s="248">
        <v>82</v>
      </c>
      <c r="B91" s="249" t="s">
        <v>577</v>
      </c>
      <c r="C91" s="250">
        <v>11.339122185060104</v>
      </c>
      <c r="D91" s="250">
        <v>11.339122185060102</v>
      </c>
      <c r="E91" s="250">
        <v>0</v>
      </c>
      <c r="F91" s="250">
        <f t="shared" si="5"/>
        <v>11.339122185060102</v>
      </c>
      <c r="G91" s="250"/>
      <c r="H91" s="250">
        <v>0</v>
      </c>
      <c r="I91" s="250">
        <v>0</v>
      </c>
      <c r="J91" s="250">
        <f t="shared" si="6"/>
        <v>0</v>
      </c>
      <c r="K91" s="250"/>
      <c r="L91" s="250">
        <f t="shared" si="4"/>
        <v>1.7763568394002505E-15</v>
      </c>
      <c r="M91" s="250">
        <f t="shared" si="7"/>
        <v>1.7763568394002505E-15</v>
      </c>
    </row>
    <row r="92" spans="1:13" s="47" customFormat="1" ht="12" x14ac:dyDescent="0.25">
      <c r="A92" s="248">
        <v>83</v>
      </c>
      <c r="B92" s="249" t="s">
        <v>578</v>
      </c>
      <c r="C92" s="250">
        <v>17.29777443312036</v>
      </c>
      <c r="D92" s="250">
        <v>15.567996913616</v>
      </c>
      <c r="E92" s="250">
        <v>0.86488875876699789</v>
      </c>
      <c r="F92" s="250">
        <f t="shared" si="5"/>
        <v>16.432885672382998</v>
      </c>
      <c r="G92" s="250"/>
      <c r="H92" s="250">
        <v>0.86488876073735876</v>
      </c>
      <c r="I92" s="250">
        <v>0</v>
      </c>
      <c r="J92" s="250">
        <f t="shared" si="6"/>
        <v>0.86488876073735876</v>
      </c>
      <c r="K92" s="250"/>
      <c r="L92" s="250">
        <f t="shared" si="4"/>
        <v>2.886579864025407E-15</v>
      </c>
      <c r="M92" s="250">
        <f t="shared" si="7"/>
        <v>0.86488876073736165</v>
      </c>
    </row>
    <row r="93" spans="1:13" s="47" customFormat="1" ht="12" x14ac:dyDescent="0.25">
      <c r="A93" s="248">
        <v>84</v>
      </c>
      <c r="B93" s="249" t="s">
        <v>579</v>
      </c>
      <c r="C93" s="250">
        <v>255.30118739999998</v>
      </c>
      <c r="D93" s="250">
        <v>255.30118739999998</v>
      </c>
      <c r="E93" s="250">
        <v>0</v>
      </c>
      <c r="F93" s="250">
        <f t="shared" si="5"/>
        <v>255.30118739999998</v>
      </c>
      <c r="G93" s="250"/>
      <c r="H93" s="250">
        <v>0</v>
      </c>
      <c r="I93" s="250">
        <v>0</v>
      </c>
      <c r="J93" s="250">
        <f t="shared" si="6"/>
        <v>0</v>
      </c>
      <c r="K93" s="250"/>
      <c r="L93" s="250">
        <f t="shared" si="4"/>
        <v>0</v>
      </c>
      <c r="M93" s="250">
        <f t="shared" si="7"/>
        <v>0</v>
      </c>
    </row>
    <row r="94" spans="1:13" s="47" customFormat="1" ht="12" x14ac:dyDescent="0.25">
      <c r="A94" s="248">
        <v>87</v>
      </c>
      <c r="B94" s="249" t="s">
        <v>580</v>
      </c>
      <c r="C94" s="250">
        <v>929.81169511881262</v>
      </c>
      <c r="D94" s="250">
        <v>929.81169511881296</v>
      </c>
      <c r="E94" s="250">
        <v>0</v>
      </c>
      <c r="F94" s="250">
        <f t="shared" si="5"/>
        <v>929.81169511881296</v>
      </c>
      <c r="G94" s="250"/>
      <c r="H94" s="250">
        <v>0</v>
      </c>
      <c r="I94" s="250">
        <v>0</v>
      </c>
      <c r="J94" s="250">
        <f t="shared" si="6"/>
        <v>0</v>
      </c>
      <c r="K94" s="250"/>
      <c r="L94" s="250">
        <f t="shared" si="4"/>
        <v>-3.4106051316484809E-13</v>
      </c>
      <c r="M94" s="250">
        <f t="shared" si="7"/>
        <v>-3.4106051316484809E-13</v>
      </c>
    </row>
    <row r="95" spans="1:13" s="47" customFormat="1" ht="12" x14ac:dyDescent="0.25">
      <c r="A95" s="248">
        <v>90</v>
      </c>
      <c r="B95" s="249" t="s">
        <v>581</v>
      </c>
      <c r="C95" s="250">
        <v>253.99718399999989</v>
      </c>
      <c r="D95" s="250">
        <v>253.99718399999995</v>
      </c>
      <c r="E95" s="250">
        <v>0</v>
      </c>
      <c r="F95" s="250">
        <f t="shared" si="5"/>
        <v>253.99718399999995</v>
      </c>
      <c r="G95" s="250"/>
      <c r="H95" s="250">
        <v>0</v>
      </c>
      <c r="I95" s="250">
        <v>0</v>
      </c>
      <c r="J95" s="250">
        <f t="shared" si="6"/>
        <v>0</v>
      </c>
      <c r="K95" s="250"/>
      <c r="L95" s="250">
        <f t="shared" si="4"/>
        <v>-5.6843418860808015E-14</v>
      </c>
      <c r="M95" s="250">
        <f t="shared" si="7"/>
        <v>-5.6843418860808015E-14</v>
      </c>
    </row>
    <row r="96" spans="1:13" s="47" customFormat="1" ht="12" x14ac:dyDescent="0.25">
      <c r="A96" s="248">
        <v>91</v>
      </c>
      <c r="B96" s="249" t="s">
        <v>582</v>
      </c>
      <c r="C96" s="250">
        <v>217.62756534705323</v>
      </c>
      <c r="D96" s="250">
        <v>206.74618705572811</v>
      </c>
      <c r="E96" s="250">
        <v>5.4548824637930187</v>
      </c>
      <c r="F96" s="250">
        <f t="shared" si="5"/>
        <v>212.20106951952113</v>
      </c>
      <c r="G96" s="250"/>
      <c r="H96" s="250">
        <v>5.4264958275321495</v>
      </c>
      <c r="I96" s="250">
        <v>0</v>
      </c>
      <c r="J96" s="250">
        <f t="shared" si="6"/>
        <v>5.4264958275321495</v>
      </c>
      <c r="K96" s="250"/>
      <c r="L96" s="250">
        <f t="shared" si="4"/>
        <v>-4.1744385725905886E-14</v>
      </c>
      <c r="M96" s="250">
        <f t="shared" si="7"/>
        <v>5.4264958275321078</v>
      </c>
    </row>
    <row r="97" spans="1:15" s="47" customFormat="1" ht="12" x14ac:dyDescent="0.25">
      <c r="A97" s="248">
        <v>92</v>
      </c>
      <c r="B97" s="249" t="s">
        <v>583</v>
      </c>
      <c r="C97" s="250">
        <v>611.37900037126781</v>
      </c>
      <c r="D97" s="250">
        <v>611.37900037126769</v>
      </c>
      <c r="E97" s="250">
        <v>0</v>
      </c>
      <c r="F97" s="250">
        <f t="shared" si="5"/>
        <v>611.37900037126769</v>
      </c>
      <c r="G97" s="250"/>
      <c r="H97" s="250">
        <v>0</v>
      </c>
      <c r="I97" s="250">
        <v>0</v>
      </c>
      <c r="J97" s="250">
        <f t="shared" si="6"/>
        <v>0</v>
      </c>
      <c r="K97" s="250"/>
      <c r="L97" s="250">
        <f t="shared" si="4"/>
        <v>1.1368683772161603E-13</v>
      </c>
      <c r="M97" s="250">
        <f t="shared" si="7"/>
        <v>1.1368683772161603E-13</v>
      </c>
    </row>
    <row r="98" spans="1:15" s="47" customFormat="1" ht="12" x14ac:dyDescent="0.25">
      <c r="A98" s="248">
        <v>93</v>
      </c>
      <c r="B98" s="249" t="s">
        <v>584</v>
      </c>
      <c r="C98" s="250">
        <v>328.24745243417516</v>
      </c>
      <c r="D98" s="250">
        <v>309.23962910716034</v>
      </c>
      <c r="E98" s="250">
        <v>17.179979462126024</v>
      </c>
      <c r="F98" s="250">
        <f t="shared" si="5"/>
        <v>326.41960856928637</v>
      </c>
      <c r="G98" s="250"/>
      <c r="H98" s="250">
        <v>1.8278438648888138</v>
      </c>
      <c r="I98" s="250">
        <v>0</v>
      </c>
      <c r="J98" s="250">
        <f t="shared" si="6"/>
        <v>1.8278438648888138</v>
      </c>
      <c r="K98" s="250"/>
      <c r="L98" s="250">
        <f t="shared" si="4"/>
        <v>-2.2426505097428162E-14</v>
      </c>
      <c r="M98" s="250">
        <f t="shared" si="7"/>
        <v>1.8278438648887914</v>
      </c>
    </row>
    <row r="99" spans="1:15" s="49" customFormat="1" ht="12" x14ac:dyDescent="0.25">
      <c r="A99" s="248">
        <v>94</v>
      </c>
      <c r="B99" s="249" t="s">
        <v>585</v>
      </c>
      <c r="C99" s="250">
        <v>109.42289399999999</v>
      </c>
      <c r="D99" s="250">
        <v>109.42289399999999</v>
      </c>
      <c r="E99" s="250">
        <v>0</v>
      </c>
      <c r="F99" s="250">
        <f t="shared" si="5"/>
        <v>109.42289399999999</v>
      </c>
      <c r="G99" s="250"/>
      <c r="H99" s="250">
        <v>0</v>
      </c>
      <c r="I99" s="250">
        <v>0</v>
      </c>
      <c r="J99" s="250">
        <f t="shared" si="6"/>
        <v>0</v>
      </c>
      <c r="K99" s="250"/>
      <c r="L99" s="250">
        <f t="shared" si="4"/>
        <v>0</v>
      </c>
      <c r="M99" s="250">
        <f t="shared" si="7"/>
        <v>0</v>
      </c>
      <c r="N99" s="47"/>
      <c r="O99" s="47"/>
    </row>
    <row r="100" spans="1:15" s="47" customFormat="1" ht="12" x14ac:dyDescent="0.25">
      <c r="A100" s="248">
        <v>95</v>
      </c>
      <c r="B100" s="249" t="s">
        <v>586</v>
      </c>
      <c r="C100" s="250">
        <v>145.59273366586916</v>
      </c>
      <c r="D100" s="250">
        <v>145.59273366586913</v>
      </c>
      <c r="E100" s="250">
        <v>0</v>
      </c>
      <c r="F100" s="250">
        <f t="shared" si="5"/>
        <v>145.59273366586913</v>
      </c>
      <c r="G100" s="250"/>
      <c r="H100" s="250">
        <v>0</v>
      </c>
      <c r="I100" s="250">
        <v>0</v>
      </c>
      <c r="J100" s="250">
        <f t="shared" si="6"/>
        <v>0</v>
      </c>
      <c r="K100" s="250"/>
      <c r="L100" s="250">
        <f t="shared" si="4"/>
        <v>2.8421709430404007E-14</v>
      </c>
      <c r="M100" s="250">
        <f t="shared" si="7"/>
        <v>2.8421709430404007E-14</v>
      </c>
    </row>
    <row r="101" spans="1:15" s="47" customFormat="1" ht="12" x14ac:dyDescent="0.25">
      <c r="A101" s="248">
        <v>98</v>
      </c>
      <c r="B101" s="249" t="s">
        <v>587</v>
      </c>
      <c r="C101" s="250">
        <v>65.755489097716804</v>
      </c>
      <c r="D101" s="250">
        <v>65.755489097716804</v>
      </c>
      <c r="E101" s="250">
        <v>0</v>
      </c>
      <c r="F101" s="250">
        <f t="shared" si="5"/>
        <v>65.755489097716804</v>
      </c>
      <c r="G101" s="250"/>
      <c r="H101" s="250">
        <v>0</v>
      </c>
      <c r="I101" s="250">
        <v>0</v>
      </c>
      <c r="J101" s="250">
        <f t="shared" si="6"/>
        <v>0</v>
      </c>
      <c r="K101" s="250"/>
      <c r="L101" s="250">
        <f t="shared" si="4"/>
        <v>0</v>
      </c>
      <c r="M101" s="250">
        <f t="shared" si="7"/>
        <v>0</v>
      </c>
    </row>
    <row r="102" spans="1:15" s="47" customFormat="1" ht="24" x14ac:dyDescent="0.25">
      <c r="A102" s="248">
        <v>99</v>
      </c>
      <c r="B102" s="249" t="s">
        <v>588</v>
      </c>
      <c r="C102" s="250">
        <v>846.94043905663057</v>
      </c>
      <c r="D102" s="250">
        <v>804.59341710009085</v>
      </c>
      <c r="E102" s="250">
        <v>42.347021956539784</v>
      </c>
      <c r="F102" s="250">
        <f t="shared" si="5"/>
        <v>846.94043905663068</v>
      </c>
      <c r="G102" s="250"/>
      <c r="H102" s="250">
        <v>0</v>
      </c>
      <c r="I102" s="250">
        <v>0</v>
      </c>
      <c r="J102" s="250">
        <f t="shared" si="6"/>
        <v>0</v>
      </c>
      <c r="K102" s="250"/>
      <c r="L102" s="250">
        <f t="shared" si="4"/>
        <v>-1.1368683772161603E-13</v>
      </c>
      <c r="M102" s="250">
        <f t="shared" si="7"/>
        <v>-1.1368683772161603E-13</v>
      </c>
    </row>
    <row r="103" spans="1:15" s="47" customFormat="1" ht="12" x14ac:dyDescent="0.25">
      <c r="A103" s="248">
        <v>100</v>
      </c>
      <c r="B103" s="249" t="s">
        <v>589</v>
      </c>
      <c r="C103" s="250">
        <v>1504.6894229176985</v>
      </c>
      <c r="D103" s="250">
        <v>1403.7585180231783</v>
      </c>
      <c r="E103" s="250">
        <v>55.603452429877947</v>
      </c>
      <c r="F103" s="250">
        <f t="shared" si="5"/>
        <v>1459.3619704530563</v>
      </c>
      <c r="G103" s="250"/>
      <c r="H103" s="250">
        <v>45.327452464642157</v>
      </c>
      <c r="I103" s="250">
        <v>0</v>
      </c>
      <c r="J103" s="250">
        <f t="shared" si="6"/>
        <v>45.327452464642157</v>
      </c>
      <c r="K103" s="250"/>
      <c r="L103" s="250">
        <f t="shared" si="4"/>
        <v>3.5527136788005009E-14</v>
      </c>
      <c r="M103" s="250">
        <f t="shared" si="7"/>
        <v>45.327452464642192</v>
      </c>
    </row>
    <row r="104" spans="1:15" s="47" customFormat="1" ht="12" x14ac:dyDescent="0.25">
      <c r="A104" s="248">
        <v>101</v>
      </c>
      <c r="B104" s="249" t="s">
        <v>590</v>
      </c>
      <c r="C104" s="250">
        <v>526.96223462027149</v>
      </c>
      <c r="D104" s="250">
        <v>506.11403995437217</v>
      </c>
      <c r="E104" s="250">
        <v>6.949398273993042</v>
      </c>
      <c r="F104" s="250">
        <f t="shared" si="5"/>
        <v>513.06343822836527</v>
      </c>
      <c r="G104" s="250"/>
      <c r="H104" s="250">
        <v>6.949398273993042</v>
      </c>
      <c r="I104" s="250">
        <v>6.9493981179134083</v>
      </c>
      <c r="J104" s="250">
        <f t="shared" si="6"/>
        <v>13.898796391906451</v>
      </c>
      <c r="K104" s="250"/>
      <c r="L104" s="250">
        <f t="shared" si="4"/>
        <v>-2.3447910280083306E-13</v>
      </c>
      <c r="M104" s="250">
        <f t="shared" si="7"/>
        <v>13.898796391906217</v>
      </c>
    </row>
    <row r="105" spans="1:15" s="47" customFormat="1" ht="12" x14ac:dyDescent="0.25">
      <c r="A105" s="248">
        <v>102</v>
      </c>
      <c r="B105" s="249" t="s">
        <v>591</v>
      </c>
      <c r="C105" s="250">
        <v>364.54401604937226</v>
      </c>
      <c r="D105" s="250">
        <v>364.54401604937226</v>
      </c>
      <c r="E105" s="250">
        <v>0</v>
      </c>
      <c r="F105" s="250">
        <f t="shared" si="5"/>
        <v>364.54401604937226</v>
      </c>
      <c r="G105" s="250"/>
      <c r="H105" s="250">
        <v>0</v>
      </c>
      <c r="I105" s="250">
        <v>0</v>
      </c>
      <c r="J105" s="250">
        <f t="shared" si="6"/>
        <v>0</v>
      </c>
      <c r="K105" s="250"/>
      <c r="L105" s="250">
        <f t="shared" si="4"/>
        <v>0</v>
      </c>
      <c r="M105" s="250">
        <f t="shared" si="7"/>
        <v>0</v>
      </c>
    </row>
    <row r="106" spans="1:15" s="47" customFormat="1" ht="12" x14ac:dyDescent="0.25">
      <c r="A106" s="248">
        <v>103</v>
      </c>
      <c r="B106" s="249" t="s">
        <v>592</v>
      </c>
      <c r="C106" s="250">
        <v>126.45340461739296</v>
      </c>
      <c r="D106" s="250">
        <v>126.45340461739293</v>
      </c>
      <c r="E106" s="250">
        <v>0</v>
      </c>
      <c r="F106" s="250">
        <f t="shared" si="5"/>
        <v>126.45340461739293</v>
      </c>
      <c r="G106" s="250"/>
      <c r="H106" s="250">
        <v>0</v>
      </c>
      <c r="I106" s="250">
        <v>0</v>
      </c>
      <c r="J106" s="250">
        <f t="shared" si="6"/>
        <v>0</v>
      </c>
      <c r="K106" s="250"/>
      <c r="L106" s="250">
        <f t="shared" si="4"/>
        <v>2.8421709430404007E-14</v>
      </c>
      <c r="M106" s="250">
        <f t="shared" si="7"/>
        <v>2.8421709430404007E-14</v>
      </c>
    </row>
    <row r="107" spans="1:15" s="48" customFormat="1" ht="12" x14ac:dyDescent="0.25">
      <c r="A107" s="248">
        <v>104</v>
      </c>
      <c r="B107" s="249" t="s">
        <v>593</v>
      </c>
      <c r="C107" s="250">
        <v>3520.5012465810064</v>
      </c>
      <c r="D107" s="250">
        <v>3095.7260982290277</v>
      </c>
      <c r="E107" s="250">
        <v>168.73417995387857</v>
      </c>
      <c r="F107" s="250">
        <f t="shared" si="5"/>
        <v>3264.4602781829062</v>
      </c>
      <c r="G107" s="250"/>
      <c r="H107" s="250">
        <v>46.917326286281252</v>
      </c>
      <c r="I107" s="250">
        <v>10.563803271687801</v>
      </c>
      <c r="J107" s="250">
        <f t="shared" si="6"/>
        <v>57.481129557969055</v>
      </c>
      <c r="K107" s="250"/>
      <c r="L107" s="250">
        <f t="shared" si="4"/>
        <v>198.55983884013114</v>
      </c>
      <c r="M107" s="250">
        <f t="shared" si="7"/>
        <v>256.04096839810018</v>
      </c>
    </row>
    <row r="108" spans="1:15" s="47" customFormat="1" ht="12" x14ac:dyDescent="0.25">
      <c r="A108" s="248">
        <v>105</v>
      </c>
      <c r="B108" s="249" t="s">
        <v>594</v>
      </c>
      <c r="C108" s="250">
        <v>1917.4442732829471</v>
      </c>
      <c r="D108" s="250">
        <v>1816.5261536328219</v>
      </c>
      <c r="E108" s="250">
        <v>100.91811965012515</v>
      </c>
      <c r="F108" s="250">
        <f t="shared" si="5"/>
        <v>1917.4442732829471</v>
      </c>
      <c r="G108" s="250"/>
      <c r="H108" s="250">
        <v>0</v>
      </c>
      <c r="I108" s="250">
        <v>0</v>
      </c>
      <c r="J108" s="250">
        <f t="shared" si="6"/>
        <v>0</v>
      </c>
      <c r="K108" s="250"/>
      <c r="L108" s="250">
        <f t="shared" si="4"/>
        <v>0</v>
      </c>
      <c r="M108" s="250">
        <f t="shared" si="7"/>
        <v>0</v>
      </c>
    </row>
    <row r="109" spans="1:15" s="47" customFormat="1" ht="12" x14ac:dyDescent="0.25">
      <c r="A109" s="248">
        <v>106</v>
      </c>
      <c r="B109" s="249" t="s">
        <v>595</v>
      </c>
      <c r="C109" s="250">
        <v>1407.8750146465138</v>
      </c>
      <c r="D109" s="250">
        <v>1337.4812637594671</v>
      </c>
      <c r="E109" s="250">
        <v>38.089504564493232</v>
      </c>
      <c r="F109" s="250">
        <f t="shared" si="5"/>
        <v>1375.5707683239602</v>
      </c>
      <c r="G109" s="250"/>
      <c r="H109" s="250">
        <v>32.304246322553766</v>
      </c>
      <c r="I109" s="250">
        <v>0</v>
      </c>
      <c r="J109" s="250">
        <f t="shared" si="6"/>
        <v>32.304246322553766</v>
      </c>
      <c r="K109" s="250"/>
      <c r="L109" s="250">
        <f t="shared" si="4"/>
        <v>-1.8474111129762605E-13</v>
      </c>
      <c r="M109" s="250">
        <f t="shared" si="7"/>
        <v>32.304246322553581</v>
      </c>
    </row>
    <row r="110" spans="1:15" s="47" customFormat="1" ht="12" x14ac:dyDescent="0.25">
      <c r="A110" s="248">
        <v>107</v>
      </c>
      <c r="B110" s="249" t="s">
        <v>596</v>
      </c>
      <c r="C110" s="250">
        <v>1143.1900532821999</v>
      </c>
      <c r="D110" s="250">
        <v>1079.6794947674862</v>
      </c>
      <c r="E110" s="250">
        <v>0</v>
      </c>
      <c r="F110" s="250">
        <f t="shared" si="5"/>
        <v>1079.6794947674862</v>
      </c>
      <c r="G110" s="250"/>
      <c r="H110" s="250">
        <v>63.510558514713701</v>
      </c>
      <c r="I110" s="250">
        <v>0</v>
      </c>
      <c r="J110" s="250">
        <f t="shared" si="6"/>
        <v>63.510558514713701</v>
      </c>
      <c r="K110" s="250"/>
      <c r="L110" s="250">
        <f t="shared" si="4"/>
        <v>-7.1054273576010019E-15</v>
      </c>
      <c r="M110" s="250">
        <f t="shared" si="7"/>
        <v>63.510558514713694</v>
      </c>
    </row>
    <row r="111" spans="1:15" s="47" customFormat="1" ht="12" x14ac:dyDescent="0.25">
      <c r="A111" s="248">
        <v>108</v>
      </c>
      <c r="B111" s="249" t="s">
        <v>597</v>
      </c>
      <c r="C111" s="250">
        <v>647.49546665352807</v>
      </c>
      <c r="D111" s="250">
        <v>647.49546665352807</v>
      </c>
      <c r="E111" s="250">
        <v>0</v>
      </c>
      <c r="F111" s="250">
        <f t="shared" si="5"/>
        <v>647.49546665352807</v>
      </c>
      <c r="G111" s="250"/>
      <c r="H111" s="250">
        <v>0</v>
      </c>
      <c r="I111" s="250">
        <v>0</v>
      </c>
      <c r="J111" s="250">
        <f t="shared" si="6"/>
        <v>0</v>
      </c>
      <c r="K111" s="250"/>
      <c r="L111" s="250">
        <f t="shared" si="4"/>
        <v>0</v>
      </c>
      <c r="M111" s="250">
        <f t="shared" si="7"/>
        <v>0</v>
      </c>
    </row>
    <row r="112" spans="1:15" s="47" customFormat="1" ht="12" x14ac:dyDescent="0.25">
      <c r="A112" s="248">
        <v>110</v>
      </c>
      <c r="B112" s="249" t="s">
        <v>598</v>
      </c>
      <c r="C112" s="250">
        <v>99.238861205912173</v>
      </c>
      <c r="D112" s="250">
        <v>99.238861205912158</v>
      </c>
      <c r="E112" s="250">
        <v>0</v>
      </c>
      <c r="F112" s="250">
        <f t="shared" si="5"/>
        <v>99.238861205912158</v>
      </c>
      <c r="G112" s="250"/>
      <c r="H112" s="250">
        <v>0</v>
      </c>
      <c r="I112" s="250">
        <v>0</v>
      </c>
      <c r="J112" s="250">
        <f t="shared" si="6"/>
        <v>0</v>
      </c>
      <c r="K112" s="250"/>
      <c r="L112" s="250">
        <f t="shared" si="4"/>
        <v>1.4210854715202004E-14</v>
      </c>
      <c r="M112" s="250">
        <f t="shared" si="7"/>
        <v>1.4210854715202004E-14</v>
      </c>
    </row>
    <row r="113" spans="1:13" s="47" customFormat="1" ht="12" x14ac:dyDescent="0.25">
      <c r="A113" s="248">
        <v>111</v>
      </c>
      <c r="B113" s="249" t="s">
        <v>599</v>
      </c>
      <c r="C113" s="250">
        <v>594.80673127819989</v>
      </c>
      <c r="D113" s="250">
        <v>446.1050482651778</v>
      </c>
      <c r="E113" s="250">
        <v>59.480673102023701</v>
      </c>
      <c r="F113" s="250">
        <f t="shared" si="5"/>
        <v>505.58572136720147</v>
      </c>
      <c r="G113" s="250"/>
      <c r="H113" s="250">
        <v>29.74033655101185</v>
      </c>
      <c r="I113" s="250">
        <v>59.480673359986632</v>
      </c>
      <c r="J113" s="250">
        <f t="shared" si="6"/>
        <v>89.221009910998475</v>
      </c>
      <c r="K113" s="250"/>
      <c r="L113" s="250">
        <f t="shared" si="4"/>
        <v>-5.6843418860808015E-14</v>
      </c>
      <c r="M113" s="250">
        <f t="shared" si="7"/>
        <v>89.221009910998418</v>
      </c>
    </row>
    <row r="114" spans="1:13" s="47" customFormat="1" ht="12" x14ac:dyDescent="0.25">
      <c r="A114" s="248">
        <v>112</v>
      </c>
      <c r="B114" s="249" t="s">
        <v>600</v>
      </c>
      <c r="C114" s="250">
        <v>258.71739167892929</v>
      </c>
      <c r="D114" s="250">
        <v>241.07967294873856</v>
      </c>
      <c r="E114" s="250">
        <v>13.393315239272393</v>
      </c>
      <c r="F114" s="250">
        <f t="shared" si="5"/>
        <v>254.47298818801096</v>
      </c>
      <c r="G114" s="250"/>
      <c r="H114" s="250">
        <v>4.2444034909183666</v>
      </c>
      <c r="I114" s="250">
        <v>0</v>
      </c>
      <c r="J114" s="250">
        <f t="shared" si="6"/>
        <v>4.2444034909183666</v>
      </c>
      <c r="K114" s="250"/>
      <c r="L114" s="250">
        <f t="shared" si="4"/>
        <v>-3.6415315207705135E-14</v>
      </c>
      <c r="M114" s="250">
        <f t="shared" si="7"/>
        <v>4.2444034909183301</v>
      </c>
    </row>
    <row r="115" spans="1:13" s="47" customFormat="1" ht="12" x14ac:dyDescent="0.25">
      <c r="A115" s="248">
        <v>113</v>
      </c>
      <c r="B115" s="249" t="s">
        <v>601</v>
      </c>
      <c r="C115" s="250">
        <v>677.49247657997455</v>
      </c>
      <c r="D115" s="250">
        <v>677.49247657997455</v>
      </c>
      <c r="E115" s="250">
        <v>0</v>
      </c>
      <c r="F115" s="250">
        <f t="shared" si="5"/>
        <v>677.49247657997455</v>
      </c>
      <c r="G115" s="250"/>
      <c r="H115" s="250">
        <v>0</v>
      </c>
      <c r="I115" s="250">
        <v>0</v>
      </c>
      <c r="J115" s="250">
        <f t="shared" si="6"/>
        <v>0</v>
      </c>
      <c r="K115" s="250"/>
      <c r="L115" s="250">
        <f t="shared" si="4"/>
        <v>0</v>
      </c>
      <c r="M115" s="250">
        <f t="shared" si="7"/>
        <v>0</v>
      </c>
    </row>
    <row r="116" spans="1:13" s="47" customFormat="1" ht="12" x14ac:dyDescent="0.25">
      <c r="A116" s="248">
        <v>114</v>
      </c>
      <c r="B116" s="249" t="s">
        <v>602</v>
      </c>
      <c r="C116" s="250">
        <v>577.35223553031153</v>
      </c>
      <c r="D116" s="250">
        <v>548.48462401472159</v>
      </c>
      <c r="E116" s="250">
        <v>28.86761151558995</v>
      </c>
      <c r="F116" s="250">
        <f t="shared" si="5"/>
        <v>577.35223553031153</v>
      </c>
      <c r="G116" s="250"/>
      <c r="H116" s="250">
        <v>0</v>
      </c>
      <c r="I116" s="250">
        <v>0</v>
      </c>
      <c r="J116" s="250">
        <f t="shared" si="6"/>
        <v>0</v>
      </c>
      <c r="K116" s="250"/>
      <c r="L116" s="250">
        <f t="shared" si="4"/>
        <v>0</v>
      </c>
      <c r="M116" s="250">
        <f t="shared" si="7"/>
        <v>0</v>
      </c>
    </row>
    <row r="117" spans="1:13" s="47" customFormat="1" ht="24" x14ac:dyDescent="0.25">
      <c r="A117" s="248">
        <v>117</v>
      </c>
      <c r="B117" s="249" t="s">
        <v>603</v>
      </c>
      <c r="C117" s="250">
        <v>835.31812000000002</v>
      </c>
      <c r="D117" s="250">
        <v>835.31811999999979</v>
      </c>
      <c r="E117" s="250">
        <v>0</v>
      </c>
      <c r="F117" s="250">
        <f t="shared" si="5"/>
        <v>835.31811999999979</v>
      </c>
      <c r="G117" s="250"/>
      <c r="H117" s="250">
        <v>0</v>
      </c>
      <c r="I117" s="250">
        <v>0</v>
      </c>
      <c r="J117" s="250">
        <f t="shared" si="6"/>
        <v>0</v>
      </c>
      <c r="K117" s="250"/>
      <c r="L117" s="250">
        <f t="shared" si="4"/>
        <v>2.2737367544323206E-13</v>
      </c>
      <c r="M117" s="250">
        <f t="shared" si="7"/>
        <v>2.2737367544323206E-13</v>
      </c>
    </row>
    <row r="118" spans="1:13" s="47" customFormat="1" ht="12" x14ac:dyDescent="0.25">
      <c r="A118" s="248">
        <v>118</v>
      </c>
      <c r="B118" s="249" t="s">
        <v>604</v>
      </c>
      <c r="C118" s="250">
        <v>389.7634885486994</v>
      </c>
      <c r="D118" s="250">
        <v>389.76348854869946</v>
      </c>
      <c r="E118" s="250">
        <v>0</v>
      </c>
      <c r="F118" s="250">
        <f t="shared" si="5"/>
        <v>389.76348854869946</v>
      </c>
      <c r="G118" s="250"/>
      <c r="H118" s="250">
        <v>0</v>
      </c>
      <c r="I118" s="250">
        <v>0</v>
      </c>
      <c r="J118" s="250">
        <f t="shared" si="6"/>
        <v>0</v>
      </c>
      <c r="K118" s="250"/>
      <c r="L118" s="250">
        <f t="shared" si="4"/>
        <v>-5.6843418860808015E-14</v>
      </c>
      <c r="M118" s="250">
        <f t="shared" si="7"/>
        <v>-5.6843418860808015E-14</v>
      </c>
    </row>
    <row r="119" spans="1:13" s="47" customFormat="1" ht="12" x14ac:dyDescent="0.25">
      <c r="A119" s="248">
        <v>122</v>
      </c>
      <c r="B119" s="249" t="s">
        <v>605</v>
      </c>
      <c r="C119" s="250">
        <v>204.19314645025557</v>
      </c>
      <c r="D119" s="250">
        <v>204.19314645025565</v>
      </c>
      <c r="E119" s="250">
        <v>0</v>
      </c>
      <c r="F119" s="250">
        <f t="shared" si="5"/>
        <v>204.19314645025565</v>
      </c>
      <c r="G119" s="250"/>
      <c r="H119" s="250">
        <v>0</v>
      </c>
      <c r="I119" s="250">
        <v>0</v>
      </c>
      <c r="J119" s="250">
        <f t="shared" si="6"/>
        <v>0</v>
      </c>
      <c r="K119" s="250"/>
      <c r="L119" s="250">
        <f t="shared" si="4"/>
        <v>-8.5265128291212022E-14</v>
      </c>
      <c r="M119" s="250">
        <f t="shared" si="7"/>
        <v>-8.5265128291212022E-14</v>
      </c>
    </row>
    <row r="120" spans="1:13" s="47" customFormat="1" ht="12" x14ac:dyDescent="0.25">
      <c r="A120" s="248">
        <v>123</v>
      </c>
      <c r="B120" s="249" t="s">
        <v>606</v>
      </c>
      <c r="C120" s="250">
        <v>100.12815308812191</v>
      </c>
      <c r="D120" s="250">
        <v>100.12815308812192</v>
      </c>
      <c r="E120" s="250">
        <v>0</v>
      </c>
      <c r="F120" s="250">
        <f t="shared" si="5"/>
        <v>100.12815308812192</v>
      </c>
      <c r="G120" s="250"/>
      <c r="H120" s="250">
        <v>0</v>
      </c>
      <c r="I120" s="250">
        <v>0</v>
      </c>
      <c r="J120" s="250">
        <f t="shared" si="6"/>
        <v>0</v>
      </c>
      <c r="K120" s="250"/>
      <c r="L120" s="250">
        <f t="shared" si="4"/>
        <v>-1.4210854715202004E-14</v>
      </c>
      <c r="M120" s="250">
        <f t="shared" si="7"/>
        <v>-1.4210854715202004E-14</v>
      </c>
    </row>
    <row r="121" spans="1:13" s="47" customFormat="1" ht="12" x14ac:dyDescent="0.25">
      <c r="A121" s="248">
        <v>124</v>
      </c>
      <c r="B121" s="249" t="s">
        <v>607</v>
      </c>
      <c r="C121" s="250">
        <v>1016.7948657480596</v>
      </c>
      <c r="D121" s="250">
        <v>991.91138417314687</v>
      </c>
      <c r="E121" s="250">
        <v>24.88348157491312</v>
      </c>
      <c r="F121" s="250">
        <f t="shared" si="5"/>
        <v>1016.79486574806</v>
      </c>
      <c r="G121" s="250"/>
      <c r="H121" s="250">
        <v>0</v>
      </c>
      <c r="I121" s="250">
        <v>0</v>
      </c>
      <c r="J121" s="250">
        <f t="shared" si="6"/>
        <v>0</v>
      </c>
      <c r="K121" s="250"/>
      <c r="L121" s="250">
        <f t="shared" si="4"/>
        <v>-4.5474735088646412E-13</v>
      </c>
      <c r="M121" s="250">
        <f t="shared" si="7"/>
        <v>-4.5474735088646412E-13</v>
      </c>
    </row>
    <row r="122" spans="1:13" s="47" customFormat="1" ht="12" x14ac:dyDescent="0.25">
      <c r="A122" s="248">
        <v>126</v>
      </c>
      <c r="B122" s="249" t="s">
        <v>608</v>
      </c>
      <c r="C122" s="250">
        <v>1596.6416375894355</v>
      </c>
      <c r="D122" s="250">
        <v>1514.6347536242499</v>
      </c>
      <c r="E122" s="250">
        <v>13.113345259572812</v>
      </c>
      <c r="F122" s="250">
        <f t="shared" si="5"/>
        <v>1527.7480988838226</v>
      </c>
      <c r="G122" s="250"/>
      <c r="H122" s="250">
        <v>68.893538705613409</v>
      </c>
      <c r="I122" s="250">
        <v>0</v>
      </c>
      <c r="J122" s="250">
        <f t="shared" si="6"/>
        <v>68.893538705613409</v>
      </c>
      <c r="K122" s="250"/>
      <c r="L122" s="250">
        <f t="shared" si="4"/>
        <v>-5.5422333389287814E-13</v>
      </c>
      <c r="M122" s="250">
        <f t="shared" si="7"/>
        <v>68.893538705612855</v>
      </c>
    </row>
    <row r="123" spans="1:13" s="47" customFormat="1" ht="12" x14ac:dyDescent="0.25">
      <c r="A123" s="248">
        <v>127</v>
      </c>
      <c r="B123" s="249" t="s">
        <v>609</v>
      </c>
      <c r="C123" s="250">
        <v>1346.6400186656774</v>
      </c>
      <c r="D123" s="250">
        <v>1279.3080174670811</v>
      </c>
      <c r="E123" s="250">
        <v>20.268741571419394</v>
      </c>
      <c r="F123" s="250">
        <f t="shared" si="5"/>
        <v>1299.5767590385005</v>
      </c>
      <c r="G123" s="250"/>
      <c r="H123" s="250">
        <v>47.063259627177345</v>
      </c>
      <c r="I123" s="250">
        <v>0</v>
      </c>
      <c r="J123" s="250">
        <f t="shared" si="6"/>
        <v>47.063259627177345</v>
      </c>
      <c r="K123" s="250"/>
      <c r="L123" s="250">
        <f t="shared" si="4"/>
        <v>-4.6895820560166612E-13</v>
      </c>
      <c r="M123" s="250">
        <f t="shared" si="7"/>
        <v>47.063259627176876</v>
      </c>
    </row>
    <row r="124" spans="1:13" s="48" customFormat="1" ht="12" x14ac:dyDescent="0.25">
      <c r="A124" s="248">
        <v>128</v>
      </c>
      <c r="B124" s="249" t="s">
        <v>610</v>
      </c>
      <c r="C124" s="250">
        <v>1255.8345755565219</v>
      </c>
      <c r="D124" s="250">
        <v>1255.8345755565224</v>
      </c>
      <c r="E124" s="250">
        <v>0</v>
      </c>
      <c r="F124" s="250">
        <f t="shared" si="5"/>
        <v>1255.8345755565224</v>
      </c>
      <c r="G124" s="250"/>
      <c r="H124" s="250">
        <v>0</v>
      </c>
      <c r="I124" s="250">
        <v>0</v>
      </c>
      <c r="J124" s="250">
        <f t="shared" si="6"/>
        <v>0</v>
      </c>
      <c r="K124" s="250"/>
      <c r="L124" s="250">
        <f t="shared" si="4"/>
        <v>-4.5474735088646412E-13</v>
      </c>
      <c r="M124" s="250">
        <f t="shared" si="7"/>
        <v>-4.5474735088646412E-13</v>
      </c>
    </row>
    <row r="125" spans="1:13" s="47" customFormat="1" ht="12" x14ac:dyDescent="0.25">
      <c r="A125" s="248">
        <v>130</v>
      </c>
      <c r="B125" s="249" t="s">
        <v>611</v>
      </c>
      <c r="C125" s="250">
        <v>1733.8354189056174</v>
      </c>
      <c r="D125" s="250">
        <v>1465.1817703523823</v>
      </c>
      <c r="E125" s="250">
        <v>67.204069949939267</v>
      </c>
      <c r="F125" s="250">
        <f t="shared" si="5"/>
        <v>1532.3858403023216</v>
      </c>
      <c r="G125" s="250"/>
      <c r="H125" s="250">
        <v>123.46591700804912</v>
      </c>
      <c r="I125" s="250">
        <v>51.989107993050965</v>
      </c>
      <c r="J125" s="250">
        <f t="shared" si="6"/>
        <v>175.45502500110007</v>
      </c>
      <c r="K125" s="250"/>
      <c r="L125" s="250">
        <f t="shared" si="4"/>
        <v>25.994553602195708</v>
      </c>
      <c r="M125" s="250">
        <f t="shared" si="7"/>
        <v>201.44957860329578</v>
      </c>
    </row>
    <row r="126" spans="1:13" s="47" customFormat="1" ht="12" x14ac:dyDescent="0.25">
      <c r="A126" s="248">
        <v>132</v>
      </c>
      <c r="B126" s="249" t="s">
        <v>612</v>
      </c>
      <c r="C126" s="250">
        <v>2063.1223648</v>
      </c>
      <c r="D126" s="250">
        <v>1375.414909983404</v>
      </c>
      <c r="E126" s="250">
        <v>137.54149099834044</v>
      </c>
      <c r="F126" s="250">
        <f t="shared" si="5"/>
        <v>1512.9564009817443</v>
      </c>
      <c r="G126" s="250"/>
      <c r="H126" s="250">
        <v>68.770745499170218</v>
      </c>
      <c r="I126" s="250">
        <v>137.54149099834044</v>
      </c>
      <c r="J126" s="250">
        <f t="shared" si="6"/>
        <v>206.31223649751064</v>
      </c>
      <c r="K126" s="250"/>
      <c r="L126" s="250">
        <f t="shared" si="4"/>
        <v>343.85372732074507</v>
      </c>
      <c r="M126" s="250">
        <f t="shared" si="7"/>
        <v>550.1659638182557</v>
      </c>
    </row>
    <row r="127" spans="1:13" s="47" customFormat="1" ht="12" x14ac:dyDescent="0.25">
      <c r="A127" s="248">
        <v>136</v>
      </c>
      <c r="B127" s="249" t="s">
        <v>613</v>
      </c>
      <c r="C127" s="250">
        <v>128.54284166254743</v>
      </c>
      <c r="D127" s="250">
        <v>128.54284166254749</v>
      </c>
      <c r="E127" s="250">
        <v>0</v>
      </c>
      <c r="F127" s="250">
        <f t="shared" si="5"/>
        <v>128.54284166254749</v>
      </c>
      <c r="G127" s="250"/>
      <c r="H127" s="250">
        <v>0</v>
      </c>
      <c r="I127" s="250">
        <v>0</v>
      </c>
      <c r="J127" s="250">
        <f t="shared" si="6"/>
        <v>0</v>
      </c>
      <c r="K127" s="250"/>
      <c r="L127" s="250">
        <f t="shared" si="4"/>
        <v>-5.6843418860808015E-14</v>
      </c>
      <c r="M127" s="250">
        <f t="shared" si="7"/>
        <v>-5.6843418860808015E-14</v>
      </c>
    </row>
    <row r="128" spans="1:13" s="47" customFormat="1" ht="12" x14ac:dyDescent="0.25">
      <c r="A128" s="248">
        <v>138</v>
      </c>
      <c r="B128" s="249" t="s">
        <v>614</v>
      </c>
      <c r="C128" s="250">
        <v>169.28704149320339</v>
      </c>
      <c r="D128" s="250">
        <v>169.28704149320347</v>
      </c>
      <c r="E128" s="250">
        <v>0</v>
      </c>
      <c r="F128" s="250">
        <f t="shared" si="5"/>
        <v>169.28704149320347</v>
      </c>
      <c r="G128" s="250"/>
      <c r="H128" s="250">
        <v>0</v>
      </c>
      <c r="I128" s="250">
        <v>0</v>
      </c>
      <c r="J128" s="250">
        <f t="shared" si="6"/>
        <v>0</v>
      </c>
      <c r="K128" s="250"/>
      <c r="L128" s="250">
        <f t="shared" si="4"/>
        <v>-8.5265128291212022E-14</v>
      </c>
      <c r="M128" s="250">
        <f t="shared" si="7"/>
        <v>-8.5265128291212022E-14</v>
      </c>
    </row>
    <row r="129" spans="1:13" s="48" customFormat="1" ht="12" x14ac:dyDescent="0.25">
      <c r="A129" s="248">
        <v>139</v>
      </c>
      <c r="B129" s="249" t="s">
        <v>615</v>
      </c>
      <c r="C129" s="250">
        <v>226.23947619431047</v>
      </c>
      <c r="D129" s="250">
        <v>202.21381783574751</v>
      </c>
      <c r="E129" s="250">
        <v>11.894931792870119</v>
      </c>
      <c r="F129" s="250">
        <f t="shared" si="5"/>
        <v>214.10874962861763</v>
      </c>
      <c r="G129" s="250"/>
      <c r="H129" s="250">
        <v>6.0653631346442491</v>
      </c>
      <c r="I129" s="250">
        <v>6.0653634310485947</v>
      </c>
      <c r="J129" s="250">
        <f t="shared" si="6"/>
        <v>12.130726565692843</v>
      </c>
      <c r="K129" s="250"/>
      <c r="L129" s="250">
        <f t="shared" si="4"/>
        <v>-3.5527136788005009E-15</v>
      </c>
      <c r="M129" s="250">
        <f t="shared" si="7"/>
        <v>12.130726565692839</v>
      </c>
    </row>
    <row r="130" spans="1:13" s="48" customFormat="1" ht="12" x14ac:dyDescent="0.25">
      <c r="A130" s="248">
        <v>140</v>
      </c>
      <c r="B130" s="249" t="s">
        <v>616</v>
      </c>
      <c r="C130" s="250">
        <v>247.13867417539998</v>
      </c>
      <c r="D130" s="250">
        <v>137.9476161255854</v>
      </c>
      <c r="E130" s="250">
        <v>9.1965077417056929</v>
      </c>
      <c r="F130" s="250">
        <f t="shared" si="5"/>
        <v>147.14412386729109</v>
      </c>
      <c r="G130" s="250"/>
      <c r="H130" s="250">
        <v>11.369846741705691</v>
      </c>
      <c r="I130" s="250">
        <v>18.393015483411382</v>
      </c>
      <c r="J130" s="250">
        <f t="shared" si="6"/>
        <v>29.762862225117075</v>
      </c>
      <c r="K130" s="250"/>
      <c r="L130" s="250">
        <f t="shared" si="4"/>
        <v>70.231688082991823</v>
      </c>
      <c r="M130" s="250">
        <f t="shared" si="7"/>
        <v>99.994550308108899</v>
      </c>
    </row>
    <row r="131" spans="1:13" s="47" customFormat="1" ht="12" x14ac:dyDescent="0.25">
      <c r="A131" s="248">
        <v>141</v>
      </c>
      <c r="B131" s="249" t="s">
        <v>617</v>
      </c>
      <c r="C131" s="250">
        <v>219.68829628328828</v>
      </c>
      <c r="D131" s="250">
        <v>208.70388152055088</v>
      </c>
      <c r="E131" s="250">
        <v>10.98441476273738</v>
      </c>
      <c r="F131" s="250">
        <f t="shared" si="5"/>
        <v>219.68829628328825</v>
      </c>
      <c r="G131" s="250"/>
      <c r="H131" s="250">
        <v>0</v>
      </c>
      <c r="I131" s="250">
        <v>0</v>
      </c>
      <c r="J131" s="250">
        <f t="shared" si="6"/>
        <v>0</v>
      </c>
      <c r="K131" s="250"/>
      <c r="L131" s="250">
        <f t="shared" si="4"/>
        <v>2.8421709430404007E-14</v>
      </c>
      <c r="M131" s="250">
        <f t="shared" si="7"/>
        <v>2.8421709430404007E-14</v>
      </c>
    </row>
    <row r="132" spans="1:13" s="48" customFormat="1" ht="12" x14ac:dyDescent="0.25">
      <c r="A132" s="248">
        <v>142</v>
      </c>
      <c r="B132" s="249" t="s">
        <v>618</v>
      </c>
      <c r="C132" s="250">
        <v>787.7642667141738</v>
      </c>
      <c r="D132" s="250">
        <v>713.31408278407082</v>
      </c>
      <c r="E132" s="250">
        <v>74.450183930103364</v>
      </c>
      <c r="F132" s="250">
        <f t="shared" si="5"/>
        <v>787.76426671417414</v>
      </c>
      <c r="G132" s="250"/>
      <c r="H132" s="250">
        <v>0</v>
      </c>
      <c r="I132" s="250">
        <v>0</v>
      </c>
      <c r="J132" s="250">
        <f t="shared" si="6"/>
        <v>0</v>
      </c>
      <c r="K132" s="250"/>
      <c r="L132" s="250">
        <f t="shared" si="4"/>
        <v>-3.4106051316484809E-13</v>
      </c>
      <c r="M132" s="250">
        <f t="shared" si="7"/>
        <v>-3.4106051316484809E-13</v>
      </c>
    </row>
    <row r="133" spans="1:13" s="47" customFormat="1" ht="12" x14ac:dyDescent="0.25">
      <c r="A133" s="248">
        <v>143</v>
      </c>
      <c r="B133" s="249" t="s">
        <v>619</v>
      </c>
      <c r="C133" s="250">
        <v>1522.0652944514161</v>
      </c>
      <c r="D133" s="250">
        <v>1445.8496751439122</v>
      </c>
      <c r="E133" s="250">
        <v>53.312344613699175</v>
      </c>
      <c r="F133" s="250">
        <f t="shared" si="5"/>
        <v>1499.1620197576115</v>
      </c>
      <c r="G133" s="250"/>
      <c r="H133" s="250">
        <v>22.903274693805354</v>
      </c>
      <c r="I133" s="250">
        <v>0</v>
      </c>
      <c r="J133" s="250">
        <f t="shared" si="6"/>
        <v>22.903274693805354</v>
      </c>
      <c r="K133" s="250"/>
      <c r="L133" s="250">
        <f t="shared" si="4"/>
        <v>-7.2120087679650169E-13</v>
      </c>
      <c r="M133" s="250">
        <f t="shared" si="7"/>
        <v>22.903274693804633</v>
      </c>
    </row>
    <row r="134" spans="1:13" s="47" customFormat="1" ht="12" x14ac:dyDescent="0.25">
      <c r="A134" s="248">
        <v>144</v>
      </c>
      <c r="B134" s="249" t="s">
        <v>620</v>
      </c>
      <c r="C134" s="250">
        <v>1045.2415854211188</v>
      </c>
      <c r="D134" s="250">
        <v>990.61371722651268</v>
      </c>
      <c r="E134" s="250">
        <v>9.9877583881137486</v>
      </c>
      <c r="F134" s="250">
        <f t="shared" si="5"/>
        <v>1000.6014756146265</v>
      </c>
      <c r="G134" s="250"/>
      <c r="H134" s="250">
        <v>44.640109806492497</v>
      </c>
      <c r="I134" s="250">
        <v>0</v>
      </c>
      <c r="J134" s="250">
        <f t="shared" si="6"/>
        <v>44.640109806492497</v>
      </c>
      <c r="K134" s="250"/>
      <c r="L134" s="250">
        <f t="shared" si="4"/>
        <v>-1.7763568394002505E-13</v>
      </c>
      <c r="M134" s="250">
        <f t="shared" si="7"/>
        <v>44.640109806492319</v>
      </c>
    </row>
    <row r="135" spans="1:13" s="47" customFormat="1" ht="12" x14ac:dyDescent="0.25">
      <c r="A135" s="248">
        <v>146</v>
      </c>
      <c r="B135" s="249" t="s">
        <v>621</v>
      </c>
      <c r="C135" s="250">
        <v>23623.249955782536</v>
      </c>
      <c r="D135" s="250">
        <v>4824.8558711161932</v>
      </c>
      <c r="E135" s="250">
        <v>534.09105259281864</v>
      </c>
      <c r="F135" s="250">
        <f t="shared" si="5"/>
        <v>5358.9469237090116</v>
      </c>
      <c r="G135" s="250"/>
      <c r="H135" s="250">
        <v>573.16700114469768</v>
      </c>
      <c r="I135" s="250">
        <v>1068.1821051856373</v>
      </c>
      <c r="J135" s="250">
        <f t="shared" si="6"/>
        <v>1641.349106330335</v>
      </c>
      <c r="K135" s="250"/>
      <c r="L135" s="250">
        <f t="shared" si="4"/>
        <v>16622.95392574319</v>
      </c>
      <c r="M135" s="250">
        <f t="shared" si="7"/>
        <v>18264.303032073523</v>
      </c>
    </row>
    <row r="136" spans="1:13" s="47" customFormat="1" ht="12" x14ac:dyDescent="0.25">
      <c r="A136" s="248">
        <v>147</v>
      </c>
      <c r="B136" s="249" t="s">
        <v>622</v>
      </c>
      <c r="C136" s="250">
        <v>3294.0259798394873</v>
      </c>
      <c r="D136" s="250">
        <v>2799.9220828195671</v>
      </c>
      <c r="E136" s="250">
        <v>164.70129898382788</v>
      </c>
      <c r="F136" s="250">
        <f t="shared" si="5"/>
        <v>2964.6233818033952</v>
      </c>
      <c r="G136" s="250"/>
      <c r="H136" s="250">
        <v>164.70129898382788</v>
      </c>
      <c r="I136" s="250">
        <v>164.70129905226332</v>
      </c>
      <c r="J136" s="250">
        <f t="shared" si="6"/>
        <v>329.40259803609121</v>
      </c>
      <c r="K136" s="250"/>
      <c r="L136" s="250">
        <f t="shared" si="4"/>
        <v>8.5265128291212022E-13</v>
      </c>
      <c r="M136" s="250">
        <f t="shared" si="7"/>
        <v>329.40259803609206</v>
      </c>
    </row>
    <row r="137" spans="1:13" s="47" customFormat="1" ht="12" x14ac:dyDescent="0.25">
      <c r="A137" s="248">
        <v>148</v>
      </c>
      <c r="B137" s="249" t="s">
        <v>623</v>
      </c>
      <c r="C137" s="250">
        <v>522.04059486665994</v>
      </c>
      <c r="D137" s="250">
        <v>518.31485352150821</v>
      </c>
      <c r="E137" s="250">
        <v>0.93143537882040517</v>
      </c>
      <c r="F137" s="250">
        <f t="shared" si="5"/>
        <v>519.24628890032864</v>
      </c>
      <c r="G137" s="250"/>
      <c r="H137" s="250">
        <v>0.93143537882040517</v>
      </c>
      <c r="I137" s="250">
        <v>1.862870587510878</v>
      </c>
      <c r="J137" s="250">
        <f t="shared" si="6"/>
        <v>2.794305966331283</v>
      </c>
      <c r="K137" s="250"/>
      <c r="L137" s="250">
        <f t="shared" si="4"/>
        <v>2.4868995751603507E-14</v>
      </c>
      <c r="M137" s="250">
        <f t="shared" si="7"/>
        <v>2.7943059663313079</v>
      </c>
    </row>
    <row r="138" spans="1:13" s="47" customFormat="1" ht="12" x14ac:dyDescent="0.25">
      <c r="A138" s="248">
        <v>149</v>
      </c>
      <c r="B138" s="249" t="s">
        <v>624</v>
      </c>
      <c r="C138" s="250">
        <v>846.13318573128197</v>
      </c>
      <c r="D138" s="250">
        <v>801.59986016104506</v>
      </c>
      <c r="E138" s="250">
        <v>17.40404392223029</v>
      </c>
      <c r="F138" s="250">
        <f t="shared" si="5"/>
        <v>819.0039040832753</v>
      </c>
      <c r="G138" s="250"/>
      <c r="H138" s="250">
        <v>27.129281648006362</v>
      </c>
      <c r="I138" s="250">
        <v>0</v>
      </c>
      <c r="J138" s="250">
        <f t="shared" si="6"/>
        <v>27.129281648006362</v>
      </c>
      <c r="K138" s="250"/>
      <c r="L138" s="250">
        <f t="shared" si="4"/>
        <v>3.0553337637684308E-13</v>
      </c>
      <c r="M138" s="250">
        <f t="shared" si="7"/>
        <v>27.129281648006668</v>
      </c>
    </row>
    <row r="139" spans="1:13" s="48" customFormat="1" ht="12" x14ac:dyDescent="0.25">
      <c r="A139" s="248">
        <v>150</v>
      </c>
      <c r="B139" s="249" t="s">
        <v>625</v>
      </c>
      <c r="C139" s="250">
        <v>895.9323135801219</v>
      </c>
      <c r="D139" s="250">
        <v>841.91695562910752</v>
      </c>
      <c r="E139" s="250">
        <v>44.796615584652962</v>
      </c>
      <c r="F139" s="250">
        <f t="shared" si="5"/>
        <v>886.71357121376047</v>
      </c>
      <c r="G139" s="250"/>
      <c r="H139" s="250">
        <v>3.0729141426175355</v>
      </c>
      <c r="I139" s="250">
        <v>3.0729141426175355</v>
      </c>
      <c r="J139" s="250">
        <f t="shared" si="6"/>
        <v>6.145828285235071</v>
      </c>
      <c r="K139" s="250"/>
      <c r="L139" s="250">
        <f t="shared" si="4"/>
        <v>3.0729140811263544</v>
      </c>
      <c r="M139" s="250">
        <f t="shared" si="7"/>
        <v>9.2187423663614254</v>
      </c>
    </row>
    <row r="140" spans="1:13" s="47" customFormat="1" ht="12" x14ac:dyDescent="0.25">
      <c r="A140" s="248">
        <v>151</v>
      </c>
      <c r="B140" s="249" t="s">
        <v>626</v>
      </c>
      <c r="C140" s="250">
        <v>293.02847791867288</v>
      </c>
      <c r="D140" s="250">
        <v>156.74422237983984</v>
      </c>
      <c r="E140" s="250">
        <v>14.651423901660207</v>
      </c>
      <c r="F140" s="250">
        <f t="shared" si="5"/>
        <v>171.39564628150004</v>
      </c>
      <c r="G140" s="250"/>
      <c r="H140" s="250">
        <v>25.545922079050364</v>
      </c>
      <c r="I140" s="250">
        <v>29.302847803320404</v>
      </c>
      <c r="J140" s="250">
        <f t="shared" si="6"/>
        <v>54.848769882370767</v>
      </c>
      <c r="K140" s="250"/>
      <c r="L140" s="250">
        <f t="shared" si="4"/>
        <v>66.784061754802082</v>
      </c>
      <c r="M140" s="250">
        <f t="shared" si="7"/>
        <v>121.63283163717284</v>
      </c>
    </row>
    <row r="141" spans="1:13" s="47" customFormat="1" ht="12" x14ac:dyDescent="0.25">
      <c r="A141" s="248">
        <v>152</v>
      </c>
      <c r="B141" s="249" t="s">
        <v>627</v>
      </c>
      <c r="C141" s="250">
        <v>1146.9739848652425</v>
      </c>
      <c r="D141" s="250">
        <v>867.92269266713743</v>
      </c>
      <c r="E141" s="250">
        <v>94.508961098130612</v>
      </c>
      <c r="F141" s="250">
        <f t="shared" si="5"/>
        <v>962.43165376526804</v>
      </c>
      <c r="G141" s="250"/>
      <c r="H141" s="250">
        <v>33.621828270529221</v>
      </c>
      <c r="I141" s="250">
        <v>33.621828334687677</v>
      </c>
      <c r="J141" s="250">
        <f t="shared" si="6"/>
        <v>67.243656605216898</v>
      </c>
      <c r="K141" s="250"/>
      <c r="L141" s="250">
        <f t="shared" si="4"/>
        <v>117.29867449475759</v>
      </c>
      <c r="M141" s="250">
        <f t="shared" si="7"/>
        <v>184.54233109997449</v>
      </c>
    </row>
    <row r="142" spans="1:13" s="47" customFormat="1" ht="12" x14ac:dyDescent="0.25">
      <c r="A142" s="248">
        <v>156</v>
      </c>
      <c r="B142" s="249" t="s">
        <v>628</v>
      </c>
      <c r="C142" s="250">
        <v>319.36794864286639</v>
      </c>
      <c r="D142" s="250">
        <v>260.78240600181584</v>
      </c>
      <c r="E142" s="250">
        <v>12.63730386308001</v>
      </c>
      <c r="F142" s="250">
        <f t="shared" si="5"/>
        <v>273.41970986489588</v>
      </c>
      <c r="G142" s="250"/>
      <c r="H142" s="250">
        <v>19.14509956575672</v>
      </c>
      <c r="I142" s="250">
        <v>22.974119450347974</v>
      </c>
      <c r="J142" s="250">
        <f t="shared" si="6"/>
        <v>42.119219016104694</v>
      </c>
      <c r="K142" s="250"/>
      <c r="L142" s="250">
        <f t="shared" ref="L142:L205" si="8">SUM(C142-F142-J142)</f>
        <v>3.8290197618658226</v>
      </c>
      <c r="M142" s="250">
        <f t="shared" si="7"/>
        <v>45.948238777970516</v>
      </c>
    </row>
    <row r="143" spans="1:13" s="47" customFormat="1" ht="12" x14ac:dyDescent="0.25">
      <c r="A143" s="248">
        <v>157</v>
      </c>
      <c r="B143" s="249" t="s">
        <v>629</v>
      </c>
      <c r="C143" s="250">
        <v>2875.6927929573822</v>
      </c>
      <c r="D143" s="250">
        <v>2065.2146390460202</v>
      </c>
      <c r="E143" s="250">
        <v>287.56927929395022</v>
      </c>
      <c r="F143" s="250">
        <f t="shared" ref="F143:F206" si="9">+D143+E143</f>
        <v>2352.7839183399706</v>
      </c>
      <c r="G143" s="250"/>
      <c r="H143" s="250">
        <v>235.33959530557846</v>
      </c>
      <c r="I143" s="250">
        <v>287.56927931183236</v>
      </c>
      <c r="J143" s="250">
        <f t="shared" ref="J143:J206" si="10">+H143+I143</f>
        <v>522.90887461741079</v>
      </c>
      <c r="K143" s="250"/>
      <c r="L143" s="250">
        <f t="shared" si="8"/>
        <v>7.9580786405131221E-13</v>
      </c>
      <c r="M143" s="250">
        <f t="shared" ref="M143:M206" si="11">J143+L143</f>
        <v>522.90887461741158</v>
      </c>
    </row>
    <row r="144" spans="1:13" s="47" customFormat="1" ht="12" x14ac:dyDescent="0.25">
      <c r="A144" s="248">
        <v>158</v>
      </c>
      <c r="B144" s="249" t="s">
        <v>630</v>
      </c>
      <c r="C144" s="250">
        <v>249.17804274582906</v>
      </c>
      <c r="D144" s="250">
        <v>249.178042745829</v>
      </c>
      <c r="E144" s="250">
        <v>0</v>
      </c>
      <c r="F144" s="250">
        <f t="shared" si="9"/>
        <v>249.178042745829</v>
      </c>
      <c r="G144" s="250"/>
      <c r="H144" s="250">
        <v>0</v>
      </c>
      <c r="I144" s="250">
        <v>0</v>
      </c>
      <c r="J144" s="250">
        <f t="shared" si="10"/>
        <v>0</v>
      </c>
      <c r="K144" s="250"/>
      <c r="L144" s="250">
        <f t="shared" si="8"/>
        <v>5.6843418860808015E-14</v>
      </c>
      <c r="M144" s="250">
        <f t="shared" si="11"/>
        <v>5.6843418860808015E-14</v>
      </c>
    </row>
    <row r="145" spans="1:13" s="47" customFormat="1" ht="12" x14ac:dyDescent="0.25">
      <c r="A145" s="248">
        <v>159</v>
      </c>
      <c r="B145" s="249" t="s">
        <v>631</v>
      </c>
      <c r="C145" s="250">
        <v>84.972842912778745</v>
      </c>
      <c r="D145" s="250">
        <v>84.972842912778745</v>
      </c>
      <c r="E145" s="250">
        <v>0</v>
      </c>
      <c r="F145" s="250">
        <f t="shared" si="9"/>
        <v>84.972842912778745</v>
      </c>
      <c r="G145" s="250"/>
      <c r="H145" s="250">
        <v>0</v>
      </c>
      <c r="I145" s="250">
        <v>0</v>
      </c>
      <c r="J145" s="250">
        <f t="shared" si="10"/>
        <v>0</v>
      </c>
      <c r="K145" s="250"/>
      <c r="L145" s="250">
        <f t="shared" si="8"/>
        <v>0</v>
      </c>
      <c r="M145" s="250">
        <f t="shared" si="11"/>
        <v>0</v>
      </c>
    </row>
    <row r="146" spans="1:13" s="47" customFormat="1" ht="12" x14ac:dyDescent="0.25">
      <c r="A146" s="248">
        <v>160</v>
      </c>
      <c r="B146" s="249" t="s">
        <v>632</v>
      </c>
      <c r="C146" s="250">
        <v>20.504981209984443</v>
      </c>
      <c r="D146" s="250">
        <v>20.504981209984443</v>
      </c>
      <c r="E146" s="250">
        <v>0</v>
      </c>
      <c r="F146" s="250">
        <f t="shared" si="9"/>
        <v>20.504981209984443</v>
      </c>
      <c r="G146" s="250"/>
      <c r="H146" s="250">
        <v>0</v>
      </c>
      <c r="I146" s="250">
        <v>0</v>
      </c>
      <c r="J146" s="250">
        <f t="shared" si="10"/>
        <v>0</v>
      </c>
      <c r="K146" s="250"/>
      <c r="L146" s="250">
        <f t="shared" si="8"/>
        <v>0</v>
      </c>
      <c r="M146" s="250">
        <f t="shared" si="11"/>
        <v>0</v>
      </c>
    </row>
    <row r="147" spans="1:13" s="47" customFormat="1" ht="12" x14ac:dyDescent="0.25">
      <c r="A147" s="248">
        <v>161</v>
      </c>
      <c r="B147" s="249" t="s">
        <v>633</v>
      </c>
      <c r="C147" s="250">
        <v>79.846584999999976</v>
      </c>
      <c r="D147" s="250">
        <v>75.854255749999993</v>
      </c>
      <c r="E147" s="250">
        <v>3.9923292499999996</v>
      </c>
      <c r="F147" s="250">
        <f t="shared" si="9"/>
        <v>79.84658499999999</v>
      </c>
      <c r="G147" s="250"/>
      <c r="H147" s="250">
        <v>0</v>
      </c>
      <c r="I147" s="250">
        <v>0</v>
      </c>
      <c r="J147" s="250">
        <f t="shared" si="10"/>
        <v>0</v>
      </c>
      <c r="K147" s="250"/>
      <c r="L147" s="250">
        <f t="shared" si="8"/>
        <v>-1.4210854715202004E-14</v>
      </c>
      <c r="M147" s="250">
        <f t="shared" si="11"/>
        <v>-1.4210854715202004E-14</v>
      </c>
    </row>
    <row r="148" spans="1:13" s="47" customFormat="1" ht="12" x14ac:dyDescent="0.25">
      <c r="A148" s="248">
        <v>162</v>
      </c>
      <c r="B148" s="249" t="s">
        <v>634</v>
      </c>
      <c r="C148" s="250">
        <v>35.812846999999991</v>
      </c>
      <c r="D148" s="250">
        <v>32.231563039168208</v>
      </c>
      <c r="E148" s="250">
        <v>3.5812839608317826</v>
      </c>
      <c r="F148" s="250">
        <f t="shared" si="9"/>
        <v>35.812846999999991</v>
      </c>
      <c r="G148" s="250"/>
      <c r="H148" s="250">
        <v>0</v>
      </c>
      <c r="I148" s="250">
        <v>0</v>
      </c>
      <c r="J148" s="250">
        <f t="shared" si="10"/>
        <v>0</v>
      </c>
      <c r="K148" s="250"/>
      <c r="L148" s="250">
        <f t="shared" si="8"/>
        <v>0</v>
      </c>
      <c r="M148" s="250">
        <f t="shared" si="11"/>
        <v>0</v>
      </c>
    </row>
    <row r="149" spans="1:13" s="47" customFormat="1" ht="12" x14ac:dyDescent="0.25">
      <c r="A149" s="248">
        <v>163</v>
      </c>
      <c r="B149" s="249" t="s">
        <v>635</v>
      </c>
      <c r="C149" s="250">
        <v>295.63238329809445</v>
      </c>
      <c r="D149" s="250">
        <v>295.63238329809445</v>
      </c>
      <c r="E149" s="250">
        <v>0</v>
      </c>
      <c r="F149" s="250">
        <f t="shared" si="9"/>
        <v>295.63238329809445</v>
      </c>
      <c r="G149" s="250"/>
      <c r="H149" s="250">
        <v>0</v>
      </c>
      <c r="I149" s="250">
        <v>0</v>
      </c>
      <c r="J149" s="250">
        <f t="shared" si="10"/>
        <v>0</v>
      </c>
      <c r="K149" s="250"/>
      <c r="L149" s="250">
        <f t="shared" si="8"/>
        <v>0</v>
      </c>
      <c r="M149" s="250">
        <f t="shared" si="11"/>
        <v>0</v>
      </c>
    </row>
    <row r="150" spans="1:13" s="48" customFormat="1" ht="12" x14ac:dyDescent="0.25">
      <c r="A150" s="248">
        <v>164</v>
      </c>
      <c r="B150" s="249" t="s">
        <v>636</v>
      </c>
      <c r="C150" s="250">
        <v>737.81085975964265</v>
      </c>
      <c r="D150" s="250">
        <v>448.82115051519582</v>
      </c>
      <c r="E150" s="250">
        <v>40.339313969862324</v>
      </c>
      <c r="F150" s="250">
        <f t="shared" si="9"/>
        <v>489.16046448505813</v>
      </c>
      <c r="G150" s="250"/>
      <c r="H150" s="250">
        <v>80.67862795496562</v>
      </c>
      <c r="I150" s="250">
        <v>80.678627940195199</v>
      </c>
      <c r="J150" s="250">
        <f t="shared" si="10"/>
        <v>161.35725589516082</v>
      </c>
      <c r="K150" s="250"/>
      <c r="L150" s="250">
        <f t="shared" si="8"/>
        <v>87.293139379423707</v>
      </c>
      <c r="M150" s="250">
        <f t="shared" si="11"/>
        <v>248.65039527458453</v>
      </c>
    </row>
    <row r="151" spans="1:13" s="47" customFormat="1" ht="12" x14ac:dyDescent="0.25">
      <c r="A151" s="248">
        <v>165</v>
      </c>
      <c r="B151" s="249" t="s">
        <v>637</v>
      </c>
      <c r="C151" s="250">
        <v>110.16647938733584</v>
      </c>
      <c r="D151" s="250">
        <v>104.66686954993189</v>
      </c>
      <c r="E151" s="250">
        <v>5.4996098374040043</v>
      </c>
      <c r="F151" s="250">
        <f t="shared" si="9"/>
        <v>110.1664793873359</v>
      </c>
      <c r="G151" s="250"/>
      <c r="H151" s="250">
        <v>0</v>
      </c>
      <c r="I151" s="250">
        <v>0</v>
      </c>
      <c r="J151" s="250">
        <f t="shared" si="10"/>
        <v>0</v>
      </c>
      <c r="K151" s="250"/>
      <c r="L151" s="250">
        <f t="shared" si="8"/>
        <v>-5.6843418860808015E-14</v>
      </c>
      <c r="M151" s="250">
        <f t="shared" si="11"/>
        <v>-5.6843418860808015E-14</v>
      </c>
    </row>
    <row r="152" spans="1:13" s="47" customFormat="1" ht="24" x14ac:dyDescent="0.25">
      <c r="A152" s="248">
        <v>166</v>
      </c>
      <c r="B152" s="249" t="s">
        <v>638</v>
      </c>
      <c r="C152" s="250">
        <v>1146.471035078657</v>
      </c>
      <c r="D152" s="250">
        <v>949.74234930115074</v>
      </c>
      <c r="E152" s="250">
        <v>91.764628708285173</v>
      </c>
      <c r="F152" s="250">
        <f t="shared" si="9"/>
        <v>1041.5069780094359</v>
      </c>
      <c r="G152" s="250"/>
      <c r="H152" s="250">
        <v>64.199963539925463</v>
      </c>
      <c r="I152" s="250">
        <v>40.764093529295543</v>
      </c>
      <c r="J152" s="250">
        <f t="shared" si="10"/>
        <v>104.96405706922101</v>
      </c>
      <c r="K152" s="250"/>
      <c r="L152" s="250">
        <f t="shared" si="8"/>
        <v>8.5265128291212022E-14</v>
      </c>
      <c r="M152" s="250">
        <f t="shared" si="11"/>
        <v>104.9640570692211</v>
      </c>
    </row>
    <row r="153" spans="1:13" s="47" customFormat="1" ht="12" x14ac:dyDescent="0.25">
      <c r="A153" s="248">
        <v>167</v>
      </c>
      <c r="B153" s="249" t="s">
        <v>639</v>
      </c>
      <c r="C153" s="250">
        <v>2724.233095506997</v>
      </c>
      <c r="D153" s="250">
        <v>1362.1165479471936</v>
      </c>
      <c r="E153" s="250">
        <v>90.807769863146248</v>
      </c>
      <c r="F153" s="250">
        <f t="shared" si="9"/>
        <v>1452.9243178103397</v>
      </c>
      <c r="G153" s="250"/>
      <c r="H153" s="250">
        <v>181.6155397262896</v>
      </c>
      <c r="I153" s="250">
        <v>181.6155397262925</v>
      </c>
      <c r="J153" s="250">
        <f t="shared" si="10"/>
        <v>363.23107945258209</v>
      </c>
      <c r="K153" s="250"/>
      <c r="L153" s="250">
        <f t="shared" si="8"/>
        <v>908.07769824407512</v>
      </c>
      <c r="M153" s="250">
        <f t="shared" si="11"/>
        <v>1271.3087776966572</v>
      </c>
    </row>
    <row r="154" spans="1:13" s="47" customFormat="1" ht="12" x14ac:dyDescent="0.25">
      <c r="A154" s="248">
        <v>168</v>
      </c>
      <c r="B154" s="249" t="s">
        <v>640</v>
      </c>
      <c r="C154" s="250">
        <v>619.16061007756889</v>
      </c>
      <c r="D154" s="250">
        <v>619.16061007756912</v>
      </c>
      <c r="E154" s="250">
        <v>0</v>
      </c>
      <c r="F154" s="250">
        <f t="shared" si="9"/>
        <v>619.16061007756912</v>
      </c>
      <c r="G154" s="250"/>
      <c r="H154" s="250">
        <v>0</v>
      </c>
      <c r="I154" s="250">
        <v>0</v>
      </c>
      <c r="J154" s="250">
        <f t="shared" si="10"/>
        <v>0</v>
      </c>
      <c r="K154" s="250"/>
      <c r="L154" s="250">
        <f t="shared" si="8"/>
        <v>-2.2737367544323206E-13</v>
      </c>
      <c r="M154" s="250">
        <f t="shared" si="11"/>
        <v>-2.2737367544323206E-13</v>
      </c>
    </row>
    <row r="155" spans="1:13" s="47" customFormat="1" ht="12" x14ac:dyDescent="0.25">
      <c r="A155" s="248">
        <v>170</v>
      </c>
      <c r="B155" s="249" t="s">
        <v>641</v>
      </c>
      <c r="C155" s="250">
        <v>1509.4368774644786</v>
      </c>
      <c r="D155" s="250">
        <v>845.81060672872582</v>
      </c>
      <c r="E155" s="250">
        <v>75.471843872388376</v>
      </c>
      <c r="F155" s="250">
        <f t="shared" si="9"/>
        <v>921.28245060111419</v>
      </c>
      <c r="G155" s="250"/>
      <c r="H155" s="250">
        <v>75.471843872388376</v>
      </c>
      <c r="I155" s="250">
        <v>150.94368774477672</v>
      </c>
      <c r="J155" s="250">
        <f t="shared" si="10"/>
        <v>226.4155316171651</v>
      </c>
      <c r="K155" s="250"/>
      <c r="L155" s="250">
        <f t="shared" si="8"/>
        <v>361.73889524619926</v>
      </c>
      <c r="M155" s="250">
        <f t="shared" si="11"/>
        <v>588.15442686336439</v>
      </c>
    </row>
    <row r="156" spans="1:13" s="47" customFormat="1" ht="12" x14ac:dyDescent="0.25">
      <c r="A156" s="248">
        <v>176</v>
      </c>
      <c r="B156" s="249" t="s">
        <v>642</v>
      </c>
      <c r="C156" s="250">
        <v>680.08674261935255</v>
      </c>
      <c r="D156" s="250">
        <v>324.73777842614021</v>
      </c>
      <c r="E156" s="250">
        <v>35.534896427979945</v>
      </c>
      <c r="F156" s="250">
        <f t="shared" si="9"/>
        <v>360.27267485412017</v>
      </c>
      <c r="G156" s="250"/>
      <c r="H156" s="250">
        <v>71.069792855959889</v>
      </c>
      <c r="I156" s="250">
        <v>71.069792855959889</v>
      </c>
      <c r="J156" s="250">
        <f t="shared" si="10"/>
        <v>142.13958571191978</v>
      </c>
      <c r="K156" s="250"/>
      <c r="L156" s="250">
        <f t="shared" si="8"/>
        <v>177.6744820533126</v>
      </c>
      <c r="M156" s="250">
        <f t="shared" si="11"/>
        <v>319.81406776523238</v>
      </c>
    </row>
    <row r="157" spans="1:13" s="47" customFormat="1" ht="12" x14ac:dyDescent="0.25">
      <c r="A157" s="248">
        <v>177</v>
      </c>
      <c r="B157" s="249" t="s">
        <v>643</v>
      </c>
      <c r="C157" s="250">
        <v>23.345614303617122</v>
      </c>
      <c r="D157" s="250">
        <v>17.509210864527031</v>
      </c>
      <c r="E157" s="250">
        <v>1.1672807243018022</v>
      </c>
      <c r="F157" s="250">
        <f t="shared" si="9"/>
        <v>18.676491588828831</v>
      </c>
      <c r="G157" s="250"/>
      <c r="H157" s="250">
        <v>2.3345614486036044</v>
      </c>
      <c r="I157" s="250">
        <v>2.3345612661846844</v>
      </c>
      <c r="J157" s="250">
        <f t="shared" si="10"/>
        <v>4.6691227147882888</v>
      </c>
      <c r="K157" s="250"/>
      <c r="L157" s="250">
        <f t="shared" si="8"/>
        <v>1.7763568394002505E-15</v>
      </c>
      <c r="M157" s="250">
        <f t="shared" si="11"/>
        <v>4.6691227147882906</v>
      </c>
    </row>
    <row r="158" spans="1:13" s="47" customFormat="1" ht="12" x14ac:dyDescent="0.25">
      <c r="A158" s="248">
        <v>181</v>
      </c>
      <c r="B158" s="249" t="s">
        <v>644</v>
      </c>
      <c r="C158" s="250">
        <v>12181.234487616248</v>
      </c>
      <c r="D158" s="250">
        <v>6125.1899704401967</v>
      </c>
      <c r="E158" s="250">
        <v>258.09043744358002</v>
      </c>
      <c r="F158" s="250">
        <f t="shared" si="9"/>
        <v>6383.2804078837771</v>
      </c>
      <c r="G158" s="250"/>
      <c r="H158" s="250">
        <v>258.09043744358002</v>
      </c>
      <c r="I158" s="250">
        <v>516.18087488716003</v>
      </c>
      <c r="J158" s="250">
        <f t="shared" si="10"/>
        <v>774.2713123307401</v>
      </c>
      <c r="K158" s="250"/>
      <c r="L158" s="250">
        <f t="shared" si="8"/>
        <v>5023.6827674017304</v>
      </c>
      <c r="M158" s="250">
        <f t="shared" si="11"/>
        <v>5797.9540797324707</v>
      </c>
    </row>
    <row r="159" spans="1:13" s="47" customFormat="1" ht="12" x14ac:dyDescent="0.25">
      <c r="A159" s="248">
        <v>182</v>
      </c>
      <c r="B159" s="249" t="s">
        <v>645</v>
      </c>
      <c r="C159" s="250">
        <v>603.81026999999983</v>
      </c>
      <c r="D159" s="250">
        <v>572.82526950489728</v>
      </c>
      <c r="E159" s="250">
        <v>30.985000495102739</v>
      </c>
      <c r="F159" s="250">
        <f t="shared" si="9"/>
        <v>603.81027000000006</v>
      </c>
      <c r="G159" s="250"/>
      <c r="H159" s="250">
        <v>0</v>
      </c>
      <c r="I159" s="250">
        <v>0</v>
      </c>
      <c r="J159" s="250">
        <f t="shared" si="10"/>
        <v>0</v>
      </c>
      <c r="K159" s="250"/>
      <c r="L159" s="250">
        <f t="shared" si="8"/>
        <v>-2.2737367544323206E-13</v>
      </c>
      <c r="M159" s="250">
        <f t="shared" si="11"/>
        <v>-2.2737367544323206E-13</v>
      </c>
    </row>
    <row r="160" spans="1:13" s="47" customFormat="1" ht="12" x14ac:dyDescent="0.25">
      <c r="A160" s="248">
        <v>183</v>
      </c>
      <c r="B160" s="249" t="s">
        <v>646</v>
      </c>
      <c r="C160" s="250">
        <v>108.76144299999999</v>
      </c>
      <c r="D160" s="250">
        <v>97.885298699999993</v>
      </c>
      <c r="E160" s="250">
        <v>10.8761443</v>
      </c>
      <c r="F160" s="250">
        <f t="shared" si="9"/>
        <v>108.76144299999999</v>
      </c>
      <c r="G160" s="250"/>
      <c r="H160" s="250">
        <v>0</v>
      </c>
      <c r="I160" s="250">
        <v>0</v>
      </c>
      <c r="J160" s="250">
        <f t="shared" si="10"/>
        <v>0</v>
      </c>
      <c r="K160" s="250"/>
      <c r="L160" s="250">
        <f t="shared" si="8"/>
        <v>0</v>
      </c>
      <c r="M160" s="250">
        <f t="shared" si="11"/>
        <v>0</v>
      </c>
    </row>
    <row r="161" spans="1:13" s="47" customFormat="1" ht="12" x14ac:dyDescent="0.25">
      <c r="A161" s="248">
        <v>185</v>
      </c>
      <c r="B161" s="249" t="s">
        <v>647</v>
      </c>
      <c r="C161" s="250">
        <v>438.45860061726853</v>
      </c>
      <c r="D161" s="250">
        <v>246.11898487016518</v>
      </c>
      <c r="E161" s="250">
        <v>17.957966469164901</v>
      </c>
      <c r="F161" s="250">
        <f t="shared" si="9"/>
        <v>264.07695133933009</v>
      </c>
      <c r="G161" s="250"/>
      <c r="H161" s="250">
        <v>31.692957251696537</v>
      </c>
      <c r="I161" s="250">
        <v>49.650924483119475</v>
      </c>
      <c r="J161" s="250">
        <f t="shared" si="10"/>
        <v>81.343881734816009</v>
      </c>
      <c r="K161" s="250"/>
      <c r="L161" s="250">
        <f t="shared" si="8"/>
        <v>93.037767543122428</v>
      </c>
      <c r="M161" s="250">
        <f t="shared" si="11"/>
        <v>174.38164927793844</v>
      </c>
    </row>
    <row r="162" spans="1:13" s="47" customFormat="1" ht="12" x14ac:dyDescent="0.25">
      <c r="A162" s="248">
        <v>189</v>
      </c>
      <c r="B162" s="249" t="s">
        <v>648</v>
      </c>
      <c r="C162" s="250">
        <v>303.22791147186399</v>
      </c>
      <c r="D162" s="250">
        <v>176.42373873669595</v>
      </c>
      <c r="E162" s="250">
        <v>12.26428168487424</v>
      </c>
      <c r="F162" s="250">
        <f t="shared" si="9"/>
        <v>188.6880204215702</v>
      </c>
      <c r="G162" s="250"/>
      <c r="H162" s="250">
        <v>18.834536930891002</v>
      </c>
      <c r="I162" s="250">
        <v>31.098818615765243</v>
      </c>
      <c r="J162" s="250">
        <f t="shared" si="10"/>
        <v>49.933355546656244</v>
      </c>
      <c r="K162" s="250"/>
      <c r="L162" s="250">
        <f t="shared" si="8"/>
        <v>64.606535503637545</v>
      </c>
      <c r="M162" s="250">
        <f t="shared" si="11"/>
        <v>114.53989105029379</v>
      </c>
    </row>
    <row r="163" spans="1:13" s="48" customFormat="1" ht="12" x14ac:dyDescent="0.25">
      <c r="A163" s="248">
        <v>190</v>
      </c>
      <c r="B163" s="249" t="s">
        <v>649</v>
      </c>
      <c r="C163" s="250">
        <v>931.35597087258338</v>
      </c>
      <c r="D163" s="250">
        <v>496.79387426572384</v>
      </c>
      <c r="E163" s="250">
        <v>45.181541506404528</v>
      </c>
      <c r="F163" s="250">
        <f t="shared" si="9"/>
        <v>541.97541577212837</v>
      </c>
      <c r="G163" s="250"/>
      <c r="H163" s="250">
        <v>91.887465080099474</v>
      </c>
      <c r="I163" s="250">
        <v>87.974619703123992</v>
      </c>
      <c r="J163" s="250">
        <f t="shared" si="10"/>
        <v>179.86208478322345</v>
      </c>
      <c r="K163" s="250"/>
      <c r="L163" s="250">
        <f t="shared" si="8"/>
        <v>209.51847031723156</v>
      </c>
      <c r="M163" s="250">
        <f t="shared" si="11"/>
        <v>389.38055510045501</v>
      </c>
    </row>
    <row r="164" spans="1:13" s="47" customFormat="1" ht="12" x14ac:dyDescent="0.25">
      <c r="A164" s="248">
        <v>191</v>
      </c>
      <c r="B164" s="249" t="s">
        <v>650</v>
      </c>
      <c r="C164" s="250">
        <v>103.45090389440799</v>
      </c>
      <c r="D164" s="250">
        <v>64.237514115322227</v>
      </c>
      <c r="E164" s="250">
        <v>1.8766296749707982</v>
      </c>
      <c r="F164" s="250">
        <f t="shared" si="9"/>
        <v>66.114143790293028</v>
      </c>
      <c r="G164" s="250"/>
      <c r="H164" s="250">
        <v>7.0528567486550093</v>
      </c>
      <c r="I164" s="250">
        <v>8.9294864236258054</v>
      </c>
      <c r="J164" s="250">
        <f t="shared" si="10"/>
        <v>15.982343172280814</v>
      </c>
      <c r="K164" s="250"/>
      <c r="L164" s="250">
        <f t="shared" si="8"/>
        <v>21.354416931834145</v>
      </c>
      <c r="M164" s="250">
        <f t="shared" si="11"/>
        <v>37.336760104114958</v>
      </c>
    </row>
    <row r="165" spans="1:13" s="48" customFormat="1" ht="12" x14ac:dyDescent="0.25">
      <c r="A165" s="248">
        <v>192</v>
      </c>
      <c r="B165" s="249" t="s">
        <v>651</v>
      </c>
      <c r="C165" s="250">
        <v>730.56840718919852</v>
      </c>
      <c r="D165" s="250">
        <v>449.8408956436632</v>
      </c>
      <c r="E165" s="250">
        <v>64.599272021069154</v>
      </c>
      <c r="F165" s="250">
        <f t="shared" si="9"/>
        <v>514.44016766473237</v>
      </c>
      <c r="G165" s="250"/>
      <c r="H165" s="250">
        <v>40.442558463224827</v>
      </c>
      <c r="I165" s="250">
        <v>74.698036635910313</v>
      </c>
      <c r="J165" s="250">
        <f t="shared" si="10"/>
        <v>115.14059509913514</v>
      </c>
      <c r="K165" s="250"/>
      <c r="L165" s="250">
        <f t="shared" si="8"/>
        <v>100.98764442533101</v>
      </c>
      <c r="M165" s="250">
        <f t="shared" si="11"/>
        <v>216.12823952446615</v>
      </c>
    </row>
    <row r="166" spans="1:13" s="48" customFormat="1" ht="12" x14ac:dyDescent="0.25">
      <c r="A166" s="248">
        <v>193</v>
      </c>
      <c r="B166" s="249" t="s">
        <v>652</v>
      </c>
      <c r="C166" s="250">
        <v>71.939634793995694</v>
      </c>
      <c r="D166" s="250">
        <v>53.954726073700748</v>
      </c>
      <c r="E166" s="250">
        <v>0</v>
      </c>
      <c r="F166" s="250">
        <f t="shared" si="9"/>
        <v>53.954726073700748</v>
      </c>
      <c r="G166" s="250"/>
      <c r="H166" s="250">
        <v>7.1939634532443479</v>
      </c>
      <c r="I166" s="250">
        <v>7.1939634532443471</v>
      </c>
      <c r="J166" s="250">
        <f t="shared" si="10"/>
        <v>14.387926906488694</v>
      </c>
      <c r="K166" s="250"/>
      <c r="L166" s="250">
        <f t="shared" si="8"/>
        <v>3.5969818138062521</v>
      </c>
      <c r="M166" s="250">
        <f t="shared" si="11"/>
        <v>17.984908720294946</v>
      </c>
    </row>
    <row r="167" spans="1:13" s="47" customFormat="1" ht="12" x14ac:dyDescent="0.25">
      <c r="A167" s="248">
        <v>194</v>
      </c>
      <c r="B167" s="249" t="s">
        <v>653</v>
      </c>
      <c r="C167" s="250">
        <v>741.08752115289417</v>
      </c>
      <c r="D167" s="250">
        <v>459.28965788902138</v>
      </c>
      <c r="E167" s="250">
        <v>38.809931739950422</v>
      </c>
      <c r="F167" s="250">
        <f t="shared" si="9"/>
        <v>498.09958962897178</v>
      </c>
      <c r="G167" s="250"/>
      <c r="H167" s="250">
        <v>77.61986351182054</v>
      </c>
      <c r="I167" s="250">
        <v>77.619863511820526</v>
      </c>
      <c r="J167" s="250">
        <f t="shared" si="10"/>
        <v>155.23972702364108</v>
      </c>
      <c r="K167" s="250"/>
      <c r="L167" s="250">
        <f t="shared" si="8"/>
        <v>87.748204500281304</v>
      </c>
      <c r="M167" s="250">
        <f t="shared" si="11"/>
        <v>242.98793152392238</v>
      </c>
    </row>
    <row r="168" spans="1:13" s="47" customFormat="1" ht="12" x14ac:dyDescent="0.25">
      <c r="A168" s="248">
        <v>195</v>
      </c>
      <c r="B168" s="249" t="s">
        <v>654</v>
      </c>
      <c r="C168" s="250">
        <v>1828.4681461030309</v>
      </c>
      <c r="D168" s="250">
        <v>1292.7765883849988</v>
      </c>
      <c r="E168" s="250">
        <v>89.328727402198595</v>
      </c>
      <c r="F168" s="250">
        <f t="shared" si="9"/>
        <v>1382.1053157871975</v>
      </c>
      <c r="G168" s="250"/>
      <c r="H168" s="250">
        <v>95.698561374179462</v>
      </c>
      <c r="I168" s="250">
        <v>175.50473761027388</v>
      </c>
      <c r="J168" s="250">
        <f t="shared" si="10"/>
        <v>271.20329898445334</v>
      </c>
      <c r="K168" s="250"/>
      <c r="L168" s="250">
        <f t="shared" si="8"/>
        <v>175.15953133138009</v>
      </c>
      <c r="M168" s="250">
        <f t="shared" si="11"/>
        <v>446.36283031583343</v>
      </c>
    </row>
    <row r="169" spans="1:13" s="47" customFormat="1" ht="12" x14ac:dyDescent="0.25">
      <c r="A169" s="248">
        <v>197</v>
      </c>
      <c r="B169" s="249" t="s">
        <v>655</v>
      </c>
      <c r="C169" s="250">
        <v>300.78056295240583</v>
      </c>
      <c r="D169" s="250">
        <v>210.6385272527487</v>
      </c>
      <c r="E169" s="250">
        <v>14.913990635495798</v>
      </c>
      <c r="F169" s="250">
        <f t="shared" si="9"/>
        <v>225.55251788824449</v>
      </c>
      <c r="G169" s="250"/>
      <c r="H169" s="250">
        <v>26.296161790108123</v>
      </c>
      <c r="I169" s="250">
        <v>30.091218125303488</v>
      </c>
      <c r="J169" s="250">
        <f t="shared" si="10"/>
        <v>56.387379915411614</v>
      </c>
      <c r="K169" s="250"/>
      <c r="L169" s="250">
        <f t="shared" si="8"/>
        <v>18.840665148749721</v>
      </c>
      <c r="M169" s="250">
        <f t="shared" si="11"/>
        <v>75.228045064161336</v>
      </c>
    </row>
    <row r="170" spans="1:13" s="48" customFormat="1" ht="12" x14ac:dyDescent="0.25">
      <c r="A170" s="248">
        <v>198</v>
      </c>
      <c r="B170" s="249" t="s">
        <v>656</v>
      </c>
      <c r="C170" s="250">
        <v>379.44390381707188</v>
      </c>
      <c r="D170" s="250">
        <v>190.06492835040902</v>
      </c>
      <c r="E170" s="250">
        <v>16.289060187825285</v>
      </c>
      <c r="F170" s="250">
        <f t="shared" si="9"/>
        <v>206.35398853823432</v>
      </c>
      <c r="G170" s="250"/>
      <c r="H170" s="250">
        <v>23.748538030723431</v>
      </c>
      <c r="I170" s="250">
        <v>40.037598218548716</v>
      </c>
      <c r="J170" s="250">
        <f t="shared" si="10"/>
        <v>63.786136249272147</v>
      </c>
      <c r="K170" s="250"/>
      <c r="L170" s="250">
        <f t="shared" si="8"/>
        <v>109.30377902956542</v>
      </c>
      <c r="M170" s="250">
        <f t="shared" si="11"/>
        <v>173.08991527883757</v>
      </c>
    </row>
    <row r="171" spans="1:13" s="48" customFormat="1" ht="12" x14ac:dyDescent="0.25">
      <c r="A171" s="248">
        <v>199</v>
      </c>
      <c r="B171" s="249" t="s">
        <v>657</v>
      </c>
      <c r="C171" s="250">
        <v>292.89241804680728</v>
      </c>
      <c r="D171" s="250">
        <v>207.68226468727386</v>
      </c>
      <c r="E171" s="250">
        <v>13.338023394916281</v>
      </c>
      <c r="F171" s="250">
        <f t="shared" si="9"/>
        <v>221.02028808219015</v>
      </c>
      <c r="G171" s="250"/>
      <c r="H171" s="250">
        <v>16.264335420326766</v>
      </c>
      <c r="I171" s="250">
        <v>19.300219231266276</v>
      </c>
      <c r="J171" s="250">
        <f t="shared" si="10"/>
        <v>35.564554651593042</v>
      </c>
      <c r="K171" s="250"/>
      <c r="L171" s="250">
        <f t="shared" si="8"/>
        <v>36.307575313024088</v>
      </c>
      <c r="M171" s="250">
        <f t="shared" si="11"/>
        <v>71.87212996461713</v>
      </c>
    </row>
    <row r="172" spans="1:13" s="47" customFormat="1" ht="24" x14ac:dyDescent="0.25">
      <c r="A172" s="248">
        <v>200</v>
      </c>
      <c r="B172" s="249" t="s">
        <v>658</v>
      </c>
      <c r="C172" s="250">
        <v>1318.9899638475852</v>
      </c>
      <c r="D172" s="250">
        <v>517.05586907870497</v>
      </c>
      <c r="E172" s="250">
        <v>108.6419884735971</v>
      </c>
      <c r="F172" s="250">
        <f t="shared" si="9"/>
        <v>625.69785755230203</v>
      </c>
      <c r="G172" s="250"/>
      <c r="H172" s="250">
        <v>165.82346022896132</v>
      </c>
      <c r="I172" s="250">
        <v>135.19044737188355</v>
      </c>
      <c r="J172" s="250">
        <f t="shared" si="10"/>
        <v>301.01390760084485</v>
      </c>
      <c r="K172" s="250"/>
      <c r="L172" s="250">
        <f t="shared" si="8"/>
        <v>392.27819869443829</v>
      </c>
      <c r="M172" s="250">
        <f t="shared" si="11"/>
        <v>693.29210629528313</v>
      </c>
    </row>
    <row r="173" spans="1:13" s="47" customFormat="1" ht="12" x14ac:dyDescent="0.25">
      <c r="A173" s="248">
        <v>201</v>
      </c>
      <c r="B173" s="249" t="s">
        <v>659</v>
      </c>
      <c r="C173" s="250">
        <v>1671.2771126766731</v>
      </c>
      <c r="D173" s="250">
        <v>796.91389271199785</v>
      </c>
      <c r="E173" s="250">
        <v>116.54012481178367</v>
      </c>
      <c r="F173" s="250">
        <f t="shared" si="9"/>
        <v>913.45401752378154</v>
      </c>
      <c r="G173" s="250"/>
      <c r="H173" s="250">
        <v>135.40710584055327</v>
      </c>
      <c r="I173" s="250">
        <v>172.06516488891046</v>
      </c>
      <c r="J173" s="250">
        <f t="shared" si="10"/>
        <v>307.47227072946373</v>
      </c>
      <c r="K173" s="250"/>
      <c r="L173" s="250">
        <f t="shared" si="8"/>
        <v>450.35082442342787</v>
      </c>
      <c r="M173" s="250">
        <f t="shared" si="11"/>
        <v>757.8230951528916</v>
      </c>
    </row>
    <row r="174" spans="1:13" s="48" customFormat="1" ht="12" x14ac:dyDescent="0.25">
      <c r="A174" s="248">
        <v>202</v>
      </c>
      <c r="B174" s="249" t="s">
        <v>660</v>
      </c>
      <c r="C174" s="250">
        <v>2476.9858420800438</v>
      </c>
      <c r="D174" s="250">
        <v>1025.9610306087932</v>
      </c>
      <c r="E174" s="250">
        <v>134.62857702362845</v>
      </c>
      <c r="F174" s="250">
        <f t="shared" si="9"/>
        <v>1160.5896076324216</v>
      </c>
      <c r="G174" s="250"/>
      <c r="H174" s="250">
        <v>193.21787996873653</v>
      </c>
      <c r="I174" s="250">
        <v>269.2571540472569</v>
      </c>
      <c r="J174" s="250">
        <f t="shared" si="10"/>
        <v>462.4750340159934</v>
      </c>
      <c r="K174" s="250"/>
      <c r="L174" s="250">
        <f t="shared" si="8"/>
        <v>853.92120043162879</v>
      </c>
      <c r="M174" s="250">
        <f t="shared" si="11"/>
        <v>1316.3962344476222</v>
      </c>
    </row>
    <row r="175" spans="1:13" s="47" customFormat="1" ht="12" x14ac:dyDescent="0.25">
      <c r="A175" s="248">
        <v>203</v>
      </c>
      <c r="B175" s="249" t="s">
        <v>661</v>
      </c>
      <c r="C175" s="250">
        <v>696.78983725467367</v>
      </c>
      <c r="D175" s="250">
        <v>562.19265252871901</v>
      </c>
      <c r="E175" s="250">
        <v>23.272977824846624</v>
      </c>
      <c r="F175" s="250">
        <f t="shared" si="9"/>
        <v>585.46563035356564</v>
      </c>
      <c r="G175" s="250"/>
      <c r="H175" s="250">
        <v>8.5634005013678909</v>
      </c>
      <c r="I175" s="250">
        <v>17.126801002735785</v>
      </c>
      <c r="J175" s="250">
        <f t="shared" si="10"/>
        <v>25.690201504103676</v>
      </c>
      <c r="K175" s="250"/>
      <c r="L175" s="250">
        <f t="shared" si="8"/>
        <v>85.634005397004358</v>
      </c>
      <c r="M175" s="250">
        <f t="shared" si="11"/>
        <v>111.32420690110803</v>
      </c>
    </row>
    <row r="176" spans="1:13" s="47" customFormat="1" ht="12" x14ac:dyDescent="0.25">
      <c r="A176" s="248">
        <v>204</v>
      </c>
      <c r="B176" s="249" t="s">
        <v>662</v>
      </c>
      <c r="C176" s="250">
        <v>2012.2939190742968</v>
      </c>
      <c r="D176" s="250">
        <v>1409.07929210161</v>
      </c>
      <c r="E176" s="250">
        <v>200.28714387860856</v>
      </c>
      <c r="F176" s="250">
        <f t="shared" si="9"/>
        <v>1609.3664359802185</v>
      </c>
      <c r="G176" s="250"/>
      <c r="H176" s="250">
        <v>151.25060381376161</v>
      </c>
      <c r="I176" s="250">
        <v>216.98215357896589</v>
      </c>
      <c r="J176" s="250">
        <f t="shared" si="10"/>
        <v>368.23275739272754</v>
      </c>
      <c r="K176" s="250"/>
      <c r="L176" s="250">
        <f t="shared" si="8"/>
        <v>34.694725701350762</v>
      </c>
      <c r="M176" s="250">
        <f t="shared" si="11"/>
        <v>402.9274830940783</v>
      </c>
    </row>
    <row r="177" spans="1:13" s="47" customFormat="1" ht="24" x14ac:dyDescent="0.25">
      <c r="A177" s="248">
        <v>205</v>
      </c>
      <c r="B177" s="249" t="s">
        <v>663</v>
      </c>
      <c r="C177" s="250">
        <v>2201.7631724811904</v>
      </c>
      <c r="D177" s="250">
        <v>1561.0554253707407</v>
      </c>
      <c r="E177" s="250">
        <v>189.67356173076061</v>
      </c>
      <c r="F177" s="250">
        <f t="shared" si="9"/>
        <v>1750.7289871015014</v>
      </c>
      <c r="G177" s="250"/>
      <c r="H177" s="250">
        <v>238.61610072112998</v>
      </c>
      <c r="I177" s="250">
        <v>182.09655444916353</v>
      </c>
      <c r="J177" s="250">
        <f t="shared" si="10"/>
        <v>420.71265517029349</v>
      </c>
      <c r="K177" s="250"/>
      <c r="L177" s="250">
        <f t="shared" si="8"/>
        <v>30.321530209395519</v>
      </c>
      <c r="M177" s="250">
        <f t="shared" si="11"/>
        <v>451.03418537968901</v>
      </c>
    </row>
    <row r="178" spans="1:13" s="47" customFormat="1" ht="24" x14ac:dyDescent="0.25">
      <c r="A178" s="248">
        <v>206</v>
      </c>
      <c r="B178" s="249" t="s">
        <v>664</v>
      </c>
      <c r="C178" s="250">
        <v>796.34861740662063</v>
      </c>
      <c r="D178" s="250">
        <v>637.07889401912576</v>
      </c>
      <c r="E178" s="250">
        <v>39.817430876195353</v>
      </c>
      <c r="F178" s="250">
        <f t="shared" si="9"/>
        <v>676.89632489532107</v>
      </c>
      <c r="G178" s="250"/>
      <c r="H178" s="250">
        <v>79.634861752390705</v>
      </c>
      <c r="I178" s="250">
        <v>39.817430758908806</v>
      </c>
      <c r="J178" s="250">
        <f t="shared" si="10"/>
        <v>119.4522925112995</v>
      </c>
      <c r="K178" s="250"/>
      <c r="L178" s="250">
        <f t="shared" si="8"/>
        <v>5.6843418860808015E-14</v>
      </c>
      <c r="M178" s="250">
        <f t="shared" si="11"/>
        <v>119.45229251129956</v>
      </c>
    </row>
    <row r="179" spans="1:13" s="47" customFormat="1" ht="12" x14ac:dyDescent="0.25">
      <c r="A179" s="248">
        <v>207</v>
      </c>
      <c r="B179" s="249" t="s">
        <v>665</v>
      </c>
      <c r="C179" s="250">
        <v>905.94698432007033</v>
      </c>
      <c r="D179" s="250">
        <v>624.62613883372751</v>
      </c>
      <c r="E179" s="250">
        <v>72.625099170587006</v>
      </c>
      <c r="F179" s="250">
        <f t="shared" si="9"/>
        <v>697.25123800431447</v>
      </c>
      <c r="G179" s="250"/>
      <c r="H179" s="250">
        <v>80.325433158132157</v>
      </c>
      <c r="I179" s="250">
        <v>87.952631325231323</v>
      </c>
      <c r="J179" s="250">
        <f t="shared" si="10"/>
        <v>168.27806448336349</v>
      </c>
      <c r="K179" s="250"/>
      <c r="L179" s="250">
        <f t="shared" si="8"/>
        <v>40.417681832392361</v>
      </c>
      <c r="M179" s="250">
        <f t="shared" si="11"/>
        <v>208.69574631575585</v>
      </c>
    </row>
    <row r="180" spans="1:13" s="47" customFormat="1" ht="12" x14ac:dyDescent="0.25">
      <c r="A180" s="248">
        <v>208</v>
      </c>
      <c r="B180" s="249" t="s">
        <v>666</v>
      </c>
      <c r="C180" s="250">
        <v>177.472698283342</v>
      </c>
      <c r="D180" s="250">
        <v>94.652107710961928</v>
      </c>
      <c r="E180" s="250">
        <v>5.9157566767356</v>
      </c>
      <c r="F180" s="250">
        <f t="shared" si="9"/>
        <v>100.56786438769753</v>
      </c>
      <c r="G180" s="250"/>
      <c r="H180" s="250">
        <v>5.9157566767356</v>
      </c>
      <c r="I180" s="250">
        <v>11.831513353471195</v>
      </c>
      <c r="J180" s="250">
        <f t="shared" si="10"/>
        <v>17.747270030206796</v>
      </c>
      <c r="K180" s="250"/>
      <c r="L180" s="250">
        <f t="shared" si="8"/>
        <v>59.15756386543768</v>
      </c>
      <c r="M180" s="250">
        <f t="shared" si="11"/>
        <v>76.904833895644472</v>
      </c>
    </row>
    <row r="181" spans="1:13" s="47" customFormat="1" ht="12" x14ac:dyDescent="0.25">
      <c r="A181" s="248">
        <v>210</v>
      </c>
      <c r="B181" s="249" t="s">
        <v>667</v>
      </c>
      <c r="C181" s="250">
        <v>2612.003538622464</v>
      </c>
      <c r="D181" s="250">
        <v>1900.6747288954596</v>
      </c>
      <c r="E181" s="250">
        <v>45.130616982058505</v>
      </c>
      <c r="F181" s="250">
        <f t="shared" si="9"/>
        <v>1945.805345877518</v>
      </c>
      <c r="G181" s="250"/>
      <c r="H181" s="250">
        <v>251.21648582620082</v>
      </c>
      <c r="I181" s="250">
        <v>266.47927765938442</v>
      </c>
      <c r="J181" s="250">
        <f t="shared" si="10"/>
        <v>517.6957634855853</v>
      </c>
      <c r="K181" s="250"/>
      <c r="L181" s="250">
        <f t="shared" si="8"/>
        <v>148.50242925936072</v>
      </c>
      <c r="M181" s="250">
        <f t="shared" si="11"/>
        <v>666.19819274494603</v>
      </c>
    </row>
    <row r="182" spans="1:13" s="47" customFormat="1" ht="24" x14ac:dyDescent="0.25">
      <c r="A182" s="248">
        <v>211</v>
      </c>
      <c r="B182" s="249" t="s">
        <v>668</v>
      </c>
      <c r="C182" s="250">
        <v>3446.758687956788</v>
      </c>
      <c r="D182" s="250">
        <v>2370.1510454603335</v>
      </c>
      <c r="E182" s="250">
        <v>83.606994091772705</v>
      </c>
      <c r="F182" s="250">
        <f t="shared" si="9"/>
        <v>2453.7580395521063</v>
      </c>
      <c r="G182" s="250"/>
      <c r="H182" s="250">
        <v>268.31012202987529</v>
      </c>
      <c r="I182" s="250">
        <v>349.16754723020568</v>
      </c>
      <c r="J182" s="250">
        <f t="shared" si="10"/>
        <v>617.47766926008103</v>
      </c>
      <c r="K182" s="250"/>
      <c r="L182" s="250">
        <f t="shared" si="8"/>
        <v>375.52297914460064</v>
      </c>
      <c r="M182" s="250">
        <f t="shared" si="11"/>
        <v>993.00064840468167</v>
      </c>
    </row>
    <row r="183" spans="1:13" s="47" customFormat="1" ht="24" x14ac:dyDescent="0.25">
      <c r="A183" s="248">
        <v>215</v>
      </c>
      <c r="B183" s="249" t="s">
        <v>1108</v>
      </c>
      <c r="C183" s="250">
        <v>1173.7949717564577</v>
      </c>
      <c r="D183" s="250">
        <v>477.49520925326152</v>
      </c>
      <c r="E183" s="250">
        <v>88.17427032339998</v>
      </c>
      <c r="F183" s="250">
        <f t="shared" si="9"/>
        <v>565.6694795766615</v>
      </c>
      <c r="G183" s="250"/>
      <c r="H183" s="250">
        <v>90.700767168109877</v>
      </c>
      <c r="I183" s="250">
        <v>111.58220227009983</v>
      </c>
      <c r="J183" s="250">
        <f t="shared" si="10"/>
        <v>202.2829694382097</v>
      </c>
      <c r="K183" s="250"/>
      <c r="L183" s="250">
        <f t="shared" si="8"/>
        <v>405.84252274158649</v>
      </c>
      <c r="M183" s="250">
        <f t="shared" si="11"/>
        <v>608.1254921797962</v>
      </c>
    </row>
    <row r="184" spans="1:13" s="47" customFormat="1" ht="12" x14ac:dyDescent="0.25">
      <c r="A184" s="248">
        <v>216</v>
      </c>
      <c r="B184" s="249" t="s">
        <v>669</v>
      </c>
      <c r="C184" s="250">
        <v>2845.3708347777324</v>
      </c>
      <c r="D184" s="250">
        <v>510.83394690702829</v>
      </c>
      <c r="E184" s="250">
        <v>142.95169883293227</v>
      </c>
      <c r="F184" s="250">
        <f t="shared" si="9"/>
        <v>653.7856457399605</v>
      </c>
      <c r="G184" s="250"/>
      <c r="H184" s="250">
        <v>156.61484056763751</v>
      </c>
      <c r="I184" s="250">
        <v>285.90339766586453</v>
      </c>
      <c r="J184" s="250">
        <f t="shared" si="10"/>
        <v>442.51823823350207</v>
      </c>
      <c r="K184" s="250"/>
      <c r="L184" s="250">
        <f t="shared" si="8"/>
        <v>1749.0669508042697</v>
      </c>
      <c r="M184" s="250">
        <f t="shared" si="11"/>
        <v>2191.5851890377717</v>
      </c>
    </row>
    <row r="185" spans="1:13" s="47" customFormat="1" ht="12" x14ac:dyDescent="0.25">
      <c r="A185" s="248">
        <v>217</v>
      </c>
      <c r="B185" s="249" t="s">
        <v>670</v>
      </c>
      <c r="C185" s="250">
        <v>2998.1630808144855</v>
      </c>
      <c r="D185" s="250">
        <v>857.40478828449216</v>
      </c>
      <c r="E185" s="250">
        <v>122.48639832635602</v>
      </c>
      <c r="F185" s="250">
        <f t="shared" si="9"/>
        <v>979.89118661084819</v>
      </c>
      <c r="G185" s="250"/>
      <c r="H185" s="250">
        <v>202.89820696786404</v>
      </c>
      <c r="I185" s="250">
        <v>244.97279665271208</v>
      </c>
      <c r="J185" s="250">
        <f t="shared" si="10"/>
        <v>447.87100362057612</v>
      </c>
      <c r="K185" s="250"/>
      <c r="L185" s="250">
        <f t="shared" si="8"/>
        <v>1570.400890583061</v>
      </c>
      <c r="M185" s="250">
        <f t="shared" si="11"/>
        <v>2018.2718942036372</v>
      </c>
    </row>
    <row r="186" spans="1:13" s="47" customFormat="1" ht="24" x14ac:dyDescent="0.25">
      <c r="A186" s="248">
        <v>218</v>
      </c>
      <c r="B186" s="249" t="s">
        <v>671</v>
      </c>
      <c r="C186" s="250">
        <v>740.20390326791482</v>
      </c>
      <c r="D186" s="250">
        <v>520.94240629233491</v>
      </c>
      <c r="E186" s="250">
        <v>74.252260256786556</v>
      </c>
      <c r="F186" s="250">
        <f t="shared" si="9"/>
        <v>595.19466654912151</v>
      </c>
      <c r="G186" s="250"/>
      <c r="H186" s="250">
        <v>54.785829396196242</v>
      </c>
      <c r="I186" s="250">
        <v>79.965298272389802</v>
      </c>
      <c r="J186" s="250">
        <f t="shared" si="10"/>
        <v>134.75112766858604</v>
      </c>
      <c r="K186" s="250"/>
      <c r="L186" s="250">
        <f t="shared" si="8"/>
        <v>10.258109050207281</v>
      </c>
      <c r="M186" s="250">
        <f t="shared" si="11"/>
        <v>145.00923671879332</v>
      </c>
    </row>
    <row r="187" spans="1:13" s="47" customFormat="1" ht="24" x14ac:dyDescent="0.25">
      <c r="A187" s="248">
        <v>219</v>
      </c>
      <c r="B187" s="249" t="s">
        <v>672</v>
      </c>
      <c r="C187" s="250">
        <v>803.98138401613357</v>
      </c>
      <c r="D187" s="250">
        <v>442.18976121706078</v>
      </c>
      <c r="E187" s="250">
        <v>40.199069201550984</v>
      </c>
      <c r="F187" s="250">
        <f t="shared" si="9"/>
        <v>482.38883041861175</v>
      </c>
      <c r="G187" s="250"/>
      <c r="H187" s="250">
        <v>80.398138403101967</v>
      </c>
      <c r="I187" s="250">
        <v>80.398138403101953</v>
      </c>
      <c r="J187" s="250">
        <f t="shared" si="10"/>
        <v>160.79627680620393</v>
      </c>
      <c r="K187" s="250"/>
      <c r="L187" s="250">
        <f t="shared" si="8"/>
        <v>160.79627679131789</v>
      </c>
      <c r="M187" s="250">
        <f t="shared" si="11"/>
        <v>321.59255359752183</v>
      </c>
    </row>
    <row r="188" spans="1:13" s="50" customFormat="1" x14ac:dyDescent="0.25">
      <c r="A188" s="248">
        <v>222</v>
      </c>
      <c r="B188" s="249" t="s">
        <v>673</v>
      </c>
      <c r="C188" s="250">
        <v>19829.695613739506</v>
      </c>
      <c r="D188" s="250">
        <v>8646.8935220079984</v>
      </c>
      <c r="E188" s="250">
        <v>885.95208637556448</v>
      </c>
      <c r="F188" s="250">
        <f t="shared" si="9"/>
        <v>9532.8456083835626</v>
      </c>
      <c r="G188" s="250"/>
      <c r="H188" s="250">
        <v>1036.2682849231355</v>
      </c>
      <c r="I188" s="250">
        <v>1783.2018563383328</v>
      </c>
      <c r="J188" s="250">
        <f t="shared" si="10"/>
        <v>2819.4701412614686</v>
      </c>
      <c r="K188" s="250"/>
      <c r="L188" s="250">
        <f t="shared" si="8"/>
        <v>7477.3798640944751</v>
      </c>
      <c r="M188" s="250">
        <f t="shared" si="11"/>
        <v>10296.850005355944</v>
      </c>
    </row>
    <row r="189" spans="1:13" s="47" customFormat="1" ht="12" x14ac:dyDescent="0.25">
      <c r="A189" s="248">
        <v>223</v>
      </c>
      <c r="B189" s="249" t="s">
        <v>674</v>
      </c>
      <c r="C189" s="250">
        <v>81.849025566638772</v>
      </c>
      <c r="D189" s="250">
        <v>57.993905724926492</v>
      </c>
      <c r="E189" s="250">
        <v>0</v>
      </c>
      <c r="F189" s="250">
        <f t="shared" si="9"/>
        <v>57.993905724926492</v>
      </c>
      <c r="G189" s="250"/>
      <c r="H189" s="250">
        <v>9.5420479418992219</v>
      </c>
      <c r="I189" s="250">
        <v>9.5420479418992219</v>
      </c>
      <c r="J189" s="250">
        <f t="shared" si="10"/>
        <v>19.084095883798444</v>
      </c>
      <c r="K189" s="250"/>
      <c r="L189" s="250">
        <f t="shared" si="8"/>
        <v>4.7710239579138367</v>
      </c>
      <c r="M189" s="250">
        <f t="shared" si="11"/>
        <v>23.855119841712281</v>
      </c>
    </row>
    <row r="190" spans="1:13" s="47" customFormat="1" ht="24" x14ac:dyDescent="0.25">
      <c r="A190" s="248">
        <v>225</v>
      </c>
      <c r="B190" s="249" t="s">
        <v>675</v>
      </c>
      <c r="C190" s="250">
        <v>23.414631198449353</v>
      </c>
      <c r="D190" s="250">
        <v>15.219510074171906</v>
      </c>
      <c r="E190" s="250">
        <v>1.1707315441670698</v>
      </c>
      <c r="F190" s="250">
        <f t="shared" si="9"/>
        <v>16.390241618338976</v>
      </c>
      <c r="G190" s="250"/>
      <c r="H190" s="250">
        <v>1.1707315441670698</v>
      </c>
      <c r="I190" s="250">
        <v>2.3414630883341396</v>
      </c>
      <c r="J190" s="250">
        <f t="shared" si="10"/>
        <v>3.5121946325012097</v>
      </c>
      <c r="K190" s="250"/>
      <c r="L190" s="250">
        <f t="shared" si="8"/>
        <v>3.5121949476091672</v>
      </c>
      <c r="M190" s="250">
        <f t="shared" si="11"/>
        <v>7.0243895801103768</v>
      </c>
    </row>
    <row r="191" spans="1:13" s="47" customFormat="1" ht="12" x14ac:dyDescent="0.25">
      <c r="A191" s="248">
        <v>226</v>
      </c>
      <c r="B191" s="249" t="s">
        <v>676</v>
      </c>
      <c r="C191" s="250">
        <v>477.94559399999991</v>
      </c>
      <c r="D191" s="250">
        <v>71.691839099999996</v>
      </c>
      <c r="E191" s="250">
        <v>23.897279699999999</v>
      </c>
      <c r="F191" s="250">
        <f t="shared" si="9"/>
        <v>95.589118799999994</v>
      </c>
      <c r="G191" s="250"/>
      <c r="H191" s="250">
        <v>23.897279699999999</v>
      </c>
      <c r="I191" s="250">
        <v>47.794559399999997</v>
      </c>
      <c r="J191" s="250">
        <f t="shared" si="10"/>
        <v>71.691839099999996</v>
      </c>
      <c r="K191" s="250"/>
      <c r="L191" s="250">
        <f t="shared" si="8"/>
        <v>310.66463609999994</v>
      </c>
      <c r="M191" s="250">
        <f t="shared" si="11"/>
        <v>382.35647519999992</v>
      </c>
    </row>
    <row r="192" spans="1:13" s="47" customFormat="1" ht="12" x14ac:dyDescent="0.25">
      <c r="A192" s="248">
        <v>227</v>
      </c>
      <c r="B192" s="249" t="s">
        <v>677</v>
      </c>
      <c r="C192" s="250">
        <v>2004.3967328860556</v>
      </c>
      <c r="D192" s="250">
        <v>949.45108384187847</v>
      </c>
      <c r="E192" s="250">
        <v>105.49456486789137</v>
      </c>
      <c r="F192" s="250">
        <f t="shared" si="9"/>
        <v>1054.9456487097698</v>
      </c>
      <c r="G192" s="250"/>
      <c r="H192" s="250">
        <v>210.98912975121067</v>
      </c>
      <c r="I192" s="250">
        <v>210.98912973578274</v>
      </c>
      <c r="J192" s="250">
        <f t="shared" si="10"/>
        <v>421.97825948699341</v>
      </c>
      <c r="K192" s="250"/>
      <c r="L192" s="250">
        <f t="shared" si="8"/>
        <v>527.47282468929234</v>
      </c>
      <c r="M192" s="250">
        <f t="shared" si="11"/>
        <v>949.4510841762858</v>
      </c>
    </row>
    <row r="193" spans="1:15" s="50" customFormat="1" x14ac:dyDescent="0.25">
      <c r="A193" s="248">
        <v>228</v>
      </c>
      <c r="B193" s="249" t="s">
        <v>678</v>
      </c>
      <c r="C193" s="250">
        <v>368.61173471753756</v>
      </c>
      <c r="D193" s="250">
        <v>193.68730201464871</v>
      </c>
      <c r="E193" s="250">
        <v>19.389621965617547</v>
      </c>
      <c r="F193" s="250">
        <f t="shared" si="9"/>
        <v>213.07692398026626</v>
      </c>
      <c r="G193" s="250"/>
      <c r="H193" s="250">
        <v>19.389621965617547</v>
      </c>
      <c r="I193" s="250">
        <v>38.779243931235101</v>
      </c>
      <c r="J193" s="250">
        <f t="shared" si="10"/>
        <v>58.168865896852651</v>
      </c>
      <c r="K193" s="250"/>
      <c r="L193" s="250">
        <f t="shared" si="8"/>
        <v>97.365944840418649</v>
      </c>
      <c r="M193" s="250">
        <f t="shared" si="11"/>
        <v>155.5348107372713</v>
      </c>
    </row>
    <row r="194" spans="1:15" s="48" customFormat="1" ht="12" x14ac:dyDescent="0.25">
      <c r="A194" s="248">
        <v>229</v>
      </c>
      <c r="B194" s="249" t="s">
        <v>679</v>
      </c>
      <c r="C194" s="250">
        <v>1962.9187937371687</v>
      </c>
      <c r="D194" s="250">
        <v>809.77904996134282</v>
      </c>
      <c r="E194" s="250">
        <v>107.12819374339057</v>
      </c>
      <c r="F194" s="250">
        <f t="shared" si="9"/>
        <v>916.90724370473345</v>
      </c>
      <c r="G194" s="250"/>
      <c r="H194" s="250">
        <v>154.37469374339057</v>
      </c>
      <c r="I194" s="250">
        <v>214.25638748678114</v>
      </c>
      <c r="J194" s="250">
        <f t="shared" si="10"/>
        <v>368.63108123017173</v>
      </c>
      <c r="K194" s="250"/>
      <c r="L194" s="250">
        <f t="shared" si="8"/>
        <v>677.38046880226352</v>
      </c>
      <c r="M194" s="250">
        <f t="shared" si="11"/>
        <v>1046.0115500324353</v>
      </c>
    </row>
    <row r="195" spans="1:15" s="48" customFormat="1" ht="12" x14ac:dyDescent="0.25">
      <c r="A195" s="248">
        <v>231</v>
      </c>
      <c r="B195" s="249" t="s">
        <v>680</v>
      </c>
      <c r="C195" s="250">
        <v>121.30977022542218</v>
      </c>
      <c r="D195" s="250">
        <v>84.91683888781553</v>
      </c>
      <c r="E195" s="250">
        <v>6.0654884662744433</v>
      </c>
      <c r="F195" s="250">
        <f t="shared" si="9"/>
        <v>90.982327354089975</v>
      </c>
      <c r="G195" s="250"/>
      <c r="H195" s="250">
        <v>12.130976932548887</v>
      </c>
      <c r="I195" s="250">
        <v>12.130976932548887</v>
      </c>
      <c r="J195" s="250">
        <f t="shared" si="10"/>
        <v>24.261953865097773</v>
      </c>
      <c r="K195" s="250"/>
      <c r="L195" s="250">
        <f t="shared" si="8"/>
        <v>6.0654890062344364</v>
      </c>
      <c r="M195" s="250">
        <f t="shared" si="11"/>
        <v>30.32744287133221</v>
      </c>
    </row>
    <row r="196" spans="1:15" s="48" customFormat="1" ht="24" x14ac:dyDescent="0.25">
      <c r="A196" s="248">
        <v>233</v>
      </c>
      <c r="B196" s="249" t="s">
        <v>681</v>
      </c>
      <c r="C196" s="250">
        <v>162.08331123438552</v>
      </c>
      <c r="D196" s="250">
        <v>113.45831772757998</v>
      </c>
      <c r="E196" s="250">
        <v>8.1041655519699987</v>
      </c>
      <c r="F196" s="250">
        <f t="shared" si="9"/>
        <v>121.56248327954998</v>
      </c>
      <c r="G196" s="250"/>
      <c r="H196" s="250">
        <v>16.208331103939997</v>
      </c>
      <c r="I196" s="250">
        <v>16.208331103939994</v>
      </c>
      <c r="J196" s="250">
        <f t="shared" si="10"/>
        <v>32.416662207879995</v>
      </c>
      <c r="K196" s="250"/>
      <c r="L196" s="250">
        <f t="shared" si="8"/>
        <v>8.1041657469555446</v>
      </c>
      <c r="M196" s="250">
        <f t="shared" si="11"/>
        <v>40.520827954835539</v>
      </c>
    </row>
    <row r="197" spans="1:15" s="48" customFormat="1" ht="12" x14ac:dyDescent="0.25">
      <c r="A197" s="248">
        <v>234</v>
      </c>
      <c r="B197" s="249" t="s">
        <v>682</v>
      </c>
      <c r="C197" s="250">
        <v>676.67663011945649</v>
      </c>
      <c r="D197" s="250">
        <v>0</v>
      </c>
      <c r="E197" s="250">
        <v>5.6934559028867948</v>
      </c>
      <c r="F197" s="250">
        <f t="shared" si="9"/>
        <v>5.6934559028867948</v>
      </c>
      <c r="G197" s="250"/>
      <c r="H197" s="250">
        <v>30.147750461073592</v>
      </c>
      <c r="I197" s="250">
        <v>30.147750461073592</v>
      </c>
      <c r="J197" s="250">
        <f t="shared" si="10"/>
        <v>60.295500922147184</v>
      </c>
      <c r="K197" s="250"/>
      <c r="L197" s="250">
        <f t="shared" si="8"/>
        <v>610.68767329442255</v>
      </c>
      <c r="M197" s="250">
        <f t="shared" si="11"/>
        <v>670.98317421656975</v>
      </c>
    </row>
    <row r="198" spans="1:15" s="48" customFormat="1" ht="12" x14ac:dyDescent="0.25">
      <c r="A198" s="248">
        <v>235</v>
      </c>
      <c r="B198" s="249" t="s">
        <v>683</v>
      </c>
      <c r="C198" s="250">
        <v>1849.4152475006335</v>
      </c>
      <c r="D198" s="250">
        <v>642.96911723425501</v>
      </c>
      <c r="E198" s="250">
        <v>92.80354852102974</v>
      </c>
      <c r="F198" s="250">
        <f t="shared" si="9"/>
        <v>735.77266575528472</v>
      </c>
      <c r="G198" s="250"/>
      <c r="H198" s="250">
        <v>92.80354852102974</v>
      </c>
      <c r="I198" s="250">
        <v>185.60709704205948</v>
      </c>
      <c r="J198" s="250">
        <f t="shared" si="10"/>
        <v>278.41064556308925</v>
      </c>
      <c r="K198" s="250"/>
      <c r="L198" s="250">
        <f t="shared" si="8"/>
        <v>835.23193618225946</v>
      </c>
      <c r="M198" s="250">
        <f t="shared" si="11"/>
        <v>1113.6425817453487</v>
      </c>
    </row>
    <row r="199" spans="1:15" s="48" customFormat="1" ht="12" x14ac:dyDescent="0.25">
      <c r="A199" s="248">
        <v>236</v>
      </c>
      <c r="B199" s="249" t="s">
        <v>684</v>
      </c>
      <c r="C199" s="250">
        <v>1736.7713133477698</v>
      </c>
      <c r="D199" s="250">
        <v>868.38565667388502</v>
      </c>
      <c r="E199" s="250">
        <v>86.838565667388522</v>
      </c>
      <c r="F199" s="250">
        <f t="shared" si="9"/>
        <v>955.2242223412735</v>
      </c>
      <c r="G199" s="250"/>
      <c r="H199" s="250">
        <v>173.67713133477704</v>
      </c>
      <c r="I199" s="250">
        <v>173.67713133477704</v>
      </c>
      <c r="J199" s="250">
        <f t="shared" si="10"/>
        <v>347.35426266955409</v>
      </c>
      <c r="K199" s="250"/>
      <c r="L199" s="250">
        <f t="shared" si="8"/>
        <v>434.19282833694223</v>
      </c>
      <c r="M199" s="250">
        <f t="shared" si="11"/>
        <v>781.54709100649632</v>
      </c>
    </row>
    <row r="200" spans="1:15" s="48" customFormat="1" ht="12" x14ac:dyDescent="0.25">
      <c r="A200" s="248">
        <v>237</v>
      </c>
      <c r="B200" s="249" t="s">
        <v>685</v>
      </c>
      <c r="C200" s="250">
        <v>217.93450205205937</v>
      </c>
      <c r="D200" s="250">
        <v>33.89550990651788</v>
      </c>
      <c r="E200" s="250">
        <v>10.896725108530621</v>
      </c>
      <c r="F200" s="250">
        <f t="shared" si="9"/>
        <v>44.792235015048504</v>
      </c>
      <c r="G200" s="250"/>
      <c r="H200" s="250">
        <v>14.127188617732159</v>
      </c>
      <c r="I200" s="250">
        <v>21.793450217061242</v>
      </c>
      <c r="J200" s="250">
        <f t="shared" si="10"/>
        <v>35.920638834793401</v>
      </c>
      <c r="K200" s="250"/>
      <c r="L200" s="250">
        <f t="shared" si="8"/>
        <v>137.22162820221746</v>
      </c>
      <c r="M200" s="250">
        <f t="shared" si="11"/>
        <v>173.14226703701087</v>
      </c>
    </row>
    <row r="201" spans="1:15" s="52" customFormat="1" ht="15" x14ac:dyDescent="0.25">
      <c r="A201" s="248">
        <v>243</v>
      </c>
      <c r="B201" s="249" t="s">
        <v>686</v>
      </c>
      <c r="C201" s="250">
        <v>1608.3324536596269</v>
      </c>
      <c r="D201" s="250">
        <v>398.49677684988637</v>
      </c>
      <c r="E201" s="250">
        <v>79.200116073760654</v>
      </c>
      <c r="F201" s="250">
        <f t="shared" si="9"/>
        <v>477.69689292364706</v>
      </c>
      <c r="G201" s="250"/>
      <c r="H201" s="250">
        <v>90.164724265870433</v>
      </c>
      <c r="I201" s="250">
        <v>169.36484033963112</v>
      </c>
      <c r="J201" s="250">
        <f t="shared" si="10"/>
        <v>259.52956460550155</v>
      </c>
      <c r="K201" s="250"/>
      <c r="L201" s="250">
        <f t="shared" si="8"/>
        <v>871.10599613047839</v>
      </c>
      <c r="M201" s="250">
        <f t="shared" si="11"/>
        <v>1130.6355607359799</v>
      </c>
      <c r="N201" s="51"/>
      <c r="O201" s="51"/>
    </row>
    <row r="202" spans="1:15" s="48" customFormat="1" ht="12" x14ac:dyDescent="0.25">
      <c r="A202" s="248">
        <v>244</v>
      </c>
      <c r="B202" s="249" t="s">
        <v>687</v>
      </c>
      <c r="C202" s="250">
        <v>1291.7699193669923</v>
      </c>
      <c r="D202" s="250">
        <v>596.0240031959795</v>
      </c>
      <c r="E202" s="250">
        <v>42.739509117119766</v>
      </c>
      <c r="F202" s="250">
        <f t="shared" si="9"/>
        <v>638.76351231309923</v>
      </c>
      <c r="G202" s="250"/>
      <c r="H202" s="250">
        <v>90.051560684716051</v>
      </c>
      <c r="I202" s="250">
        <v>132.39081662729487</v>
      </c>
      <c r="J202" s="250">
        <f t="shared" si="10"/>
        <v>222.44237731201093</v>
      </c>
      <c r="K202" s="250"/>
      <c r="L202" s="250">
        <f t="shared" si="8"/>
        <v>430.56402974188217</v>
      </c>
      <c r="M202" s="250">
        <f t="shared" si="11"/>
        <v>653.0064070538931</v>
      </c>
    </row>
    <row r="203" spans="1:15" s="48" customFormat="1" ht="12" x14ac:dyDescent="0.25">
      <c r="A203" s="248">
        <v>247</v>
      </c>
      <c r="B203" s="249" t="s">
        <v>688</v>
      </c>
      <c r="C203" s="250">
        <v>358.03937851722549</v>
      </c>
      <c r="D203" s="250">
        <v>149.8669637237463</v>
      </c>
      <c r="E203" s="250">
        <v>19.243010965887411</v>
      </c>
      <c r="F203" s="250">
        <f t="shared" si="9"/>
        <v>169.1099746896337</v>
      </c>
      <c r="G203" s="250"/>
      <c r="H203" s="250">
        <v>32.087887470610355</v>
      </c>
      <c r="I203" s="250">
        <v>38.486021931774822</v>
      </c>
      <c r="J203" s="250">
        <f t="shared" si="10"/>
        <v>70.573909402385169</v>
      </c>
      <c r="K203" s="250"/>
      <c r="L203" s="250">
        <f t="shared" si="8"/>
        <v>118.35549442520662</v>
      </c>
      <c r="M203" s="250">
        <f t="shared" si="11"/>
        <v>188.92940382759178</v>
      </c>
    </row>
    <row r="204" spans="1:15" s="48" customFormat="1" ht="24" x14ac:dyDescent="0.25">
      <c r="A204" s="248">
        <v>248</v>
      </c>
      <c r="B204" s="249" t="s">
        <v>689</v>
      </c>
      <c r="C204" s="250">
        <v>1173.925407288345</v>
      </c>
      <c r="D204" s="250">
        <v>580.72530121271359</v>
      </c>
      <c r="E204" s="250">
        <v>82.330141526621162</v>
      </c>
      <c r="F204" s="250">
        <f t="shared" si="9"/>
        <v>663.05544273933469</v>
      </c>
      <c r="G204" s="250"/>
      <c r="H204" s="250">
        <v>142.09059999701239</v>
      </c>
      <c r="I204" s="250">
        <v>119.52091694078246</v>
      </c>
      <c r="J204" s="250">
        <f t="shared" si="10"/>
        <v>261.61151693779482</v>
      </c>
      <c r="K204" s="250"/>
      <c r="L204" s="250">
        <f t="shared" si="8"/>
        <v>249.2584476112155</v>
      </c>
      <c r="M204" s="250">
        <f t="shared" si="11"/>
        <v>510.86996454901032</v>
      </c>
    </row>
    <row r="205" spans="1:15" s="48" customFormat="1" ht="24" x14ac:dyDescent="0.25">
      <c r="A205" s="248">
        <v>250</v>
      </c>
      <c r="B205" s="249" t="s">
        <v>690</v>
      </c>
      <c r="C205" s="250">
        <v>846.87365189488742</v>
      </c>
      <c r="D205" s="250">
        <v>522.72380786526151</v>
      </c>
      <c r="E205" s="250">
        <v>47.520346169569237</v>
      </c>
      <c r="F205" s="250">
        <f t="shared" si="9"/>
        <v>570.24415403483079</v>
      </c>
      <c r="G205" s="250"/>
      <c r="H205" s="250">
        <v>95.040692339138474</v>
      </c>
      <c r="I205" s="250">
        <v>95.040692339138445</v>
      </c>
      <c r="J205" s="250">
        <f t="shared" si="10"/>
        <v>190.08138467827692</v>
      </c>
      <c r="K205" s="250"/>
      <c r="L205" s="250">
        <f t="shared" si="8"/>
        <v>86.548113181779712</v>
      </c>
      <c r="M205" s="250">
        <f t="shared" si="11"/>
        <v>276.62949786005663</v>
      </c>
    </row>
    <row r="206" spans="1:15" s="48" customFormat="1" ht="12" x14ac:dyDescent="0.25">
      <c r="A206" s="248">
        <v>251</v>
      </c>
      <c r="B206" s="249" t="s">
        <v>691</v>
      </c>
      <c r="C206" s="250">
        <v>484.86031562492383</v>
      </c>
      <c r="D206" s="250">
        <v>134.1096834312647</v>
      </c>
      <c r="E206" s="250">
        <v>19.576357812074363</v>
      </c>
      <c r="F206" s="250">
        <f t="shared" si="9"/>
        <v>153.68604124333905</v>
      </c>
      <c r="G206" s="250"/>
      <c r="H206" s="250">
        <v>23.897268893876362</v>
      </c>
      <c r="I206" s="250">
        <v>43.473626705950721</v>
      </c>
      <c r="J206" s="250">
        <f t="shared" si="10"/>
        <v>67.37089559982708</v>
      </c>
      <c r="K206" s="250"/>
      <c r="L206" s="250">
        <f t="shared" ref="L206:L226" si="12">SUM(C206-F206-J206)</f>
        <v>263.80337878175771</v>
      </c>
      <c r="M206" s="250">
        <f t="shared" si="11"/>
        <v>331.17427438158478</v>
      </c>
    </row>
    <row r="207" spans="1:15" s="48" customFormat="1" ht="24" x14ac:dyDescent="0.25">
      <c r="A207" s="248">
        <v>252</v>
      </c>
      <c r="B207" s="249" t="s">
        <v>692</v>
      </c>
      <c r="C207" s="250">
        <v>149.63183445427353</v>
      </c>
      <c r="D207" s="250">
        <v>110.25503625704745</v>
      </c>
      <c r="E207" s="250">
        <v>0</v>
      </c>
      <c r="F207" s="250">
        <f t="shared" ref="F207:F228" si="13">+D207+E207</f>
        <v>110.25503625704745</v>
      </c>
      <c r="G207" s="250"/>
      <c r="H207" s="250">
        <v>15.750719388974035</v>
      </c>
      <c r="I207" s="250">
        <v>15.750719388974035</v>
      </c>
      <c r="J207" s="250">
        <f t="shared" ref="J207:J226" si="14">+H207+I207</f>
        <v>31.501438777948071</v>
      </c>
      <c r="K207" s="250"/>
      <c r="L207" s="250">
        <f t="shared" si="12"/>
        <v>7.8753594192780092</v>
      </c>
      <c r="M207" s="250">
        <f t="shared" ref="M207:M226" si="15">J207+L207</f>
        <v>39.37679819722608</v>
      </c>
    </row>
    <row r="208" spans="1:15" s="48" customFormat="1" ht="12" x14ac:dyDescent="0.25">
      <c r="A208" s="248">
        <v>253</v>
      </c>
      <c r="B208" s="249" t="s">
        <v>1109</v>
      </c>
      <c r="C208" s="250">
        <v>697.99575163094687</v>
      </c>
      <c r="D208" s="250">
        <v>117.99204463450472</v>
      </c>
      <c r="E208" s="250">
        <v>28.540178843551363</v>
      </c>
      <c r="F208" s="250">
        <f t="shared" si="13"/>
        <v>146.5322234780561</v>
      </c>
      <c r="G208" s="250"/>
      <c r="H208" s="250">
        <v>38.122066045353414</v>
      </c>
      <c r="I208" s="250">
        <v>61.566747771169062</v>
      </c>
      <c r="J208" s="250">
        <f t="shared" si="14"/>
        <v>99.688813816522469</v>
      </c>
      <c r="K208" s="250"/>
      <c r="L208" s="250">
        <f t="shared" ref="L208:L210" si="16">SUM(C208-F208-J208)</f>
        <v>451.77471433636833</v>
      </c>
      <c r="M208" s="250">
        <f t="shared" si="15"/>
        <v>551.46352815289083</v>
      </c>
    </row>
    <row r="209" spans="1:13" s="48" customFormat="1" ht="12" x14ac:dyDescent="0.25">
      <c r="A209" s="248">
        <v>259</v>
      </c>
      <c r="B209" s="249" t="s">
        <v>693</v>
      </c>
      <c r="C209" s="250">
        <v>632.98258061269576</v>
      </c>
      <c r="D209" s="250">
        <v>84.838889650595476</v>
      </c>
      <c r="E209" s="250">
        <v>35.512094473447377</v>
      </c>
      <c r="F209" s="251">
        <f>D209+E209</f>
        <v>120.35098412404285</v>
      </c>
      <c r="G209" s="250"/>
      <c r="H209" s="250">
        <v>13.746908854795628</v>
      </c>
      <c r="I209" s="250">
        <v>48.736307357221499</v>
      </c>
      <c r="J209" s="250">
        <f>I209+H209</f>
        <v>62.483216212017126</v>
      </c>
      <c r="K209" s="250"/>
      <c r="L209" s="252">
        <f>SUM(C209-F209-J209)</f>
        <v>450.14838027663581</v>
      </c>
      <c r="M209" s="252">
        <f>J209+L209</f>
        <v>512.63159648865292</v>
      </c>
    </row>
    <row r="210" spans="1:13" s="48" customFormat="1" ht="24" x14ac:dyDescent="0.25">
      <c r="A210" s="248">
        <v>262</v>
      </c>
      <c r="B210" s="249" t="s">
        <v>694</v>
      </c>
      <c r="C210" s="250">
        <v>711.22071220220039</v>
      </c>
      <c r="D210" s="250">
        <v>289.7584881803819</v>
      </c>
      <c r="E210" s="250">
        <v>37.65483583287817</v>
      </c>
      <c r="F210" s="250">
        <f t="shared" si="13"/>
        <v>327.41332401326008</v>
      </c>
      <c r="G210" s="250"/>
      <c r="H210" s="250">
        <v>68.089534992132315</v>
      </c>
      <c r="I210" s="250">
        <v>75.309671665756341</v>
      </c>
      <c r="J210" s="250">
        <f t="shared" si="14"/>
        <v>143.39920665788867</v>
      </c>
      <c r="K210" s="250"/>
      <c r="L210" s="250">
        <f t="shared" si="16"/>
        <v>240.40818153105164</v>
      </c>
      <c r="M210" s="250">
        <f t="shared" si="15"/>
        <v>383.80738818894031</v>
      </c>
    </row>
    <row r="211" spans="1:13" s="48" customFormat="1" ht="12" x14ac:dyDescent="0.25">
      <c r="A211" s="248">
        <v>267</v>
      </c>
      <c r="B211" s="249" t="s">
        <v>695</v>
      </c>
      <c r="C211" s="250">
        <v>450.72031823081932</v>
      </c>
      <c r="D211" s="250">
        <v>119.15581833178695</v>
      </c>
      <c r="E211" s="250">
        <v>23.683178567575688</v>
      </c>
      <c r="F211" s="250">
        <f t="shared" si="13"/>
        <v>142.83899689936263</v>
      </c>
      <c r="G211" s="250"/>
      <c r="H211" s="250">
        <v>23.683178567575688</v>
      </c>
      <c r="I211" s="250">
        <v>47.366357135151375</v>
      </c>
      <c r="J211" s="250">
        <f t="shared" si="14"/>
        <v>71.04953570272707</v>
      </c>
      <c r="K211" s="250"/>
      <c r="L211" s="250">
        <f t="shared" si="12"/>
        <v>236.83178562872959</v>
      </c>
      <c r="M211" s="250">
        <f t="shared" si="15"/>
        <v>307.88132133145666</v>
      </c>
    </row>
    <row r="212" spans="1:13" s="48" customFormat="1" ht="24" x14ac:dyDescent="0.25">
      <c r="A212" s="248">
        <v>269</v>
      </c>
      <c r="B212" s="249" t="s">
        <v>696</v>
      </c>
      <c r="C212" s="250">
        <v>54.483112951162425</v>
      </c>
      <c r="D212" s="250">
        <v>14.33766130293748</v>
      </c>
      <c r="E212" s="250">
        <v>2.8675322605874962</v>
      </c>
      <c r="F212" s="250">
        <f t="shared" si="13"/>
        <v>17.205193563524976</v>
      </c>
      <c r="G212" s="250"/>
      <c r="H212" s="250">
        <v>2.8675322605874962</v>
      </c>
      <c r="I212" s="250">
        <v>5.7350645211749924</v>
      </c>
      <c r="J212" s="250">
        <f t="shared" si="14"/>
        <v>8.6025967817624895</v>
      </c>
      <c r="K212" s="250"/>
      <c r="L212" s="250">
        <f t="shared" si="12"/>
        <v>28.675322605874964</v>
      </c>
      <c r="M212" s="250">
        <f t="shared" si="15"/>
        <v>37.277919387637453</v>
      </c>
    </row>
    <row r="213" spans="1:13" s="48" customFormat="1" ht="12" x14ac:dyDescent="0.25">
      <c r="A213" s="248">
        <v>275</v>
      </c>
      <c r="B213" s="249" t="s">
        <v>697</v>
      </c>
      <c r="C213" s="250">
        <v>1319.1222799999998</v>
      </c>
      <c r="D213" s="250">
        <v>347.13744208278729</v>
      </c>
      <c r="E213" s="250">
        <v>69.427488416557452</v>
      </c>
      <c r="F213" s="250">
        <f t="shared" si="13"/>
        <v>416.56493049934477</v>
      </c>
      <c r="G213" s="250"/>
      <c r="H213" s="250">
        <v>69.427488416557452</v>
      </c>
      <c r="I213" s="250">
        <v>138.8549768331149</v>
      </c>
      <c r="J213" s="250">
        <f t="shared" si="14"/>
        <v>208.28246524967236</v>
      </c>
      <c r="K213" s="250"/>
      <c r="L213" s="250">
        <f t="shared" si="12"/>
        <v>694.27488425098272</v>
      </c>
      <c r="M213" s="250">
        <f t="shared" si="15"/>
        <v>902.55734950065505</v>
      </c>
    </row>
    <row r="214" spans="1:13" s="50" customFormat="1" x14ac:dyDescent="0.25">
      <c r="A214" s="248">
        <v>286</v>
      </c>
      <c r="B214" s="249" t="s">
        <v>698</v>
      </c>
      <c r="C214" s="250">
        <v>2020.2863444700945</v>
      </c>
      <c r="D214" s="250">
        <v>303.0429516661323</v>
      </c>
      <c r="E214" s="250">
        <v>101.01431722204411</v>
      </c>
      <c r="F214" s="250">
        <f t="shared" si="13"/>
        <v>404.0572688881764</v>
      </c>
      <c r="G214" s="250"/>
      <c r="H214" s="250">
        <v>101.01431722204411</v>
      </c>
      <c r="I214" s="250">
        <v>202.02863444408823</v>
      </c>
      <c r="J214" s="250">
        <f t="shared" si="14"/>
        <v>303.04295166613235</v>
      </c>
      <c r="K214" s="250"/>
      <c r="L214" s="250">
        <f t="shared" si="12"/>
        <v>1313.1861239157856</v>
      </c>
      <c r="M214" s="250">
        <f t="shared" si="15"/>
        <v>1616.2290755819181</v>
      </c>
    </row>
    <row r="215" spans="1:13" s="50" customFormat="1" x14ac:dyDescent="0.25">
      <c r="A215" s="248">
        <v>292</v>
      </c>
      <c r="B215" s="249" t="s">
        <v>1110</v>
      </c>
      <c r="C215" s="250">
        <v>1158.9386118805025</v>
      </c>
      <c r="D215" s="250">
        <v>53.950338884186927</v>
      </c>
      <c r="E215" s="250">
        <v>26.665462112436835</v>
      </c>
      <c r="F215" s="250">
        <f t="shared" si="13"/>
        <v>80.615800996623761</v>
      </c>
      <c r="G215" s="250"/>
      <c r="H215" s="250">
        <v>78.680209855455573</v>
      </c>
      <c r="I215" s="250">
        <v>79.64800542603966</v>
      </c>
      <c r="J215" s="250">
        <f t="shared" si="14"/>
        <v>158.32821528149523</v>
      </c>
      <c r="K215" s="250"/>
      <c r="L215" s="250">
        <f t="shared" si="12"/>
        <v>919.9945956023837</v>
      </c>
      <c r="M215" s="250">
        <f t="shared" si="15"/>
        <v>1078.3228108838789</v>
      </c>
    </row>
    <row r="216" spans="1:13" s="48" customFormat="1" ht="12" x14ac:dyDescent="0.25">
      <c r="A216" s="248">
        <v>293</v>
      </c>
      <c r="B216" s="249" t="s">
        <v>699</v>
      </c>
      <c r="C216" s="250">
        <v>1325.8447375360965</v>
      </c>
      <c r="D216" s="250">
        <v>348.90651004265249</v>
      </c>
      <c r="E216" s="250">
        <v>69.781302008530517</v>
      </c>
      <c r="F216" s="250">
        <f t="shared" si="13"/>
        <v>418.68781205118302</v>
      </c>
      <c r="G216" s="250"/>
      <c r="H216" s="250">
        <v>69.781302008530517</v>
      </c>
      <c r="I216" s="250">
        <v>139.56260401706101</v>
      </c>
      <c r="J216" s="250">
        <f t="shared" si="14"/>
        <v>209.34390602559154</v>
      </c>
      <c r="K216" s="250"/>
      <c r="L216" s="250">
        <f t="shared" si="12"/>
        <v>697.81301945932194</v>
      </c>
      <c r="M216" s="250">
        <f t="shared" si="15"/>
        <v>907.15692548491347</v>
      </c>
    </row>
    <row r="217" spans="1:13" s="48" customFormat="1" ht="12" x14ac:dyDescent="0.25">
      <c r="A217" s="248">
        <v>294</v>
      </c>
      <c r="B217" s="249" t="s">
        <v>700</v>
      </c>
      <c r="C217" s="250">
        <v>987.80850591840044</v>
      </c>
      <c r="D217" s="250">
        <v>296.60342546692215</v>
      </c>
      <c r="E217" s="250">
        <v>52.314038796336725</v>
      </c>
      <c r="F217" s="250">
        <f t="shared" si="13"/>
        <v>348.91746426325886</v>
      </c>
      <c r="G217" s="250"/>
      <c r="H217" s="250">
        <v>52.314038796336725</v>
      </c>
      <c r="I217" s="250">
        <v>104.62807759267345</v>
      </c>
      <c r="J217" s="250">
        <f t="shared" si="14"/>
        <v>156.94211638901018</v>
      </c>
      <c r="K217" s="250"/>
      <c r="L217" s="250">
        <f t="shared" si="12"/>
        <v>481.94892526613148</v>
      </c>
      <c r="M217" s="250">
        <f t="shared" si="15"/>
        <v>638.89104165514163</v>
      </c>
    </row>
    <row r="218" spans="1:13" s="48" customFormat="1" ht="24" x14ac:dyDescent="0.25">
      <c r="A218" s="248">
        <v>295</v>
      </c>
      <c r="B218" s="249" t="s">
        <v>701</v>
      </c>
      <c r="C218" s="250">
        <v>379.07471742569874</v>
      </c>
      <c r="D218" s="250">
        <v>105.98532668745548</v>
      </c>
      <c r="E218" s="250">
        <v>19.960760725625402</v>
      </c>
      <c r="F218" s="250">
        <f t="shared" si="13"/>
        <v>125.94608741308089</v>
      </c>
      <c r="G218" s="250"/>
      <c r="H218" s="250">
        <v>19.960760725625402</v>
      </c>
      <c r="I218" s="250">
        <v>39.921521451250804</v>
      </c>
      <c r="J218" s="250">
        <f t="shared" si="14"/>
        <v>59.882282176876203</v>
      </c>
      <c r="K218" s="250"/>
      <c r="L218" s="250">
        <f t="shared" si="12"/>
        <v>193.24634783574166</v>
      </c>
      <c r="M218" s="250">
        <f t="shared" si="15"/>
        <v>253.12863001261786</v>
      </c>
    </row>
    <row r="219" spans="1:13" s="48" customFormat="1" ht="12" x14ac:dyDescent="0.25">
      <c r="A219" s="248">
        <v>305</v>
      </c>
      <c r="B219" s="249" t="s">
        <v>702</v>
      </c>
      <c r="C219" s="250">
        <v>152.45943905579065</v>
      </c>
      <c r="D219" s="250">
        <v>42.39280087803764</v>
      </c>
      <c r="E219" s="250">
        <v>7.8619025552217936</v>
      </c>
      <c r="F219" s="250">
        <f t="shared" si="13"/>
        <v>50.254703433259436</v>
      </c>
      <c r="G219" s="250"/>
      <c r="H219" s="250">
        <v>7.8619025552217936</v>
      </c>
      <c r="I219" s="250">
        <v>15.723805110443587</v>
      </c>
      <c r="J219" s="250">
        <f t="shared" si="14"/>
        <v>23.585707665665382</v>
      </c>
      <c r="K219" s="250"/>
      <c r="L219" s="250">
        <f t="shared" si="12"/>
        <v>78.619027956865835</v>
      </c>
      <c r="M219" s="250">
        <f t="shared" si="15"/>
        <v>102.20473562253122</v>
      </c>
    </row>
    <row r="220" spans="1:13" s="50" customFormat="1" x14ac:dyDescent="0.25">
      <c r="A220" s="248">
        <v>306</v>
      </c>
      <c r="B220" s="249" t="s">
        <v>703</v>
      </c>
      <c r="C220" s="250">
        <v>1337.774052570388</v>
      </c>
      <c r="D220" s="250">
        <v>132.81335744089577</v>
      </c>
      <c r="E220" s="250">
        <v>35.148493345105784</v>
      </c>
      <c r="F220" s="250">
        <f t="shared" si="13"/>
        <v>167.96185078600155</v>
      </c>
      <c r="G220" s="250"/>
      <c r="H220" s="250">
        <v>63.217470230607773</v>
      </c>
      <c r="I220" s="250">
        <v>98.365963575713593</v>
      </c>
      <c r="J220" s="250">
        <f t="shared" si="14"/>
        <v>161.58343380632135</v>
      </c>
      <c r="K220" s="250"/>
      <c r="L220" s="250">
        <f t="shared" si="12"/>
        <v>1008.228767978065</v>
      </c>
      <c r="M220" s="250">
        <f t="shared" si="15"/>
        <v>1169.8122017843864</v>
      </c>
    </row>
    <row r="221" spans="1:13" s="50" customFormat="1" x14ac:dyDescent="0.25">
      <c r="A221" s="248">
        <v>307</v>
      </c>
      <c r="B221" s="249" t="s">
        <v>1111</v>
      </c>
      <c r="C221" s="250">
        <v>1498.4965063677062</v>
      </c>
      <c r="D221" s="250">
        <v>80.183164738434954</v>
      </c>
      <c r="E221" s="250">
        <v>42.618955730362408</v>
      </c>
      <c r="F221" s="250">
        <f t="shared" si="13"/>
        <v>122.80212046879737</v>
      </c>
      <c r="G221" s="250"/>
      <c r="H221" s="250">
        <v>86.148248287271372</v>
      </c>
      <c r="I221" s="250">
        <v>107.27570593557485</v>
      </c>
      <c r="J221" s="250">
        <f t="shared" si="14"/>
        <v>193.42395422284622</v>
      </c>
      <c r="K221" s="250"/>
      <c r="L221" s="252">
        <f t="shared" si="12"/>
        <v>1182.2704316760626</v>
      </c>
      <c r="M221" s="252">
        <f t="shared" si="15"/>
        <v>1375.6943858989089</v>
      </c>
    </row>
    <row r="222" spans="1:13" s="45" customFormat="1" ht="24" x14ac:dyDescent="0.25">
      <c r="A222" s="248">
        <v>308</v>
      </c>
      <c r="B222" s="249" t="s">
        <v>704</v>
      </c>
      <c r="C222" s="250">
        <v>979.939478647741</v>
      </c>
      <c r="D222" s="250">
        <v>148.1366681247062</v>
      </c>
      <c r="E222" s="250">
        <v>50.388908708602678</v>
      </c>
      <c r="F222" s="250">
        <f t="shared" si="13"/>
        <v>198.52557683330889</v>
      </c>
      <c r="G222" s="250"/>
      <c r="H222" s="250">
        <v>56.911350635955444</v>
      </c>
      <c r="I222" s="250">
        <v>100.77781741720534</v>
      </c>
      <c r="J222" s="250">
        <f t="shared" si="14"/>
        <v>157.68916805316078</v>
      </c>
      <c r="K222" s="250"/>
      <c r="L222" s="250">
        <f t="shared" si="12"/>
        <v>623.72473376127141</v>
      </c>
      <c r="M222" s="250">
        <f t="shared" si="15"/>
        <v>781.41390181443217</v>
      </c>
    </row>
    <row r="223" spans="1:13" s="45" customFormat="1" x14ac:dyDescent="0.25">
      <c r="A223" s="248">
        <v>316</v>
      </c>
      <c r="B223" s="249" t="s">
        <v>705</v>
      </c>
      <c r="C223" s="250">
        <v>337.60781487332116</v>
      </c>
      <c r="D223" s="250">
        <v>10.260923539949793</v>
      </c>
      <c r="E223" s="250">
        <v>7.3659649822319349</v>
      </c>
      <c r="F223" s="250">
        <f t="shared" si="13"/>
        <v>17.62688852218173</v>
      </c>
      <c r="G223" s="250"/>
      <c r="H223" s="250">
        <v>22.357086225371038</v>
      </c>
      <c r="I223" s="250">
        <v>23.004258795971868</v>
      </c>
      <c r="J223" s="250">
        <f t="shared" si="14"/>
        <v>45.361345021342906</v>
      </c>
      <c r="K223" s="250"/>
      <c r="L223" s="250">
        <f t="shared" si="12"/>
        <v>274.61958132979652</v>
      </c>
      <c r="M223" s="250">
        <f t="shared" si="15"/>
        <v>319.98092635113943</v>
      </c>
    </row>
    <row r="224" spans="1:13" s="45" customFormat="1" x14ac:dyDescent="0.25">
      <c r="A224" s="248">
        <v>317</v>
      </c>
      <c r="B224" s="249" t="s">
        <v>706</v>
      </c>
      <c r="C224" s="250">
        <v>1268.6083070784248</v>
      </c>
      <c r="D224" s="250">
        <v>106.95443366472038</v>
      </c>
      <c r="E224" s="250">
        <v>31.077236765727207</v>
      </c>
      <c r="F224" s="250">
        <f t="shared" si="13"/>
        <v>138.0316704304476</v>
      </c>
      <c r="G224" s="250"/>
      <c r="H224" s="250">
        <v>64.980335958407267</v>
      </c>
      <c r="I224" s="250">
        <v>89.331195917778402</v>
      </c>
      <c r="J224" s="250">
        <f t="shared" si="14"/>
        <v>154.31153187618565</v>
      </c>
      <c r="K224" s="250"/>
      <c r="L224" s="250">
        <f t="shared" si="12"/>
        <v>976.26510477179158</v>
      </c>
      <c r="M224" s="250">
        <f t="shared" si="15"/>
        <v>1130.5766366479772</v>
      </c>
    </row>
    <row r="225" spans="1:13" s="45" customFormat="1" x14ac:dyDescent="0.25">
      <c r="A225" s="248">
        <v>318</v>
      </c>
      <c r="B225" s="249" t="s">
        <v>707</v>
      </c>
      <c r="C225" s="250">
        <v>284.33585565934453</v>
      </c>
      <c r="D225" s="250">
        <v>44.15626692772102</v>
      </c>
      <c r="E225" s="250">
        <v>14.718755642573672</v>
      </c>
      <c r="F225" s="250">
        <f t="shared" si="13"/>
        <v>58.875022570294689</v>
      </c>
      <c r="G225" s="250"/>
      <c r="H225" s="250">
        <v>14.718755642573672</v>
      </c>
      <c r="I225" s="250">
        <v>29.437511285147348</v>
      </c>
      <c r="J225" s="250">
        <f t="shared" si="14"/>
        <v>44.15626692772102</v>
      </c>
      <c r="K225" s="250"/>
      <c r="L225" s="250">
        <f t="shared" si="12"/>
        <v>181.30456616132884</v>
      </c>
      <c r="M225" s="250">
        <f t="shared" si="15"/>
        <v>225.46083308904986</v>
      </c>
    </row>
    <row r="226" spans="1:13" s="45" customFormat="1" x14ac:dyDescent="0.25">
      <c r="A226" s="248">
        <v>319</v>
      </c>
      <c r="B226" s="249" t="s">
        <v>708</v>
      </c>
      <c r="C226" s="250">
        <v>851.44298127386492</v>
      </c>
      <c r="D226" s="250">
        <v>42.572149064193482</v>
      </c>
      <c r="E226" s="250">
        <v>42.572149064193482</v>
      </c>
      <c r="F226" s="250">
        <f t="shared" si="13"/>
        <v>85.144298128386964</v>
      </c>
      <c r="G226" s="250"/>
      <c r="H226" s="250">
        <v>85.144298128386964</v>
      </c>
      <c r="I226" s="250">
        <v>85.144298128386978</v>
      </c>
      <c r="J226" s="250">
        <f t="shared" si="14"/>
        <v>170.28859625677393</v>
      </c>
      <c r="K226" s="250"/>
      <c r="L226" s="250">
        <f t="shared" si="12"/>
        <v>596.01008688870411</v>
      </c>
      <c r="M226" s="250">
        <f t="shared" si="15"/>
        <v>766.29868314547798</v>
      </c>
    </row>
    <row r="227" spans="1:13" s="45" customFormat="1" x14ac:dyDescent="0.25">
      <c r="A227" s="248">
        <v>320</v>
      </c>
      <c r="B227" s="249" t="s">
        <v>709</v>
      </c>
      <c r="C227" s="250">
        <v>1144.5223264413967</v>
      </c>
      <c r="D227" s="250">
        <v>62.821803146120345</v>
      </c>
      <c r="E227" s="250">
        <v>20.926352446218633</v>
      </c>
      <c r="F227" s="250">
        <f t="shared" si="13"/>
        <v>83.748155592338975</v>
      </c>
      <c r="G227" s="250"/>
      <c r="H227" s="250">
        <v>65.913338056148902</v>
      </c>
      <c r="I227" s="250">
        <v>72.354404440911267</v>
      </c>
      <c r="J227" s="250">
        <f>+H227+I227</f>
        <v>138.26774249706017</v>
      </c>
      <c r="K227" s="250"/>
      <c r="L227" s="250">
        <f>SUM(C227-F227-J227)</f>
        <v>922.50642835199756</v>
      </c>
      <c r="M227" s="250">
        <f>J227+L227</f>
        <v>1060.7741708490578</v>
      </c>
    </row>
    <row r="228" spans="1:13" s="45" customFormat="1" ht="24" x14ac:dyDescent="0.25">
      <c r="A228" s="248">
        <v>328</v>
      </c>
      <c r="B228" s="249" t="s">
        <v>710</v>
      </c>
      <c r="C228" s="250">
        <v>85.656387331369928</v>
      </c>
      <c r="D228" s="250">
        <v>0</v>
      </c>
      <c r="E228" s="250">
        <v>0</v>
      </c>
      <c r="F228" s="250">
        <f t="shared" si="13"/>
        <v>0</v>
      </c>
      <c r="G228" s="250"/>
      <c r="H228" s="250">
        <v>0.10138876418212969</v>
      </c>
      <c r="I228" s="250">
        <v>2.9244952716901293</v>
      </c>
      <c r="J228" s="250">
        <f>+H228+I228</f>
        <v>3.025884035872259</v>
      </c>
      <c r="K228" s="250"/>
      <c r="L228" s="250">
        <f>SUM(C228-F228-J228)</f>
        <v>82.630503295497675</v>
      </c>
      <c r="M228" s="250">
        <f>J228+L228</f>
        <v>85.656387331369928</v>
      </c>
    </row>
    <row r="229" spans="1:13" s="48" customFormat="1" ht="13.5" x14ac:dyDescent="0.25">
      <c r="A229" s="253"/>
      <c r="B229" s="254" t="s">
        <v>711</v>
      </c>
      <c r="C229" s="247">
        <v>62568.924800668457</v>
      </c>
      <c r="D229" s="247">
        <f t="shared" ref="D229:M229" si="17">SUM(D230:D260)</f>
        <v>8510.7315412497828</v>
      </c>
      <c r="E229" s="247">
        <f t="shared" si="17"/>
        <v>1780.5286594735542</v>
      </c>
      <c r="F229" s="247">
        <f t="shared" si="17"/>
        <v>10291.260200723338</v>
      </c>
      <c r="G229" s="247"/>
      <c r="H229" s="247">
        <f t="shared" si="17"/>
        <v>3237.4513385890791</v>
      </c>
      <c r="I229" s="247">
        <f t="shared" si="17"/>
        <v>4577.6097916580429</v>
      </c>
      <c r="J229" s="247">
        <f t="shared" si="17"/>
        <v>7815.0611302471225</v>
      </c>
      <c r="K229" s="247"/>
      <c r="L229" s="247">
        <f t="shared" si="17"/>
        <v>44462.603469698013</v>
      </c>
      <c r="M229" s="247">
        <f t="shared" si="17"/>
        <v>52277.664599945136</v>
      </c>
    </row>
    <row r="230" spans="1:13" s="48" customFormat="1" ht="12" x14ac:dyDescent="0.25">
      <c r="A230" s="248">
        <v>171</v>
      </c>
      <c r="B230" s="249" t="s">
        <v>712</v>
      </c>
      <c r="C230" s="250">
        <v>8876.2648113790456</v>
      </c>
      <c r="D230" s="250">
        <v>638.53162610654738</v>
      </c>
      <c r="E230" s="250">
        <v>113.13826012922</v>
      </c>
      <c r="F230" s="251">
        <f>D230+E230</f>
        <v>751.66988623576742</v>
      </c>
      <c r="G230" s="250"/>
      <c r="H230" s="250">
        <v>463.63517627319754</v>
      </c>
      <c r="I230" s="250">
        <v>574.27619289700135</v>
      </c>
      <c r="J230" s="250">
        <f t="shared" ref="J230:J260" si="18">I230+H230</f>
        <v>1037.9113691701989</v>
      </c>
      <c r="K230" s="250"/>
      <c r="L230" s="252">
        <f t="shared" ref="L230:L260" si="19">SUM(C230-F230-J230)</f>
        <v>7086.6835559730798</v>
      </c>
      <c r="M230" s="252">
        <f t="shared" ref="M230:M260" si="20">J230+L230</f>
        <v>8124.5949251432785</v>
      </c>
    </row>
    <row r="231" spans="1:13" s="48" customFormat="1" ht="12" x14ac:dyDescent="0.25">
      <c r="A231" s="248">
        <v>188</v>
      </c>
      <c r="B231" s="249" t="s">
        <v>713</v>
      </c>
      <c r="C231" s="250">
        <v>3321.3746694671786</v>
      </c>
      <c r="D231" s="250">
        <v>1952.0453427828661</v>
      </c>
      <c r="E231" s="250">
        <v>264.14775364109755</v>
      </c>
      <c r="F231" s="251">
        <f t="shared" ref="F231:F260" si="21">D231+E231</f>
        <v>2216.1930964239637</v>
      </c>
      <c r="G231" s="250"/>
      <c r="H231" s="250">
        <v>309.6489784086092</v>
      </c>
      <c r="I231" s="250">
        <v>314.47224430790487</v>
      </c>
      <c r="J231" s="250">
        <f t="shared" si="18"/>
        <v>624.12122271651401</v>
      </c>
      <c r="K231" s="250"/>
      <c r="L231" s="252">
        <f t="shared" si="19"/>
        <v>481.06035032670093</v>
      </c>
      <c r="M231" s="252">
        <f t="shared" si="20"/>
        <v>1105.1815730432149</v>
      </c>
    </row>
    <row r="232" spans="1:13" s="48" customFormat="1" ht="12" x14ac:dyDescent="0.25">
      <c r="A232" s="248">
        <v>209</v>
      </c>
      <c r="B232" s="249" t="s">
        <v>714</v>
      </c>
      <c r="C232" s="250">
        <v>999.11547999867423</v>
      </c>
      <c r="D232" s="250">
        <v>436.4699164464808</v>
      </c>
      <c r="E232" s="250">
        <v>53.205137006158544</v>
      </c>
      <c r="F232" s="251">
        <f t="shared" si="21"/>
        <v>489.67505345263936</v>
      </c>
      <c r="G232" s="250"/>
      <c r="H232" s="250">
        <v>87.006069273716022</v>
      </c>
      <c r="I232" s="250">
        <v>96.978227961413523</v>
      </c>
      <c r="J232" s="250">
        <f t="shared" si="18"/>
        <v>183.98429723512953</v>
      </c>
      <c r="K232" s="250"/>
      <c r="L232" s="252">
        <f t="shared" si="19"/>
        <v>325.45612931090534</v>
      </c>
      <c r="M232" s="252">
        <f t="shared" si="20"/>
        <v>509.44042654603487</v>
      </c>
    </row>
    <row r="233" spans="1:13" s="48" customFormat="1" ht="12" x14ac:dyDescent="0.25">
      <c r="A233" s="248">
        <v>212</v>
      </c>
      <c r="B233" s="249" t="s">
        <v>715</v>
      </c>
      <c r="C233" s="250">
        <v>693.4941893997543</v>
      </c>
      <c r="D233" s="250">
        <v>488.26148805962578</v>
      </c>
      <c r="E233" s="250">
        <v>57.67733030150189</v>
      </c>
      <c r="F233" s="251">
        <f t="shared" si="21"/>
        <v>545.93881836112769</v>
      </c>
      <c r="G233" s="250"/>
      <c r="H233" s="250">
        <v>54.998397712257891</v>
      </c>
      <c r="I233" s="250">
        <v>75.117151666847704</v>
      </c>
      <c r="J233" s="250">
        <f t="shared" si="18"/>
        <v>130.1155493791056</v>
      </c>
      <c r="K233" s="250"/>
      <c r="L233" s="252">
        <f t="shared" si="19"/>
        <v>17.439821659521016</v>
      </c>
      <c r="M233" s="252">
        <f t="shared" si="20"/>
        <v>147.55537103862662</v>
      </c>
    </row>
    <row r="234" spans="1:13" s="48" customFormat="1" ht="12" x14ac:dyDescent="0.25">
      <c r="A234" s="248">
        <v>213</v>
      </c>
      <c r="B234" s="249" t="s">
        <v>716</v>
      </c>
      <c r="C234" s="250">
        <v>1148.0023668950528</v>
      </c>
      <c r="D234" s="250">
        <v>301.29438885812294</v>
      </c>
      <c r="E234" s="250">
        <v>44.317223783023294</v>
      </c>
      <c r="F234" s="251">
        <f t="shared" si="21"/>
        <v>345.61161264114622</v>
      </c>
      <c r="G234" s="250"/>
      <c r="H234" s="250">
        <v>61.546663490002281</v>
      </c>
      <c r="I234" s="250">
        <v>98.927162976986907</v>
      </c>
      <c r="J234" s="250">
        <f t="shared" si="18"/>
        <v>160.47382646698918</v>
      </c>
      <c r="K234" s="250"/>
      <c r="L234" s="252">
        <f t="shared" si="19"/>
        <v>641.91692778691743</v>
      </c>
      <c r="M234" s="252">
        <f t="shared" si="20"/>
        <v>802.39075425390661</v>
      </c>
    </row>
    <row r="235" spans="1:13" s="48" customFormat="1" ht="12" x14ac:dyDescent="0.25">
      <c r="A235" s="248">
        <v>214</v>
      </c>
      <c r="B235" s="249" t="s">
        <v>717</v>
      </c>
      <c r="C235" s="250">
        <v>2091.1100066190475</v>
      </c>
      <c r="D235" s="250">
        <v>1096.2426333290439</v>
      </c>
      <c r="E235" s="250">
        <v>127.12930120843706</v>
      </c>
      <c r="F235" s="251">
        <f t="shared" si="21"/>
        <v>1223.3719345374809</v>
      </c>
      <c r="G235" s="250"/>
      <c r="H235" s="250">
        <v>198.61167676329927</v>
      </c>
      <c r="I235" s="250">
        <v>219.87334438772103</v>
      </c>
      <c r="J235" s="250">
        <f t="shared" si="18"/>
        <v>418.48502115102031</v>
      </c>
      <c r="K235" s="250"/>
      <c r="L235" s="252">
        <f t="shared" si="19"/>
        <v>449.25305093054624</v>
      </c>
      <c r="M235" s="252">
        <f t="shared" si="20"/>
        <v>867.73807208156654</v>
      </c>
    </row>
    <row r="236" spans="1:13" s="48" customFormat="1" ht="12" x14ac:dyDescent="0.25">
      <c r="A236" s="248">
        <v>242</v>
      </c>
      <c r="B236" s="249" t="s">
        <v>718</v>
      </c>
      <c r="C236" s="250">
        <v>272.45387463312755</v>
      </c>
      <c r="D236" s="250">
        <v>196.77224266227924</v>
      </c>
      <c r="E236" s="250">
        <v>0</v>
      </c>
      <c r="F236" s="251">
        <f t="shared" si="21"/>
        <v>196.77224266227924</v>
      </c>
      <c r="G236" s="250"/>
      <c r="H236" s="250">
        <v>30.272652717273729</v>
      </c>
      <c r="I236" s="250">
        <v>30.272652717273729</v>
      </c>
      <c r="J236" s="250">
        <f t="shared" si="18"/>
        <v>60.545305434547458</v>
      </c>
      <c r="K236" s="250"/>
      <c r="L236" s="252">
        <f t="shared" si="19"/>
        <v>15.136326536300857</v>
      </c>
      <c r="M236" s="252">
        <f t="shared" si="20"/>
        <v>75.681631970848315</v>
      </c>
    </row>
    <row r="237" spans="1:13" s="48" customFormat="1" ht="12" x14ac:dyDescent="0.25">
      <c r="A237" s="248">
        <v>245</v>
      </c>
      <c r="B237" s="249" t="s">
        <v>719</v>
      </c>
      <c r="C237" s="250">
        <v>756.76868401043657</v>
      </c>
      <c r="D237" s="250">
        <v>325.88053570913564</v>
      </c>
      <c r="E237" s="250">
        <v>33.660528027870228</v>
      </c>
      <c r="F237" s="251">
        <f t="shared" si="21"/>
        <v>359.54106373700586</v>
      </c>
      <c r="G237" s="250"/>
      <c r="H237" s="250">
        <v>63.174802042437548</v>
      </c>
      <c r="I237" s="250">
        <v>79.987051826817122</v>
      </c>
      <c r="J237" s="250">
        <f t="shared" si="18"/>
        <v>143.16185386925468</v>
      </c>
      <c r="K237" s="250"/>
      <c r="L237" s="252">
        <f t="shared" si="19"/>
        <v>254.06576640417603</v>
      </c>
      <c r="M237" s="252">
        <f t="shared" si="20"/>
        <v>397.22762027343072</v>
      </c>
    </row>
    <row r="238" spans="1:13" s="48" customFormat="1" ht="24" x14ac:dyDescent="0.25">
      <c r="A238" s="248">
        <v>249</v>
      </c>
      <c r="B238" s="249" t="s">
        <v>720</v>
      </c>
      <c r="C238" s="250">
        <v>839.28316585847074</v>
      </c>
      <c r="D238" s="250">
        <v>233.47242375626846</v>
      </c>
      <c r="E238" s="250">
        <v>44.731183381270107</v>
      </c>
      <c r="F238" s="251">
        <f t="shared" si="21"/>
        <v>278.20360713753854</v>
      </c>
      <c r="G238" s="250"/>
      <c r="H238" s="250">
        <v>60.760350072488784</v>
      </c>
      <c r="I238" s="250">
        <v>89.462366762540213</v>
      </c>
      <c r="J238" s="250">
        <f t="shared" si="18"/>
        <v>150.22271683502899</v>
      </c>
      <c r="K238" s="250"/>
      <c r="L238" s="252">
        <f t="shared" si="19"/>
        <v>410.85684188590324</v>
      </c>
      <c r="M238" s="252">
        <f t="shared" si="20"/>
        <v>561.07955872093225</v>
      </c>
    </row>
    <row r="239" spans="1:13" s="48" customFormat="1" ht="12" x14ac:dyDescent="0.25">
      <c r="A239" s="248">
        <v>260</v>
      </c>
      <c r="B239" s="249" t="s">
        <v>721</v>
      </c>
      <c r="C239" s="250">
        <v>198.29453279229861</v>
      </c>
      <c r="D239" s="250">
        <v>5.3322399248848047</v>
      </c>
      <c r="E239" s="250">
        <v>0.66821821334022269</v>
      </c>
      <c r="F239" s="251">
        <f t="shared" si="21"/>
        <v>6.000458138225027</v>
      </c>
      <c r="G239" s="250"/>
      <c r="H239" s="250">
        <v>6.9083042463914666</v>
      </c>
      <c r="I239" s="250">
        <v>7.5007753491564442</v>
      </c>
      <c r="J239" s="250">
        <f t="shared" si="18"/>
        <v>14.409079595547912</v>
      </c>
      <c r="K239" s="250"/>
      <c r="L239" s="252">
        <f t="shared" si="19"/>
        <v>177.88499505852567</v>
      </c>
      <c r="M239" s="252">
        <f t="shared" si="20"/>
        <v>192.2940746540736</v>
      </c>
    </row>
    <row r="240" spans="1:13" s="48" customFormat="1" ht="12" x14ac:dyDescent="0.25">
      <c r="A240" s="248">
        <v>261</v>
      </c>
      <c r="B240" s="249" t="s">
        <v>722</v>
      </c>
      <c r="C240" s="250">
        <v>7123.4124598925328</v>
      </c>
      <c r="D240" s="250">
        <v>1640.4433432003152</v>
      </c>
      <c r="E240" s="250">
        <v>351.5485791353654</v>
      </c>
      <c r="F240" s="251">
        <f t="shared" si="21"/>
        <v>1991.9919223356806</v>
      </c>
      <c r="G240" s="250"/>
      <c r="H240" s="250">
        <v>409.83851133222299</v>
      </c>
      <c r="I240" s="250">
        <v>719.35921893140903</v>
      </c>
      <c r="J240" s="250">
        <f t="shared" si="18"/>
        <v>1129.1977302636319</v>
      </c>
      <c r="K240" s="250"/>
      <c r="L240" s="252">
        <f t="shared" si="19"/>
        <v>4002.2228072932207</v>
      </c>
      <c r="M240" s="252">
        <f t="shared" si="20"/>
        <v>5131.4205375568527</v>
      </c>
    </row>
    <row r="241" spans="1:13" s="50" customFormat="1" x14ac:dyDescent="0.25">
      <c r="A241" s="248">
        <v>264</v>
      </c>
      <c r="B241" s="249" t="s">
        <v>723</v>
      </c>
      <c r="C241" s="250">
        <v>11203.868739099125</v>
      </c>
      <c r="D241" s="250">
        <v>335.21143082221204</v>
      </c>
      <c r="E241" s="250">
        <v>351.65163607918555</v>
      </c>
      <c r="F241" s="251">
        <f t="shared" si="21"/>
        <v>686.86306690139759</v>
      </c>
      <c r="G241" s="250"/>
      <c r="H241" s="250">
        <v>537.73688417312439</v>
      </c>
      <c r="I241" s="250">
        <v>872.9483149953362</v>
      </c>
      <c r="J241" s="250">
        <f t="shared" si="18"/>
        <v>1410.6851991684607</v>
      </c>
      <c r="K241" s="250"/>
      <c r="L241" s="252">
        <f t="shared" si="19"/>
        <v>9106.3204730292673</v>
      </c>
      <c r="M241" s="252">
        <f t="shared" si="20"/>
        <v>10517.005672197727</v>
      </c>
    </row>
    <row r="242" spans="1:13" s="50" customFormat="1" x14ac:dyDescent="0.25">
      <c r="A242" s="248">
        <v>273</v>
      </c>
      <c r="B242" s="249" t="s">
        <v>724</v>
      </c>
      <c r="C242" s="250">
        <v>559.48295734185047</v>
      </c>
      <c r="D242" s="250">
        <v>63.539386400163067</v>
      </c>
      <c r="E242" s="250">
        <v>24.237686160649869</v>
      </c>
      <c r="F242" s="251">
        <f t="shared" si="21"/>
        <v>87.77707256081294</v>
      </c>
      <c r="G242" s="250"/>
      <c r="H242" s="250">
        <v>35.138062461678608</v>
      </c>
      <c r="I242" s="250">
        <v>51.436172327533747</v>
      </c>
      <c r="J242" s="250">
        <f t="shared" si="18"/>
        <v>86.574234789212355</v>
      </c>
      <c r="K242" s="250"/>
      <c r="L242" s="252">
        <f t="shared" si="19"/>
        <v>385.13164999182516</v>
      </c>
      <c r="M242" s="252">
        <f t="shared" si="20"/>
        <v>471.70588478103753</v>
      </c>
    </row>
    <row r="243" spans="1:13" s="50" customFormat="1" x14ac:dyDescent="0.25">
      <c r="A243" s="248">
        <v>274</v>
      </c>
      <c r="B243" s="249" t="s">
        <v>725</v>
      </c>
      <c r="C243" s="250">
        <v>1486.5442928473874</v>
      </c>
      <c r="D243" s="250">
        <v>362.27097536355228</v>
      </c>
      <c r="E243" s="250">
        <v>76.709933133108095</v>
      </c>
      <c r="F243" s="251">
        <f t="shared" si="21"/>
        <v>438.98090849666039</v>
      </c>
      <c r="G243" s="250"/>
      <c r="H243" s="250">
        <v>84.185434036305111</v>
      </c>
      <c r="I243" s="250">
        <v>153.41986626621616</v>
      </c>
      <c r="J243" s="250">
        <f t="shared" si="18"/>
        <v>237.60530030252127</v>
      </c>
      <c r="K243" s="250"/>
      <c r="L243" s="252">
        <f t="shared" si="19"/>
        <v>809.95808404820582</v>
      </c>
      <c r="M243" s="252">
        <f t="shared" si="20"/>
        <v>1047.5633843507271</v>
      </c>
    </row>
    <row r="244" spans="1:13" s="50" customFormat="1" x14ac:dyDescent="0.25">
      <c r="A244" s="248">
        <v>278</v>
      </c>
      <c r="B244" s="249" t="s">
        <v>726</v>
      </c>
      <c r="C244" s="250">
        <v>1011.0750999999999</v>
      </c>
      <c r="D244" s="250">
        <v>0</v>
      </c>
      <c r="E244" s="250">
        <v>0</v>
      </c>
      <c r="F244" s="251">
        <f t="shared" si="21"/>
        <v>0</v>
      </c>
      <c r="G244" s="250"/>
      <c r="H244" s="250">
        <v>33.702503270337999</v>
      </c>
      <c r="I244" s="250">
        <v>33.702503270337999</v>
      </c>
      <c r="J244" s="250">
        <f t="shared" si="18"/>
        <v>67.405006540675998</v>
      </c>
      <c r="K244" s="250"/>
      <c r="L244" s="252">
        <f t="shared" si="19"/>
        <v>943.67009345932388</v>
      </c>
      <c r="M244" s="252">
        <f t="shared" si="20"/>
        <v>1011.0750999999999</v>
      </c>
    </row>
    <row r="245" spans="1:13" s="50" customFormat="1" x14ac:dyDescent="0.25">
      <c r="A245" s="248">
        <v>280</v>
      </c>
      <c r="B245" s="249" t="s">
        <v>727</v>
      </c>
      <c r="C245" s="250">
        <v>367.49851770098491</v>
      </c>
      <c r="D245" s="250">
        <v>35.949550323074803</v>
      </c>
      <c r="E245" s="250">
        <v>11.58514286118192</v>
      </c>
      <c r="F245" s="251">
        <f t="shared" si="21"/>
        <v>47.534693184256724</v>
      </c>
      <c r="G245" s="250"/>
      <c r="H245" s="250">
        <v>13.052152418852902</v>
      </c>
      <c r="I245" s="250">
        <v>28.719166285820819</v>
      </c>
      <c r="J245" s="250">
        <f t="shared" si="18"/>
        <v>41.771318704673718</v>
      </c>
      <c r="K245" s="250"/>
      <c r="L245" s="252">
        <f t="shared" si="19"/>
        <v>278.19250581205449</v>
      </c>
      <c r="M245" s="252">
        <f t="shared" si="20"/>
        <v>319.96382451672821</v>
      </c>
    </row>
    <row r="246" spans="1:13" s="50" customFormat="1" x14ac:dyDescent="0.25">
      <c r="A246" s="248">
        <v>281</v>
      </c>
      <c r="B246" s="249" t="s">
        <v>728</v>
      </c>
      <c r="C246" s="250">
        <v>746.22251644900052</v>
      </c>
      <c r="D246" s="250">
        <v>0</v>
      </c>
      <c r="E246" s="250">
        <v>1.2182946896272788</v>
      </c>
      <c r="F246" s="251">
        <f t="shared" si="21"/>
        <v>1.2182946896272788</v>
      </c>
      <c r="G246" s="250"/>
      <c r="H246" s="250">
        <v>74.854605634878368</v>
      </c>
      <c r="I246" s="250">
        <v>78.08179306772206</v>
      </c>
      <c r="J246" s="250">
        <f t="shared" si="18"/>
        <v>152.93639870260043</v>
      </c>
      <c r="K246" s="250"/>
      <c r="L246" s="252">
        <f t="shared" si="19"/>
        <v>592.0678230567728</v>
      </c>
      <c r="M246" s="252">
        <f t="shared" si="20"/>
        <v>745.00422175937319</v>
      </c>
    </row>
    <row r="247" spans="1:13" s="50" customFormat="1" x14ac:dyDescent="0.25">
      <c r="A247" s="248">
        <v>282</v>
      </c>
      <c r="B247" s="249" t="s">
        <v>729</v>
      </c>
      <c r="C247" s="250">
        <v>301.77807811916597</v>
      </c>
      <c r="D247" s="250">
        <v>0</v>
      </c>
      <c r="E247" s="250">
        <v>0</v>
      </c>
      <c r="F247" s="251">
        <f t="shared" si="21"/>
        <v>0</v>
      </c>
      <c r="G247" s="250"/>
      <c r="H247" s="250">
        <v>3.0973658163839484</v>
      </c>
      <c r="I247" s="250">
        <v>14.189090406175897</v>
      </c>
      <c r="J247" s="250">
        <f t="shared" si="18"/>
        <v>17.286456222559845</v>
      </c>
      <c r="K247" s="250"/>
      <c r="L247" s="252">
        <f t="shared" si="19"/>
        <v>284.49162189660615</v>
      </c>
      <c r="M247" s="252">
        <f t="shared" si="20"/>
        <v>301.77807811916597</v>
      </c>
    </row>
    <row r="248" spans="1:13" s="50" customFormat="1" x14ac:dyDescent="0.25">
      <c r="A248" s="248">
        <v>284</v>
      </c>
      <c r="B248" s="249" t="s">
        <v>730</v>
      </c>
      <c r="C248" s="250">
        <v>812.45081399999992</v>
      </c>
      <c r="D248" s="250">
        <v>42.760569177787993</v>
      </c>
      <c r="E248" s="250">
        <v>42.760569177787993</v>
      </c>
      <c r="F248" s="251">
        <f t="shared" si="21"/>
        <v>85.521138355575985</v>
      </c>
      <c r="G248" s="250"/>
      <c r="H248" s="250">
        <v>42.760569177787993</v>
      </c>
      <c r="I248" s="250">
        <v>85.521138355575985</v>
      </c>
      <c r="J248" s="250">
        <f t="shared" si="18"/>
        <v>128.28170753336397</v>
      </c>
      <c r="K248" s="250"/>
      <c r="L248" s="252">
        <f t="shared" si="19"/>
        <v>598.64796811105998</v>
      </c>
      <c r="M248" s="252">
        <f t="shared" si="20"/>
        <v>726.92967564442392</v>
      </c>
    </row>
    <row r="249" spans="1:13" s="50" customFormat="1" x14ac:dyDescent="0.25">
      <c r="A249" s="248">
        <v>288</v>
      </c>
      <c r="B249" s="249" t="s">
        <v>1112</v>
      </c>
      <c r="C249" s="250">
        <v>336.95386860481256</v>
      </c>
      <c r="D249" s="250">
        <v>30.513062131927704</v>
      </c>
      <c r="E249" s="250">
        <v>10.171020713817834</v>
      </c>
      <c r="F249" s="251">
        <f t="shared" si="21"/>
        <v>40.684082845745536</v>
      </c>
      <c r="G249" s="250"/>
      <c r="H249" s="250">
        <v>10.90217084033098</v>
      </c>
      <c r="I249" s="250">
        <v>24.924285518796811</v>
      </c>
      <c r="J249" s="250">
        <f t="shared" si="18"/>
        <v>35.826456359127789</v>
      </c>
      <c r="K249" s="250"/>
      <c r="L249" s="252">
        <f t="shared" si="19"/>
        <v>260.44332939993922</v>
      </c>
      <c r="M249" s="252">
        <f t="shared" si="20"/>
        <v>296.26978575906702</v>
      </c>
    </row>
    <row r="250" spans="1:13" s="50" customFormat="1" x14ac:dyDescent="0.25">
      <c r="A250" s="248">
        <v>297</v>
      </c>
      <c r="B250" s="249" t="s">
        <v>731</v>
      </c>
      <c r="C250" s="250">
        <v>1622.1094206131038</v>
      </c>
      <c r="D250" s="250">
        <v>0</v>
      </c>
      <c r="E250" s="250">
        <v>7.112333217866369</v>
      </c>
      <c r="F250" s="251">
        <f t="shared" si="21"/>
        <v>7.112333217866369</v>
      </c>
      <c r="G250" s="250"/>
      <c r="H250" s="250">
        <v>63.553425144920737</v>
      </c>
      <c r="I250" s="250">
        <v>63.553425144920737</v>
      </c>
      <c r="J250" s="250">
        <f t="shared" si="18"/>
        <v>127.10685028984147</v>
      </c>
      <c r="K250" s="250"/>
      <c r="L250" s="252">
        <f t="shared" si="19"/>
        <v>1487.890237105396</v>
      </c>
      <c r="M250" s="252">
        <f t="shared" si="20"/>
        <v>1614.9970873952375</v>
      </c>
    </row>
    <row r="251" spans="1:13" s="50" customFormat="1" ht="24" x14ac:dyDescent="0.25">
      <c r="A251" s="248">
        <v>309</v>
      </c>
      <c r="B251" s="249" t="s">
        <v>732</v>
      </c>
      <c r="C251" s="250">
        <v>193.50598005580463</v>
      </c>
      <c r="D251" s="250">
        <v>0</v>
      </c>
      <c r="E251" s="250">
        <v>0</v>
      </c>
      <c r="F251" s="251">
        <f t="shared" si="21"/>
        <v>0</v>
      </c>
      <c r="G251" s="250"/>
      <c r="H251" s="250">
        <v>20.369050531228783</v>
      </c>
      <c r="I251" s="250">
        <v>20.369050531228783</v>
      </c>
      <c r="J251" s="250">
        <f t="shared" si="18"/>
        <v>40.738101062457567</v>
      </c>
      <c r="K251" s="250"/>
      <c r="L251" s="252">
        <f t="shared" si="19"/>
        <v>152.76787899334707</v>
      </c>
      <c r="M251" s="252">
        <f t="shared" si="20"/>
        <v>193.50598005580463</v>
      </c>
    </row>
    <row r="252" spans="1:13" s="50" customFormat="1" x14ac:dyDescent="0.25">
      <c r="A252" s="248">
        <v>310</v>
      </c>
      <c r="B252" s="249" t="s">
        <v>733</v>
      </c>
      <c r="C252" s="250">
        <v>198.47781891587491</v>
      </c>
      <c r="D252" s="250">
        <v>0</v>
      </c>
      <c r="E252" s="250">
        <v>4.1494430984777591</v>
      </c>
      <c r="F252" s="251">
        <f t="shared" si="21"/>
        <v>4.1494430984777591</v>
      </c>
      <c r="G252" s="250"/>
      <c r="H252" s="250">
        <v>12.286167252923518</v>
      </c>
      <c r="I252" s="250">
        <v>12.286167252923514</v>
      </c>
      <c r="J252" s="250">
        <f t="shared" si="18"/>
        <v>24.572334505847031</v>
      </c>
      <c r="K252" s="250"/>
      <c r="L252" s="252">
        <f t="shared" si="19"/>
        <v>169.75604131155012</v>
      </c>
      <c r="M252" s="252">
        <f t="shared" si="20"/>
        <v>194.32837581739716</v>
      </c>
    </row>
    <row r="253" spans="1:13" s="50" customFormat="1" x14ac:dyDescent="0.25">
      <c r="A253" s="248">
        <v>312</v>
      </c>
      <c r="B253" s="249" t="s">
        <v>734</v>
      </c>
      <c r="C253" s="250">
        <v>250.11697069423957</v>
      </c>
      <c r="D253" s="250">
        <v>0</v>
      </c>
      <c r="E253" s="250">
        <v>6.5820255451267391</v>
      </c>
      <c r="F253" s="251">
        <f t="shared" si="21"/>
        <v>6.5820255451267391</v>
      </c>
      <c r="G253" s="250"/>
      <c r="H253" s="250">
        <v>13.164051090253478</v>
      </c>
      <c r="I253" s="250">
        <v>17.332667236997477</v>
      </c>
      <c r="J253" s="250">
        <f t="shared" si="18"/>
        <v>30.496718327250953</v>
      </c>
      <c r="K253" s="250"/>
      <c r="L253" s="252">
        <f t="shared" si="19"/>
        <v>213.03822682186188</v>
      </c>
      <c r="M253" s="252">
        <f t="shared" si="20"/>
        <v>243.53494514911284</v>
      </c>
    </row>
    <row r="254" spans="1:13" s="50" customFormat="1" x14ac:dyDescent="0.25">
      <c r="A254" s="248">
        <v>314</v>
      </c>
      <c r="B254" s="249" t="s">
        <v>735</v>
      </c>
      <c r="C254" s="250">
        <v>1798.6890478662717</v>
      </c>
      <c r="D254" s="250">
        <v>0</v>
      </c>
      <c r="E254" s="250">
        <v>4.9556017022660379</v>
      </c>
      <c r="F254" s="251">
        <f t="shared" si="21"/>
        <v>4.9556017022660379</v>
      </c>
      <c r="G254" s="250"/>
      <c r="H254" s="250">
        <v>66.564090308082541</v>
      </c>
      <c r="I254" s="250">
        <v>66.564090308082541</v>
      </c>
      <c r="J254" s="250">
        <f t="shared" si="18"/>
        <v>133.12818061616508</v>
      </c>
      <c r="K254" s="250"/>
      <c r="L254" s="252">
        <f t="shared" si="19"/>
        <v>1660.6052655478406</v>
      </c>
      <c r="M254" s="252">
        <f t="shared" si="20"/>
        <v>1793.7334461640057</v>
      </c>
    </row>
    <row r="255" spans="1:13" s="50" customFormat="1" x14ac:dyDescent="0.25">
      <c r="A255" s="248">
        <v>321</v>
      </c>
      <c r="B255" s="249" t="s">
        <v>1113</v>
      </c>
      <c r="C255" s="250">
        <v>252.10006301510026</v>
      </c>
      <c r="D255" s="250">
        <v>9.7349834974969927</v>
      </c>
      <c r="E255" s="250">
        <v>4.8674917487484963</v>
      </c>
      <c r="F255" s="251">
        <f t="shared" si="21"/>
        <v>14.60247524624549</v>
      </c>
      <c r="G255" s="250"/>
      <c r="H255" s="250">
        <v>10.711886718488145</v>
      </c>
      <c r="I255" s="250">
        <v>15.956019249852641</v>
      </c>
      <c r="J255" s="250">
        <f t="shared" si="18"/>
        <v>26.667905968340786</v>
      </c>
      <c r="K255" s="250"/>
      <c r="L255" s="252">
        <f t="shared" si="19"/>
        <v>210.82968180051398</v>
      </c>
      <c r="M255" s="252">
        <f t="shared" si="20"/>
        <v>237.49758776885477</v>
      </c>
    </row>
    <row r="256" spans="1:13" s="45" customFormat="1" ht="24" x14ac:dyDescent="0.25">
      <c r="A256" s="248">
        <v>322</v>
      </c>
      <c r="B256" s="249" t="s">
        <v>736</v>
      </c>
      <c r="C256" s="250">
        <v>6428.1936823657406</v>
      </c>
      <c r="D256" s="250">
        <v>299.49158478783147</v>
      </c>
      <c r="E256" s="250">
        <v>85.49388076549404</v>
      </c>
      <c r="F256" s="251">
        <f t="shared" si="21"/>
        <v>384.98546555332553</v>
      </c>
      <c r="G256" s="250"/>
      <c r="H256" s="250">
        <v>248.26883306548629</v>
      </c>
      <c r="I256" s="250">
        <v>332.20507357221413</v>
      </c>
      <c r="J256" s="250">
        <f t="shared" si="18"/>
        <v>580.47390663770045</v>
      </c>
      <c r="K256" s="250"/>
      <c r="L256" s="252">
        <f t="shared" si="19"/>
        <v>5462.7343101747147</v>
      </c>
      <c r="M256" s="252">
        <f t="shared" si="20"/>
        <v>6043.2082168124152</v>
      </c>
    </row>
    <row r="257" spans="1:21" s="45" customFormat="1" ht="24" x14ac:dyDescent="0.25">
      <c r="A257" s="248">
        <v>336</v>
      </c>
      <c r="B257" s="249" t="s">
        <v>737</v>
      </c>
      <c r="C257" s="250">
        <v>454.01611589026879</v>
      </c>
      <c r="D257" s="250">
        <v>0</v>
      </c>
      <c r="E257" s="250">
        <v>1.9078714796487992</v>
      </c>
      <c r="F257" s="251">
        <f t="shared" si="21"/>
        <v>1.9078714796487992</v>
      </c>
      <c r="G257" s="250"/>
      <c r="H257" s="250">
        <v>27.599070920033121</v>
      </c>
      <c r="I257" s="250">
        <v>29.809171476753114</v>
      </c>
      <c r="J257" s="250">
        <f t="shared" si="18"/>
        <v>57.408242396786235</v>
      </c>
      <c r="K257" s="250"/>
      <c r="L257" s="252">
        <f t="shared" si="19"/>
        <v>394.70000201383374</v>
      </c>
      <c r="M257" s="252">
        <f t="shared" si="20"/>
        <v>452.10824441061999</v>
      </c>
    </row>
    <row r="258" spans="1:21" s="45" customFormat="1" ht="24" x14ac:dyDescent="0.25">
      <c r="A258" s="248">
        <v>337</v>
      </c>
      <c r="B258" s="249" t="s">
        <v>738</v>
      </c>
      <c r="C258" s="250">
        <v>202.96836850488947</v>
      </c>
      <c r="D258" s="250">
        <v>0</v>
      </c>
      <c r="E258" s="250">
        <v>0</v>
      </c>
      <c r="F258" s="251">
        <f t="shared" si="21"/>
        <v>0</v>
      </c>
      <c r="G258" s="250"/>
      <c r="H258" s="250">
        <v>3.6023919614379492</v>
      </c>
      <c r="I258" s="250">
        <v>11.568801577361898</v>
      </c>
      <c r="J258" s="250">
        <f t="shared" si="18"/>
        <v>15.171193538799846</v>
      </c>
      <c r="K258" s="250"/>
      <c r="L258" s="252">
        <f t="shared" si="19"/>
        <v>187.79717496608961</v>
      </c>
      <c r="M258" s="252">
        <f t="shared" si="20"/>
        <v>202.96836850488947</v>
      </c>
    </row>
    <row r="259" spans="1:21" s="50" customFormat="1" ht="24" x14ac:dyDescent="0.25">
      <c r="A259" s="248">
        <v>339</v>
      </c>
      <c r="B259" s="249" t="s">
        <v>739</v>
      </c>
      <c r="C259" s="250">
        <v>7350.0206541586685</v>
      </c>
      <c r="D259" s="250">
        <v>16.513817910164782</v>
      </c>
      <c r="E259" s="250">
        <v>56.902214273283434</v>
      </c>
      <c r="F259" s="251">
        <f t="shared" si="21"/>
        <v>73.416032183448209</v>
      </c>
      <c r="G259" s="250"/>
      <c r="H259" s="250">
        <v>188.97811684836839</v>
      </c>
      <c r="I259" s="250">
        <v>335.65678718307282</v>
      </c>
      <c r="J259" s="250">
        <f t="shared" si="18"/>
        <v>524.63490403144124</v>
      </c>
      <c r="K259" s="250"/>
      <c r="L259" s="252">
        <f t="shared" si="19"/>
        <v>6751.969717943779</v>
      </c>
      <c r="M259" s="252">
        <f t="shared" si="20"/>
        <v>7276.6046219752207</v>
      </c>
    </row>
    <row r="260" spans="1:21" s="50" customFormat="1" ht="24" x14ac:dyDescent="0.25">
      <c r="A260" s="255">
        <v>350</v>
      </c>
      <c r="B260" s="256" t="s">
        <v>399</v>
      </c>
      <c r="C260" s="257">
        <v>673.27755348054689</v>
      </c>
      <c r="D260" s="257">
        <v>0</v>
      </c>
      <c r="E260" s="257">
        <v>0</v>
      </c>
      <c r="F260" s="258">
        <f t="shared" si="21"/>
        <v>0</v>
      </c>
      <c r="G260" s="257"/>
      <c r="H260" s="257">
        <v>0.5229245862783346</v>
      </c>
      <c r="I260" s="257">
        <v>23.139817846046672</v>
      </c>
      <c r="J260" s="257">
        <f t="shared" si="18"/>
        <v>23.662742432325008</v>
      </c>
      <c r="K260" s="257"/>
      <c r="L260" s="259">
        <f t="shared" si="19"/>
        <v>649.6148110482219</v>
      </c>
      <c r="M260" s="259">
        <f t="shared" si="20"/>
        <v>673.27755348054689</v>
      </c>
    </row>
    <row r="261" spans="1:21" s="50" customFormat="1" ht="15" hidden="1" customHeight="1" x14ac:dyDescent="0.25">
      <c r="A261" s="150" t="s">
        <v>740</v>
      </c>
      <c r="B261" s="260"/>
      <c r="C261" s="250"/>
      <c r="D261" s="250"/>
      <c r="E261" s="250"/>
      <c r="F261" s="251"/>
      <c r="G261" s="250"/>
      <c r="H261" s="250"/>
      <c r="I261" s="250"/>
      <c r="J261" s="250"/>
      <c r="K261" s="250"/>
      <c r="L261" s="252"/>
      <c r="M261" s="252"/>
    </row>
    <row r="262" spans="1:21" s="50" customFormat="1" ht="15" customHeight="1" x14ac:dyDescent="0.25">
      <c r="A262" s="150" t="s">
        <v>1077</v>
      </c>
      <c r="B262" s="260"/>
      <c r="C262" s="250"/>
      <c r="D262" s="250"/>
      <c r="E262" s="250"/>
      <c r="F262" s="251"/>
      <c r="G262" s="250"/>
      <c r="H262" s="250"/>
      <c r="I262" s="250"/>
      <c r="J262" s="250"/>
      <c r="K262" s="250"/>
      <c r="L262" s="252"/>
      <c r="M262" s="252"/>
    </row>
    <row r="263" spans="1:21" s="46" customFormat="1" ht="13.9" customHeight="1" x14ac:dyDescent="0.25">
      <c r="A263" s="150" t="s">
        <v>741</v>
      </c>
      <c r="B263" s="150"/>
      <c r="C263" s="150"/>
      <c r="D263" s="150"/>
      <c r="E263" s="150"/>
      <c r="F263" s="150"/>
      <c r="G263" s="150"/>
      <c r="H263" s="150"/>
      <c r="I263" s="150"/>
      <c r="J263" s="250"/>
      <c r="K263" s="150"/>
      <c r="L263" s="150"/>
      <c r="M263" s="150"/>
    </row>
    <row r="264" spans="1:21" s="46" customFormat="1" ht="13.9" customHeight="1" x14ac:dyDescent="0.25">
      <c r="A264" s="150" t="s">
        <v>1093</v>
      </c>
      <c r="B264" s="150"/>
      <c r="C264" s="150"/>
      <c r="D264" s="150"/>
      <c r="E264" s="150"/>
      <c r="F264" s="150"/>
      <c r="G264" s="150"/>
      <c r="H264" s="150"/>
      <c r="I264" s="250"/>
      <c r="J264" s="250"/>
      <c r="K264" s="150"/>
      <c r="L264" s="150"/>
      <c r="M264" s="150"/>
      <c r="N264" s="45"/>
      <c r="O264" s="45"/>
      <c r="P264" s="45"/>
      <c r="Q264" s="45"/>
      <c r="R264" s="45"/>
      <c r="S264" s="45"/>
      <c r="T264" s="45"/>
      <c r="U264" s="45"/>
    </row>
    <row r="265" spans="1:21" s="45" customFormat="1" ht="13.9" customHeight="1" x14ac:dyDescent="0.25">
      <c r="A265" s="240" t="s">
        <v>401</v>
      </c>
      <c r="B265" s="261"/>
      <c r="C265" s="261"/>
      <c r="D265" s="261"/>
      <c r="E265" s="261"/>
      <c r="F265" s="261"/>
      <c r="G265" s="261"/>
      <c r="H265" s="261"/>
      <c r="I265" s="261"/>
      <c r="J265" s="261"/>
      <c r="K265" s="261"/>
      <c r="L265" s="261"/>
      <c r="M265" s="261"/>
      <c r="N265" s="46"/>
      <c r="O265" s="46"/>
      <c r="P265" s="46"/>
      <c r="Q265" s="46"/>
      <c r="R265" s="46"/>
      <c r="S265" s="46"/>
      <c r="T265" s="46"/>
      <c r="U265" s="46"/>
    </row>
    <row r="266" spans="1:21" s="45" customFormat="1" ht="13.9" customHeight="1" x14ac:dyDescent="0.25"/>
    <row r="267" spans="1:21" s="45" customFormat="1" ht="13.9" customHeight="1" x14ac:dyDescent="0.25">
      <c r="C267" s="46"/>
      <c r="D267" s="46"/>
      <c r="E267" s="46"/>
      <c r="F267" s="46"/>
      <c r="G267" s="46"/>
      <c r="H267" s="46"/>
      <c r="I267" s="46"/>
      <c r="J267" s="46"/>
      <c r="K267" s="46"/>
      <c r="L267" s="46"/>
      <c r="M267" s="46"/>
    </row>
    <row r="268" spans="1:21" s="45" customFormat="1" ht="15" customHeight="1" x14ac:dyDescent="0.25">
      <c r="C268" s="53"/>
      <c r="D268" s="53"/>
      <c r="E268" s="53"/>
      <c r="F268" s="53"/>
      <c r="G268" s="53"/>
      <c r="H268" s="53"/>
      <c r="I268" s="53"/>
      <c r="J268" s="53"/>
      <c r="K268" s="53"/>
      <c r="L268" s="53"/>
      <c r="M268" s="53"/>
    </row>
    <row r="269" spans="1:21" s="45" customFormat="1" ht="15" customHeight="1" x14ac:dyDescent="0.25"/>
    <row r="270" spans="1:21" s="45" customFormat="1" ht="15" customHeight="1" x14ac:dyDescent="0.25">
      <c r="C270" s="46"/>
      <c r="D270" s="46"/>
      <c r="E270" s="46"/>
      <c r="F270" s="46"/>
      <c r="G270" s="46"/>
      <c r="H270" s="46"/>
      <c r="I270" s="46"/>
      <c r="J270" s="46"/>
      <c r="K270" s="46"/>
      <c r="L270" s="46"/>
      <c r="M270" s="46"/>
    </row>
    <row r="271" spans="1:21" s="45" customFormat="1" ht="15" customHeight="1" x14ac:dyDescent="0.25">
      <c r="C271" s="46"/>
      <c r="D271" s="46"/>
      <c r="E271" s="46"/>
      <c r="F271" s="46"/>
      <c r="G271" s="46"/>
      <c r="H271" s="46"/>
      <c r="I271" s="46"/>
      <c r="J271" s="46"/>
      <c r="K271" s="46"/>
      <c r="L271" s="46"/>
      <c r="M271" s="46"/>
    </row>
    <row r="272" spans="1:21" s="45" customFormat="1" ht="15" customHeight="1" x14ac:dyDescent="0.25">
      <c r="C272" s="54"/>
      <c r="D272" s="54"/>
      <c r="E272" s="54"/>
      <c r="F272" s="54"/>
      <c r="G272" s="54"/>
      <c r="H272" s="54"/>
      <c r="I272" s="54"/>
      <c r="J272" s="54"/>
      <c r="K272" s="54"/>
      <c r="L272" s="54"/>
      <c r="M272" s="54"/>
    </row>
    <row r="273" spans="1:13" s="45" customFormat="1" ht="15" customHeight="1" x14ac:dyDescent="0.25"/>
    <row r="274" spans="1:13" s="45" customFormat="1" ht="15" customHeight="1" x14ac:dyDescent="0.25"/>
    <row r="275" spans="1:13" s="45" customFormat="1" ht="15" customHeight="1" x14ac:dyDescent="0.25">
      <c r="A275" s="46"/>
      <c r="B275" s="46"/>
      <c r="C275" s="46"/>
      <c r="D275" s="46"/>
      <c r="E275" s="46"/>
      <c r="F275" s="46"/>
      <c r="G275" s="46"/>
      <c r="H275" s="46"/>
      <c r="I275" s="46"/>
      <c r="J275" s="46"/>
      <c r="K275" s="46"/>
      <c r="L275" s="46"/>
      <c r="M275" s="46"/>
    </row>
    <row r="276" spans="1:13" s="45" customFormat="1" ht="15" customHeight="1" x14ac:dyDescent="0.25">
      <c r="A276" s="46"/>
      <c r="B276" s="46"/>
      <c r="C276" s="46"/>
      <c r="D276" s="46"/>
      <c r="E276" s="46"/>
      <c r="F276" s="46"/>
      <c r="G276" s="46"/>
      <c r="H276" s="46"/>
      <c r="I276" s="46"/>
      <c r="J276" s="46"/>
      <c r="K276" s="46"/>
      <c r="L276" s="46"/>
      <c r="M276" s="46"/>
    </row>
    <row r="277" spans="1:13" s="45" customFormat="1" x14ac:dyDescent="0.25">
      <c r="A277" s="46"/>
      <c r="B277" s="46"/>
      <c r="C277" s="46"/>
      <c r="D277" s="46"/>
      <c r="E277" s="46"/>
      <c r="F277" s="46"/>
      <c r="G277" s="46"/>
      <c r="H277" s="46"/>
      <c r="I277" s="46"/>
      <c r="J277" s="46"/>
      <c r="K277" s="46"/>
      <c r="L277" s="46"/>
      <c r="M277" s="46"/>
    </row>
    <row r="278" spans="1:13" s="45" customFormat="1" x14ac:dyDescent="0.25"/>
    <row r="279" spans="1:13" s="45" customFormat="1" x14ac:dyDescent="0.25"/>
    <row r="280" spans="1:13" s="45" customFormat="1" x14ac:dyDescent="0.25"/>
    <row r="281" spans="1:13" s="45" customFormat="1" x14ac:dyDescent="0.25"/>
    <row r="282" spans="1:13" s="45" customFormat="1" x14ac:dyDescent="0.25"/>
    <row r="283" spans="1:13" s="45" customFormat="1" x14ac:dyDescent="0.25"/>
    <row r="284" spans="1:13" s="45" customFormat="1" x14ac:dyDescent="0.25">
      <c r="B284" s="55"/>
    </row>
    <row r="285" spans="1:13" s="45" customFormat="1" x14ac:dyDescent="0.25"/>
    <row r="286" spans="1:13" s="45" customFormat="1" x14ac:dyDescent="0.25"/>
    <row r="287" spans="1:13" s="45" customFormat="1" x14ac:dyDescent="0.25"/>
    <row r="288" spans="1:13" s="45" customFormat="1" x14ac:dyDescent="0.25"/>
    <row r="289" s="45" customFormat="1" x14ac:dyDescent="0.25"/>
    <row r="290" s="45" customFormat="1" x14ac:dyDescent="0.25"/>
    <row r="291" s="45" customFormat="1" x14ac:dyDescent="0.25"/>
    <row r="292" s="45" customFormat="1" x14ac:dyDescent="0.25"/>
    <row r="293" s="45" customFormat="1" x14ac:dyDescent="0.25"/>
    <row r="294" s="45" customFormat="1" x14ac:dyDescent="0.25"/>
    <row r="295" s="45" customFormat="1" x14ac:dyDescent="0.25"/>
    <row r="296" s="45" customFormat="1" x14ac:dyDescent="0.25"/>
    <row r="297" s="45" customFormat="1" x14ac:dyDescent="0.25"/>
    <row r="298" s="45" customFormat="1" x14ac:dyDescent="0.25"/>
    <row r="299" s="45" customFormat="1" x14ac:dyDescent="0.25"/>
    <row r="300" s="45" customFormat="1" x14ac:dyDescent="0.25"/>
    <row r="301" s="45" customFormat="1" x14ac:dyDescent="0.25"/>
    <row r="302" s="45" customFormat="1" x14ac:dyDescent="0.25"/>
    <row r="303" s="45" customFormat="1" x14ac:dyDescent="0.25"/>
    <row r="304" s="45" customFormat="1" x14ac:dyDescent="0.25"/>
    <row r="305" s="45" customFormat="1" x14ac:dyDescent="0.25"/>
    <row r="306" s="45" customFormat="1" x14ac:dyDescent="0.25"/>
    <row r="307" s="45" customFormat="1" x14ac:dyDescent="0.25"/>
    <row r="308" s="45" customFormat="1" x14ac:dyDescent="0.25"/>
    <row r="309" s="45" customFormat="1" x14ac:dyDescent="0.25"/>
    <row r="310" s="45" customFormat="1" x14ac:dyDescent="0.25"/>
    <row r="311" s="45" customFormat="1" x14ac:dyDescent="0.25"/>
    <row r="312" s="45" customFormat="1" x14ac:dyDescent="0.25"/>
    <row r="313" s="45" customFormat="1" x14ac:dyDescent="0.25"/>
    <row r="314" s="45" customFormat="1" x14ac:dyDescent="0.25"/>
    <row r="315" s="45" customFormat="1" x14ac:dyDescent="0.25"/>
    <row r="316" s="45" customFormat="1" x14ac:dyDescent="0.25"/>
    <row r="317" s="45" customFormat="1" x14ac:dyDescent="0.25"/>
    <row r="318" s="45" customFormat="1" x14ac:dyDescent="0.25"/>
    <row r="319" s="45" customFormat="1" x14ac:dyDescent="0.25"/>
    <row r="320" s="45" customFormat="1" x14ac:dyDescent="0.25"/>
    <row r="321" spans="1:13" s="45" customFormat="1" x14ac:dyDescent="0.25"/>
    <row r="322" spans="1:13" s="45" customFormat="1" x14ac:dyDescent="0.25"/>
    <row r="323" spans="1:13" s="45" customFormat="1" x14ac:dyDescent="0.25"/>
    <row r="324" spans="1:13" s="45" customFormat="1" x14ac:dyDescent="0.25"/>
    <row r="325" spans="1:13" s="45" customFormat="1" x14ac:dyDescent="0.25"/>
    <row r="326" spans="1:13" s="45" customFormat="1" x14ac:dyDescent="0.25"/>
    <row r="327" spans="1:13" s="45" customFormat="1" x14ac:dyDescent="0.25"/>
    <row r="328" spans="1:13" s="45" customFormat="1" x14ac:dyDescent="0.25"/>
    <row r="329" spans="1:13" s="45" customFormat="1" x14ac:dyDescent="0.25"/>
    <row r="330" spans="1:13" s="45" customFormat="1" x14ac:dyDescent="0.25">
      <c r="A330" s="56"/>
      <c r="B330" s="56"/>
      <c r="C330" s="56"/>
      <c r="D330" s="56"/>
      <c r="E330" s="56"/>
      <c r="F330" s="56"/>
      <c r="G330" s="56"/>
      <c r="H330" s="56"/>
      <c r="I330" s="56"/>
      <c r="J330" s="56"/>
      <c r="K330" s="56"/>
      <c r="L330" s="56"/>
      <c r="M330" s="56"/>
    </row>
    <row r="331" spans="1:13" s="45" customFormat="1" x14ac:dyDescent="0.25">
      <c r="A331" s="56"/>
      <c r="B331" s="56"/>
      <c r="C331" s="56"/>
      <c r="D331" s="56"/>
      <c r="E331" s="56"/>
      <c r="F331" s="56"/>
      <c r="G331" s="56"/>
      <c r="H331" s="56"/>
      <c r="I331" s="56"/>
      <c r="J331" s="56"/>
      <c r="K331" s="56"/>
      <c r="L331" s="56"/>
      <c r="M331" s="56"/>
    </row>
    <row r="347" spans="1:1" x14ac:dyDescent="0.25">
      <c r="A347" s="57"/>
    </row>
  </sheetData>
  <mergeCells count="9">
    <mergeCell ref="A1:D1"/>
    <mergeCell ref="E1:M1"/>
    <mergeCell ref="A2:M2"/>
    <mergeCell ref="L8:M8"/>
    <mergeCell ref="A8:A10"/>
    <mergeCell ref="B8:B10"/>
    <mergeCell ref="C8:C9"/>
    <mergeCell ref="D8:F8"/>
    <mergeCell ref="H8:J8"/>
  </mergeCells>
  <printOptions horizontalCentered="1"/>
  <pageMargins left="0" right="0" top="0" bottom="0" header="0" footer="0"/>
  <pageSetup scale="64" fitToWidth="0" fitToHeight="0" orientation="landscape" r:id="rId1"/>
  <headerFooter scaleWithDoc="0" alignWithMargins="0">
    <oddHeader xml:space="preserve">&amp;L
</oddHeader>
  </headerFooter>
  <ignoredErrors>
    <ignoredError sqref="C10:F11 H10:J11 L10:M11" numberStoredAsText="1"/>
    <ignoredError sqref="C12:F12 L12:M12 H12:J12" numberStoredAsText="1" formulaRange="1"/>
    <ignoredError sqref="C13:F13 H13:J13 L13:M13" formulaRange="1"/>
    <ignoredError sqref="L229:M22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2"/>
  <sheetViews>
    <sheetView showGridLines="0" zoomScaleNormal="100" zoomScaleSheetLayoutView="90" workbookViewId="0">
      <selection sqref="A1:D1"/>
    </sheetView>
  </sheetViews>
  <sheetFormatPr baseColWidth="10" defaultColWidth="12.85546875" defaultRowHeight="11.25" x14ac:dyDescent="0.25"/>
  <cols>
    <col min="1" max="1" width="8.28515625" style="391" customWidth="1"/>
    <col min="2" max="2" width="5.28515625" style="392" customWidth="1"/>
    <col min="3" max="3" width="49.5703125" style="66" customWidth="1"/>
    <col min="4" max="4" width="17.85546875" style="65" customWidth="1"/>
    <col min="5" max="8" width="15.7109375" style="65" customWidth="1"/>
    <col min="9" max="9" width="14.5703125" style="65" customWidth="1"/>
    <col min="10" max="10" width="0.85546875" style="65" customWidth="1"/>
    <col min="11" max="11" width="20.7109375" style="65" customWidth="1"/>
    <col min="12" max="12" width="18" style="65" customWidth="1"/>
    <col min="13" max="235" width="11.42578125" style="44" customWidth="1"/>
    <col min="236" max="236" width="4.28515625" style="44" customWidth="1"/>
    <col min="237" max="237" width="4.85546875" style="44" customWidth="1"/>
    <col min="238" max="238" width="46.42578125" style="44" customWidth="1"/>
    <col min="239" max="16384" width="12.85546875" style="44"/>
  </cols>
  <sheetData>
    <row r="1" spans="1:12" ht="43.5" customHeight="1" x14ac:dyDescent="0.25">
      <c r="A1" s="406" t="s">
        <v>1061</v>
      </c>
      <c r="B1" s="406"/>
      <c r="C1" s="406"/>
      <c r="D1" s="406"/>
      <c r="E1" s="432" t="s">
        <v>1063</v>
      </c>
      <c r="F1" s="432"/>
      <c r="G1" s="432"/>
      <c r="H1" s="432"/>
      <c r="I1" s="432"/>
      <c r="J1" s="432"/>
      <c r="K1" s="432"/>
      <c r="L1" s="432"/>
    </row>
    <row r="2" spans="1:12" ht="37.5" customHeight="1" x14ac:dyDescent="0.3">
      <c r="A2" s="407" t="s">
        <v>1062</v>
      </c>
      <c r="B2" s="407"/>
      <c r="C2" s="407"/>
      <c r="D2" s="407"/>
      <c r="E2" s="407"/>
      <c r="F2" s="407"/>
      <c r="G2" s="407"/>
      <c r="H2" s="407"/>
      <c r="I2" s="407"/>
      <c r="J2" s="407"/>
      <c r="K2" s="407"/>
      <c r="L2" s="407"/>
    </row>
    <row r="3" spans="1:12" s="58" customFormat="1" ht="20.25" customHeight="1" x14ac:dyDescent="0.25">
      <c r="A3" s="377" t="s">
        <v>1117</v>
      </c>
      <c r="B3" s="378"/>
      <c r="C3" s="263"/>
      <c r="D3" s="238"/>
      <c r="E3" s="238"/>
      <c r="F3" s="238"/>
      <c r="G3" s="238"/>
      <c r="H3" s="238"/>
      <c r="I3" s="238"/>
      <c r="J3" s="238"/>
      <c r="K3" s="238"/>
      <c r="L3" s="238"/>
    </row>
    <row r="4" spans="1:12" s="58" customFormat="1" ht="20.25" customHeight="1" x14ac:dyDescent="0.25">
      <c r="A4" s="377" t="s">
        <v>1103</v>
      </c>
      <c r="B4" s="378"/>
      <c r="C4" s="263"/>
      <c r="D4" s="238"/>
      <c r="E4" s="238"/>
      <c r="F4" s="238"/>
      <c r="G4" s="238"/>
      <c r="H4" s="238"/>
      <c r="I4" s="238"/>
      <c r="J4" s="238"/>
      <c r="K4" s="238"/>
      <c r="L4" s="238"/>
    </row>
    <row r="5" spans="1:12" s="58" customFormat="1" ht="20.25" customHeight="1" x14ac:dyDescent="0.25">
      <c r="A5" s="377" t="s">
        <v>0</v>
      </c>
      <c r="B5" s="379"/>
      <c r="C5" s="264"/>
      <c r="D5" s="265"/>
      <c r="E5" s="265"/>
      <c r="F5" s="265"/>
      <c r="G5" s="265"/>
      <c r="H5" s="265"/>
      <c r="I5" s="265"/>
      <c r="J5" s="265"/>
      <c r="K5" s="265"/>
      <c r="L5" s="265"/>
    </row>
    <row r="6" spans="1:12" s="58" customFormat="1" ht="20.25" customHeight="1" x14ac:dyDescent="0.25">
      <c r="A6" s="377" t="s">
        <v>1104</v>
      </c>
      <c r="B6" s="379"/>
      <c r="C6" s="264"/>
      <c r="D6" s="265"/>
      <c r="E6" s="265"/>
      <c r="F6" s="265"/>
      <c r="G6" s="265"/>
      <c r="H6" s="265"/>
      <c r="I6" s="265"/>
      <c r="J6" s="265"/>
      <c r="K6" s="265"/>
      <c r="L6" s="265"/>
    </row>
    <row r="7" spans="1:12" s="58" customFormat="1" ht="20.25" customHeight="1" x14ac:dyDescent="0.25">
      <c r="A7" s="377" t="s">
        <v>1086</v>
      </c>
      <c r="B7" s="379"/>
      <c r="C7" s="264"/>
      <c r="D7" s="265"/>
      <c r="E7" s="265"/>
      <c r="F7" s="265"/>
      <c r="G7" s="265"/>
      <c r="H7" s="265"/>
      <c r="I7" s="265"/>
      <c r="J7" s="265"/>
      <c r="K7" s="265"/>
      <c r="L7" s="265"/>
    </row>
    <row r="8" spans="1:12" s="59" customFormat="1" ht="19.899999999999999" customHeight="1" x14ac:dyDescent="0.25">
      <c r="A8" s="443"/>
      <c r="B8" s="413" t="s">
        <v>484</v>
      </c>
      <c r="C8" s="413"/>
      <c r="D8" s="405" t="s">
        <v>742</v>
      </c>
      <c r="E8" s="405"/>
      <c r="F8" s="405"/>
      <c r="G8" s="404" t="s">
        <v>743</v>
      </c>
      <c r="H8" s="405" t="s">
        <v>744</v>
      </c>
      <c r="I8" s="405"/>
      <c r="J8" s="116"/>
      <c r="K8" s="405" t="s">
        <v>745</v>
      </c>
      <c r="L8" s="405"/>
    </row>
    <row r="9" spans="1:12" s="59" customFormat="1" ht="49.9" customHeight="1" x14ac:dyDescent="0.25">
      <c r="A9" s="443"/>
      <c r="B9" s="413"/>
      <c r="C9" s="413"/>
      <c r="D9" s="116" t="s">
        <v>1120</v>
      </c>
      <c r="E9" s="116" t="s">
        <v>1121</v>
      </c>
      <c r="F9" s="116" t="s">
        <v>107</v>
      </c>
      <c r="G9" s="404"/>
      <c r="H9" s="116" t="s">
        <v>746</v>
      </c>
      <c r="I9" s="116" t="s">
        <v>948</v>
      </c>
      <c r="J9" s="116"/>
      <c r="K9" s="116" t="s">
        <v>747</v>
      </c>
      <c r="L9" s="116" t="s">
        <v>748</v>
      </c>
    </row>
    <row r="10" spans="1:12" s="60" customFormat="1" ht="17.100000000000001" customHeight="1" x14ac:dyDescent="0.25">
      <c r="A10" s="444"/>
      <c r="B10" s="411"/>
      <c r="C10" s="411"/>
      <c r="D10" s="241" t="s">
        <v>117</v>
      </c>
      <c r="E10" s="241" t="s">
        <v>118</v>
      </c>
      <c r="F10" s="119" t="s">
        <v>749</v>
      </c>
      <c r="G10" s="241" t="s">
        <v>120</v>
      </c>
      <c r="H10" s="119" t="s">
        <v>750</v>
      </c>
      <c r="I10" s="119" t="s">
        <v>751</v>
      </c>
      <c r="J10" s="266"/>
      <c r="K10" s="241" t="s">
        <v>123</v>
      </c>
      <c r="L10" s="241" t="s">
        <v>402</v>
      </c>
    </row>
    <row r="11" spans="1:12" s="59" customFormat="1" ht="14.25" x14ac:dyDescent="0.25">
      <c r="A11" s="439" t="s">
        <v>493</v>
      </c>
      <c r="B11" s="439"/>
      <c r="C11" s="439"/>
      <c r="D11" s="270">
        <f>+D12+D272</f>
        <v>791226.12024442363</v>
      </c>
      <c r="E11" s="270">
        <f>+E12+E272</f>
        <v>778364.68523324956</v>
      </c>
      <c r="F11" s="271">
        <f t="shared" ref="F11:F12" si="0">E11/D11*100-100</f>
        <v>-1.6255068787669558</v>
      </c>
      <c r="G11" s="270">
        <f>+G12+G272</f>
        <v>747785.42008499242</v>
      </c>
      <c r="H11" s="270">
        <f>+K11+L11</f>
        <v>463330.03175421816</v>
      </c>
      <c r="I11" s="272">
        <f>H11/E11*100</f>
        <v>59.526085977985218</v>
      </c>
      <c r="J11" s="273"/>
      <c r="K11" s="270">
        <f>+K12+K272</f>
        <v>146205.65503438213</v>
      </c>
      <c r="L11" s="270">
        <f>+L12+L272</f>
        <v>317124.37671983603</v>
      </c>
    </row>
    <row r="12" spans="1:12" s="61" customFormat="1" ht="14.25" x14ac:dyDescent="0.25">
      <c r="A12" s="440" t="s">
        <v>752</v>
      </c>
      <c r="B12" s="440"/>
      <c r="C12" s="440"/>
      <c r="D12" s="274">
        <f>SUM(D13:D271)</f>
        <v>536540.13923392515</v>
      </c>
      <c r="E12" s="274">
        <f>SUM(E13:E271)</f>
        <v>523678.70422275108</v>
      </c>
      <c r="F12" s="275">
        <f t="shared" si="0"/>
        <v>-2.3971058399354206</v>
      </c>
      <c r="G12" s="274">
        <f>SUM(G13:G271)</f>
        <v>493097.54921449389</v>
      </c>
      <c r="H12" s="274">
        <f>SUM(H13:H271)</f>
        <v>248511.48200534703</v>
      </c>
      <c r="I12" s="276">
        <f>+H12/E12*100</f>
        <v>47.45495281771867</v>
      </c>
      <c r="J12" s="277"/>
      <c r="K12" s="274">
        <f>SUM(K13:K271)</f>
        <v>106827.45982407442</v>
      </c>
      <c r="L12" s="274">
        <f t="shared" ref="L12" si="1">SUM(L13:L271)</f>
        <v>141684.02218127254</v>
      </c>
    </row>
    <row r="13" spans="1:12" s="61" customFormat="1" ht="14.25" x14ac:dyDescent="0.25">
      <c r="A13" s="380">
        <v>1</v>
      </c>
      <c r="B13" s="330" t="s">
        <v>127</v>
      </c>
      <c r="C13" s="278" t="s">
        <v>128</v>
      </c>
      <c r="D13" s="279">
        <v>1952.9057295999999</v>
      </c>
      <c r="E13" s="279">
        <v>1952.9057295999999</v>
      </c>
      <c r="F13" s="280">
        <f>E13/D13*100-100</f>
        <v>0</v>
      </c>
      <c r="G13" s="279">
        <v>1952.9057295999999</v>
      </c>
      <c r="H13" s="252">
        <f>K13+L13</f>
        <v>0</v>
      </c>
      <c r="I13" s="252">
        <f>+H13/E13*100</f>
        <v>0</v>
      </c>
      <c r="J13" s="281"/>
      <c r="K13" s="279">
        <v>0</v>
      </c>
      <c r="L13" s="282">
        <v>0</v>
      </c>
    </row>
    <row r="14" spans="1:12" s="61" customFormat="1" ht="14.25" x14ac:dyDescent="0.25">
      <c r="A14" s="380">
        <v>2</v>
      </c>
      <c r="B14" s="330" t="s">
        <v>129</v>
      </c>
      <c r="C14" s="278" t="s">
        <v>753</v>
      </c>
      <c r="D14" s="279">
        <v>5241.8284261489998</v>
      </c>
      <c r="E14" s="279">
        <v>5241.8284261489998</v>
      </c>
      <c r="F14" s="280">
        <f t="shared" ref="F14:F77" si="2">E14/D14*100-100</f>
        <v>0</v>
      </c>
      <c r="G14" s="279">
        <v>5241.828478876092</v>
      </c>
      <c r="H14" s="252">
        <f t="shared" ref="H14:H77" si="3">K14+L14</f>
        <v>-2.1485220713657325E-12</v>
      </c>
      <c r="I14" s="252">
        <f t="shared" ref="I14:I77" si="4">+H14/E14*100</f>
        <v>-4.0988027396085179E-14</v>
      </c>
      <c r="J14" s="281"/>
      <c r="K14" s="279">
        <v>0</v>
      </c>
      <c r="L14" s="282">
        <v>-2.1485220713657325E-12</v>
      </c>
    </row>
    <row r="15" spans="1:12" s="61" customFormat="1" ht="14.25" x14ac:dyDescent="0.25">
      <c r="A15" s="380">
        <v>3</v>
      </c>
      <c r="B15" s="330" t="s">
        <v>131</v>
      </c>
      <c r="C15" s="278" t="s">
        <v>132</v>
      </c>
      <c r="D15" s="279">
        <v>519.0852948889999</v>
      </c>
      <c r="E15" s="279">
        <v>519.0852948889999</v>
      </c>
      <c r="F15" s="280">
        <f t="shared" si="2"/>
        <v>0</v>
      </c>
      <c r="G15" s="279">
        <v>519.08531000035543</v>
      </c>
      <c r="H15" s="252">
        <f t="shared" si="3"/>
        <v>-1.3428262946035828E-13</v>
      </c>
      <c r="I15" s="252">
        <f t="shared" si="4"/>
        <v>-2.5869087562781566E-14</v>
      </c>
      <c r="J15" s="281"/>
      <c r="K15" s="279">
        <v>0</v>
      </c>
      <c r="L15" s="282">
        <v>-1.3428262946035828E-13</v>
      </c>
    </row>
    <row r="16" spans="1:12" s="61" customFormat="1" ht="14.25" x14ac:dyDescent="0.25">
      <c r="A16" s="380">
        <v>4</v>
      </c>
      <c r="B16" s="330" t="s">
        <v>129</v>
      </c>
      <c r="C16" s="278" t="s">
        <v>754</v>
      </c>
      <c r="D16" s="279">
        <v>6257.0789070188484</v>
      </c>
      <c r="E16" s="279">
        <v>6257.0789072385996</v>
      </c>
      <c r="F16" s="280">
        <f t="shared" si="2"/>
        <v>3.5120422126055928E-9</v>
      </c>
      <c r="G16" s="279">
        <v>5447.3947072950441</v>
      </c>
      <c r="H16" s="252">
        <f t="shared" si="3"/>
        <v>1.0742610356828663E-12</v>
      </c>
      <c r="I16" s="252">
        <f t="shared" si="4"/>
        <v>1.7168730834448813E-14</v>
      </c>
      <c r="J16" s="281"/>
      <c r="K16" s="279">
        <v>0</v>
      </c>
      <c r="L16" s="282">
        <v>1.0742610356828663E-12</v>
      </c>
    </row>
    <row r="17" spans="1:12" s="61" customFormat="1" ht="14.25" x14ac:dyDescent="0.25">
      <c r="A17" s="380">
        <v>5</v>
      </c>
      <c r="B17" s="330" t="s">
        <v>134</v>
      </c>
      <c r="C17" s="278" t="s">
        <v>755</v>
      </c>
      <c r="D17" s="279">
        <v>1157.948461825302</v>
      </c>
      <c r="E17" s="279">
        <v>1157.9484613857999</v>
      </c>
      <c r="F17" s="280">
        <f t="shared" si="2"/>
        <v>-3.7955246057208569E-8</v>
      </c>
      <c r="G17" s="279">
        <v>1156.73889429</v>
      </c>
      <c r="H17" s="252">
        <f t="shared" si="3"/>
        <v>1.3428262946035828E-13</v>
      </c>
      <c r="I17" s="252">
        <f t="shared" si="4"/>
        <v>1.1596598116262673E-14</v>
      </c>
      <c r="J17" s="281"/>
      <c r="K17" s="279">
        <v>0</v>
      </c>
      <c r="L17" s="282">
        <v>1.3428262946035828E-13</v>
      </c>
    </row>
    <row r="18" spans="1:12" s="61" customFormat="1" ht="14.25" x14ac:dyDescent="0.25">
      <c r="A18" s="380">
        <v>6</v>
      </c>
      <c r="B18" s="330" t="s">
        <v>129</v>
      </c>
      <c r="C18" s="278" t="s">
        <v>136</v>
      </c>
      <c r="D18" s="279">
        <v>5817.9975092959994</v>
      </c>
      <c r="E18" s="279">
        <v>5817.9975092959994</v>
      </c>
      <c r="F18" s="280">
        <f t="shared" si="2"/>
        <v>0</v>
      </c>
      <c r="G18" s="279">
        <v>5817.997511374846</v>
      </c>
      <c r="H18" s="252">
        <f t="shared" si="3"/>
        <v>0</v>
      </c>
      <c r="I18" s="252">
        <f t="shared" si="4"/>
        <v>0</v>
      </c>
      <c r="J18" s="281"/>
      <c r="K18" s="279">
        <v>0</v>
      </c>
      <c r="L18" s="282">
        <v>0</v>
      </c>
    </row>
    <row r="19" spans="1:12" s="61" customFormat="1" ht="14.25" x14ac:dyDescent="0.25">
      <c r="A19" s="380">
        <v>7</v>
      </c>
      <c r="B19" s="330" t="s">
        <v>137</v>
      </c>
      <c r="C19" s="278" t="s">
        <v>138</v>
      </c>
      <c r="D19" s="279">
        <v>13252.073551702999</v>
      </c>
      <c r="E19" s="279">
        <v>13252.073551702999</v>
      </c>
      <c r="F19" s="280">
        <f t="shared" si="2"/>
        <v>0</v>
      </c>
      <c r="G19" s="279">
        <v>13252.073565498977</v>
      </c>
      <c r="H19" s="252">
        <f t="shared" si="3"/>
        <v>404.41760018553327</v>
      </c>
      <c r="I19" s="252">
        <f t="shared" si="4"/>
        <v>3.0517307243104028</v>
      </c>
      <c r="J19" s="281"/>
      <c r="K19" s="279">
        <v>0</v>
      </c>
      <c r="L19" s="282">
        <v>404.41760018553327</v>
      </c>
    </row>
    <row r="20" spans="1:12" s="61" customFormat="1" ht="14.25" x14ac:dyDescent="0.25">
      <c r="A20" s="380">
        <v>9</v>
      </c>
      <c r="B20" s="330" t="s">
        <v>139</v>
      </c>
      <c r="C20" s="278" t="s">
        <v>140</v>
      </c>
      <c r="D20" s="279">
        <v>1890.2176186473023</v>
      </c>
      <c r="E20" s="279">
        <v>1890.2176182077999</v>
      </c>
      <c r="F20" s="280">
        <f t="shared" si="2"/>
        <v>-2.3251416791936208E-8</v>
      </c>
      <c r="G20" s="279">
        <v>1890.2176182077999</v>
      </c>
      <c r="H20" s="252">
        <f t="shared" si="3"/>
        <v>0</v>
      </c>
      <c r="I20" s="252">
        <f t="shared" si="4"/>
        <v>0</v>
      </c>
      <c r="J20" s="281"/>
      <c r="K20" s="279">
        <v>0</v>
      </c>
      <c r="L20" s="282">
        <v>0</v>
      </c>
    </row>
    <row r="21" spans="1:12" s="61" customFormat="1" ht="14.25" x14ac:dyDescent="0.25">
      <c r="A21" s="380">
        <v>10</v>
      </c>
      <c r="B21" s="330" t="s">
        <v>139</v>
      </c>
      <c r="C21" s="278" t="s">
        <v>756</v>
      </c>
      <c r="D21" s="279">
        <v>2507.2370453396975</v>
      </c>
      <c r="E21" s="279">
        <v>2507.2370457791994</v>
      </c>
      <c r="F21" s="280">
        <f t="shared" si="2"/>
        <v>1.752933087573183E-8</v>
      </c>
      <c r="G21" s="279">
        <v>2479.8743615468479</v>
      </c>
      <c r="H21" s="252">
        <f t="shared" si="3"/>
        <v>0</v>
      </c>
      <c r="I21" s="252">
        <f t="shared" si="4"/>
        <v>0</v>
      </c>
      <c r="J21" s="281"/>
      <c r="K21" s="279">
        <v>0</v>
      </c>
      <c r="L21" s="282">
        <v>0</v>
      </c>
    </row>
    <row r="22" spans="1:12" s="61" customFormat="1" ht="14.25" x14ac:dyDescent="0.25">
      <c r="A22" s="380">
        <v>11</v>
      </c>
      <c r="B22" s="330" t="s">
        <v>139</v>
      </c>
      <c r="C22" s="278" t="s">
        <v>142</v>
      </c>
      <c r="D22" s="279">
        <v>2010.9914271369996</v>
      </c>
      <c r="E22" s="279">
        <v>2010.9914271369996</v>
      </c>
      <c r="F22" s="280">
        <f t="shared" si="2"/>
        <v>0</v>
      </c>
      <c r="G22" s="279">
        <v>2010.9914235462659</v>
      </c>
      <c r="H22" s="252">
        <f t="shared" si="3"/>
        <v>0</v>
      </c>
      <c r="I22" s="252">
        <f t="shared" si="4"/>
        <v>0</v>
      </c>
      <c r="J22" s="281"/>
      <c r="K22" s="279">
        <v>0</v>
      </c>
      <c r="L22" s="282">
        <v>0</v>
      </c>
    </row>
    <row r="23" spans="1:12" s="61" customFormat="1" ht="14.25" x14ac:dyDescent="0.25">
      <c r="A23" s="380">
        <v>12</v>
      </c>
      <c r="B23" s="330" t="s">
        <v>143</v>
      </c>
      <c r="C23" s="278" t="s">
        <v>144</v>
      </c>
      <c r="D23" s="279">
        <v>3310.6200473583021</v>
      </c>
      <c r="E23" s="279">
        <v>3310.6200469187997</v>
      </c>
      <c r="F23" s="280">
        <f t="shared" si="2"/>
        <v>-1.3275538890411553E-8</v>
      </c>
      <c r="G23" s="279">
        <v>3310.6202691663361</v>
      </c>
      <c r="H23" s="252">
        <f t="shared" si="3"/>
        <v>5.3713051784143313E-13</v>
      </c>
      <c r="I23" s="252">
        <f t="shared" si="4"/>
        <v>1.6224468837532155E-14</v>
      </c>
      <c r="J23" s="281"/>
      <c r="K23" s="279">
        <v>0</v>
      </c>
      <c r="L23" s="282">
        <v>5.3713051784143313E-13</v>
      </c>
    </row>
    <row r="24" spans="1:12" s="61" customFormat="1" ht="14.25" x14ac:dyDescent="0.25">
      <c r="A24" s="380">
        <v>13</v>
      </c>
      <c r="B24" s="330" t="s">
        <v>143</v>
      </c>
      <c r="C24" s="278" t="s">
        <v>145</v>
      </c>
      <c r="D24" s="279">
        <v>957.34466064715116</v>
      </c>
      <c r="E24" s="279">
        <v>957.34466042739984</v>
      </c>
      <c r="F24" s="280">
        <f t="shared" si="2"/>
        <v>-2.2954253608986619E-8</v>
      </c>
      <c r="G24" s="279">
        <v>957.34466042739984</v>
      </c>
      <c r="H24" s="252">
        <f t="shared" si="3"/>
        <v>0</v>
      </c>
      <c r="I24" s="252">
        <f t="shared" si="4"/>
        <v>0</v>
      </c>
      <c r="J24" s="281"/>
      <c r="K24" s="279">
        <v>0</v>
      </c>
      <c r="L24" s="282">
        <v>0</v>
      </c>
    </row>
    <row r="25" spans="1:12" s="61" customFormat="1" ht="14.25" x14ac:dyDescent="0.25">
      <c r="A25" s="380">
        <v>14</v>
      </c>
      <c r="B25" s="330" t="s">
        <v>143</v>
      </c>
      <c r="C25" s="278" t="s">
        <v>757</v>
      </c>
      <c r="D25" s="279">
        <v>638.0181533949999</v>
      </c>
      <c r="E25" s="279">
        <v>638.0181533949999</v>
      </c>
      <c r="F25" s="280">
        <f t="shared" si="2"/>
        <v>0</v>
      </c>
      <c r="G25" s="279">
        <v>638.01814791440586</v>
      </c>
      <c r="H25" s="252">
        <f t="shared" si="3"/>
        <v>0</v>
      </c>
      <c r="I25" s="252">
        <f t="shared" si="4"/>
        <v>0</v>
      </c>
      <c r="J25" s="281"/>
      <c r="K25" s="279">
        <v>0</v>
      </c>
      <c r="L25" s="282">
        <v>0</v>
      </c>
    </row>
    <row r="26" spans="1:12" s="61" customFormat="1" ht="14.25" x14ac:dyDescent="0.25">
      <c r="A26" s="380">
        <v>15</v>
      </c>
      <c r="B26" s="330" t="s">
        <v>143</v>
      </c>
      <c r="C26" s="278" t="s">
        <v>758</v>
      </c>
      <c r="D26" s="279">
        <v>1187.7495312158487</v>
      </c>
      <c r="E26" s="279">
        <v>1187.7495314355999</v>
      </c>
      <c r="F26" s="280">
        <f t="shared" si="2"/>
        <v>1.8501467025089369E-8</v>
      </c>
      <c r="G26" s="279">
        <v>1187.7495314355999</v>
      </c>
      <c r="H26" s="252">
        <f t="shared" si="3"/>
        <v>0</v>
      </c>
      <c r="I26" s="252">
        <f t="shared" si="4"/>
        <v>0</v>
      </c>
      <c r="J26" s="281"/>
      <c r="K26" s="279">
        <v>0</v>
      </c>
      <c r="L26" s="282">
        <v>0</v>
      </c>
    </row>
    <row r="27" spans="1:12" s="61" customFormat="1" ht="14.25" x14ac:dyDescent="0.25">
      <c r="A27" s="380">
        <v>16</v>
      </c>
      <c r="B27" s="330" t="s">
        <v>143</v>
      </c>
      <c r="C27" s="278" t="s">
        <v>148</v>
      </c>
      <c r="D27" s="279">
        <v>1370.3555341629999</v>
      </c>
      <c r="E27" s="279">
        <v>1370.3555341629999</v>
      </c>
      <c r="F27" s="280">
        <f t="shared" si="2"/>
        <v>0</v>
      </c>
      <c r="G27" s="279">
        <v>1370.3548050550121</v>
      </c>
      <c r="H27" s="252">
        <f t="shared" si="3"/>
        <v>2.6856525892071656E-13</v>
      </c>
      <c r="I27" s="252">
        <f t="shared" si="4"/>
        <v>1.959821755926674E-14</v>
      </c>
      <c r="J27" s="281"/>
      <c r="K27" s="279">
        <v>0</v>
      </c>
      <c r="L27" s="282">
        <v>2.6856525892071656E-13</v>
      </c>
    </row>
    <row r="28" spans="1:12" s="61" customFormat="1" ht="14.25" x14ac:dyDescent="0.25">
      <c r="A28" s="380">
        <v>17</v>
      </c>
      <c r="B28" s="330" t="s">
        <v>139</v>
      </c>
      <c r="C28" s="278" t="s">
        <v>149</v>
      </c>
      <c r="D28" s="279">
        <v>841.81766937669772</v>
      </c>
      <c r="E28" s="279">
        <v>841.8176698161999</v>
      </c>
      <c r="F28" s="280">
        <f t="shared" si="2"/>
        <v>5.2208704914846749E-8</v>
      </c>
      <c r="G28" s="279">
        <v>841.81771592878397</v>
      </c>
      <c r="H28" s="252">
        <f t="shared" si="3"/>
        <v>0</v>
      </c>
      <c r="I28" s="252">
        <f t="shared" si="4"/>
        <v>0</v>
      </c>
      <c r="J28" s="281"/>
      <c r="K28" s="279">
        <v>0</v>
      </c>
      <c r="L28" s="282">
        <v>0</v>
      </c>
    </row>
    <row r="29" spans="1:12" s="61" customFormat="1" ht="14.25" x14ac:dyDescent="0.25">
      <c r="A29" s="380">
        <v>18</v>
      </c>
      <c r="B29" s="330" t="s">
        <v>139</v>
      </c>
      <c r="C29" s="278" t="s">
        <v>150</v>
      </c>
      <c r="D29" s="279">
        <v>777.80319754069762</v>
      </c>
      <c r="E29" s="279">
        <v>777.80319798020003</v>
      </c>
      <c r="F29" s="280">
        <f t="shared" si="2"/>
        <v>5.6505598422518233E-8</v>
      </c>
      <c r="G29" s="279">
        <v>777.80320383876597</v>
      </c>
      <c r="H29" s="252">
        <f t="shared" si="3"/>
        <v>1.3428262946035828E-13</v>
      </c>
      <c r="I29" s="252">
        <f t="shared" si="4"/>
        <v>1.7264345249423443E-14</v>
      </c>
      <c r="J29" s="281"/>
      <c r="K29" s="279">
        <v>0</v>
      </c>
      <c r="L29" s="282">
        <v>1.3428262946035828E-13</v>
      </c>
    </row>
    <row r="30" spans="1:12" s="61" customFormat="1" ht="14.25" x14ac:dyDescent="0.25">
      <c r="A30" s="380">
        <v>19</v>
      </c>
      <c r="B30" s="330" t="s">
        <v>139</v>
      </c>
      <c r="C30" s="278" t="s">
        <v>151</v>
      </c>
      <c r="D30" s="279">
        <v>523.10417667199999</v>
      </c>
      <c r="E30" s="279">
        <v>523.10417667199999</v>
      </c>
      <c r="F30" s="280">
        <f t="shared" si="2"/>
        <v>0</v>
      </c>
      <c r="G30" s="279">
        <v>523.10411336169</v>
      </c>
      <c r="H30" s="252">
        <f t="shared" si="3"/>
        <v>0</v>
      </c>
      <c r="I30" s="252">
        <f t="shared" si="4"/>
        <v>0</v>
      </c>
      <c r="J30" s="281"/>
      <c r="K30" s="279">
        <v>0</v>
      </c>
      <c r="L30" s="282">
        <v>0</v>
      </c>
    </row>
    <row r="31" spans="1:12" s="61" customFormat="1" ht="14.25" x14ac:dyDescent="0.25">
      <c r="A31" s="380">
        <v>20</v>
      </c>
      <c r="B31" s="330" t="s">
        <v>139</v>
      </c>
      <c r="C31" s="278" t="s">
        <v>759</v>
      </c>
      <c r="D31" s="279">
        <v>533.32624042600003</v>
      </c>
      <c r="E31" s="279">
        <v>533.32624042600003</v>
      </c>
      <c r="F31" s="280">
        <f t="shared" si="2"/>
        <v>0</v>
      </c>
      <c r="G31" s="279">
        <v>533.3262755773959</v>
      </c>
      <c r="H31" s="252">
        <f t="shared" si="3"/>
        <v>-6.7141314730179141E-14</v>
      </c>
      <c r="I31" s="252">
        <f t="shared" si="4"/>
        <v>-1.2589163937733366E-14</v>
      </c>
      <c r="J31" s="281"/>
      <c r="K31" s="279">
        <v>0</v>
      </c>
      <c r="L31" s="282">
        <v>-6.7141314730179141E-14</v>
      </c>
    </row>
    <row r="32" spans="1:12" s="61" customFormat="1" ht="14.25" x14ac:dyDescent="0.25">
      <c r="A32" s="380">
        <v>21</v>
      </c>
      <c r="B32" s="330" t="s">
        <v>143</v>
      </c>
      <c r="C32" s="278" t="s">
        <v>153</v>
      </c>
      <c r="D32" s="279">
        <v>689.39520722515101</v>
      </c>
      <c r="E32" s="279">
        <v>689.39520700539993</v>
      </c>
      <c r="F32" s="280">
        <f t="shared" si="2"/>
        <v>-3.1875927675173443E-8</v>
      </c>
      <c r="G32" s="279">
        <v>689.39513065505594</v>
      </c>
      <c r="H32" s="252">
        <f t="shared" si="3"/>
        <v>1.3428262946035828E-13</v>
      </c>
      <c r="I32" s="252">
        <f t="shared" si="4"/>
        <v>1.9478323622767291E-14</v>
      </c>
      <c r="J32" s="281"/>
      <c r="K32" s="279">
        <v>0</v>
      </c>
      <c r="L32" s="282">
        <v>1.3428262946035828E-13</v>
      </c>
    </row>
    <row r="33" spans="1:12" s="61" customFormat="1" ht="14.25" x14ac:dyDescent="0.25">
      <c r="A33" s="380">
        <v>22</v>
      </c>
      <c r="B33" s="330" t="s">
        <v>143</v>
      </c>
      <c r="C33" s="278" t="s">
        <v>154</v>
      </c>
      <c r="D33" s="279">
        <v>850.22911539999984</v>
      </c>
      <c r="E33" s="279">
        <v>850.22911539999984</v>
      </c>
      <c r="F33" s="280">
        <f t="shared" si="2"/>
        <v>0</v>
      </c>
      <c r="G33" s="279">
        <v>850.229115211014</v>
      </c>
      <c r="H33" s="252">
        <f t="shared" si="3"/>
        <v>0</v>
      </c>
      <c r="I33" s="252">
        <f t="shared" si="4"/>
        <v>0</v>
      </c>
      <c r="J33" s="281"/>
      <c r="K33" s="279">
        <v>0</v>
      </c>
      <c r="L33" s="282">
        <v>0</v>
      </c>
    </row>
    <row r="34" spans="1:12" s="61" customFormat="1" ht="14.25" x14ac:dyDescent="0.25">
      <c r="A34" s="380">
        <v>23</v>
      </c>
      <c r="B34" s="330" t="s">
        <v>143</v>
      </c>
      <c r="C34" s="278" t="s">
        <v>155</v>
      </c>
      <c r="D34" s="279">
        <v>459.97812802200002</v>
      </c>
      <c r="E34" s="279">
        <v>459.97812802199996</v>
      </c>
      <c r="F34" s="280">
        <f t="shared" si="2"/>
        <v>0</v>
      </c>
      <c r="G34" s="279">
        <v>459.97812027357395</v>
      </c>
      <c r="H34" s="252">
        <f t="shared" si="3"/>
        <v>6.7141314730179141E-14</v>
      </c>
      <c r="I34" s="252">
        <f t="shared" si="4"/>
        <v>1.4596632022244302E-14</v>
      </c>
      <c r="J34" s="281"/>
      <c r="K34" s="279">
        <v>0</v>
      </c>
      <c r="L34" s="282">
        <v>6.7141314730179141E-14</v>
      </c>
    </row>
    <row r="35" spans="1:12" s="61" customFormat="1" ht="14.25" x14ac:dyDescent="0.25">
      <c r="A35" s="380">
        <v>24</v>
      </c>
      <c r="B35" s="330" t="s">
        <v>143</v>
      </c>
      <c r="C35" s="278" t="s">
        <v>156</v>
      </c>
      <c r="D35" s="279">
        <v>834.00600888084887</v>
      </c>
      <c r="E35" s="279">
        <v>834.00600910059995</v>
      </c>
      <c r="F35" s="280">
        <f t="shared" si="2"/>
        <v>2.6348857318225782E-8</v>
      </c>
      <c r="G35" s="279">
        <v>834.00604462996796</v>
      </c>
      <c r="H35" s="252">
        <f t="shared" si="3"/>
        <v>0</v>
      </c>
      <c r="I35" s="252">
        <f t="shared" si="4"/>
        <v>0</v>
      </c>
      <c r="J35" s="281"/>
      <c r="K35" s="279">
        <v>0</v>
      </c>
      <c r="L35" s="282">
        <v>0</v>
      </c>
    </row>
    <row r="36" spans="1:12" s="61" customFormat="1" ht="14.25" x14ac:dyDescent="0.25">
      <c r="A36" s="380">
        <v>25</v>
      </c>
      <c r="B36" s="330" t="s">
        <v>127</v>
      </c>
      <c r="C36" s="283" t="s">
        <v>760</v>
      </c>
      <c r="D36" s="279">
        <v>2483.6777671006976</v>
      </c>
      <c r="E36" s="279">
        <v>2483.6777675401995</v>
      </c>
      <c r="F36" s="280">
        <f t="shared" si="2"/>
        <v>1.7695597875899693E-8</v>
      </c>
      <c r="G36" s="279">
        <v>2483.6777275020827</v>
      </c>
      <c r="H36" s="252">
        <f t="shared" si="3"/>
        <v>73.083949687836778</v>
      </c>
      <c r="I36" s="252">
        <f t="shared" si="4"/>
        <v>2.9425697102494146</v>
      </c>
      <c r="J36" s="281"/>
      <c r="K36" s="279">
        <v>0</v>
      </c>
      <c r="L36" s="282">
        <v>73.083949687836778</v>
      </c>
    </row>
    <row r="37" spans="1:12" s="61" customFormat="1" ht="14.25" x14ac:dyDescent="0.25">
      <c r="A37" s="380">
        <v>26</v>
      </c>
      <c r="B37" s="330" t="s">
        <v>158</v>
      </c>
      <c r="C37" s="284" t="s">
        <v>761</v>
      </c>
      <c r="D37" s="279">
        <v>2169.8577833869999</v>
      </c>
      <c r="E37" s="279">
        <v>2169.8577833869995</v>
      </c>
      <c r="F37" s="280">
        <f t="shared" si="2"/>
        <v>0</v>
      </c>
      <c r="G37" s="279">
        <v>2169.8577902927668</v>
      </c>
      <c r="H37" s="252">
        <f t="shared" si="3"/>
        <v>102.45756074064334</v>
      </c>
      <c r="I37" s="252">
        <f t="shared" si="4"/>
        <v>4.7218560370677434</v>
      </c>
      <c r="J37" s="281"/>
      <c r="K37" s="279">
        <v>0</v>
      </c>
      <c r="L37" s="282">
        <v>102.45756074064334</v>
      </c>
    </row>
    <row r="38" spans="1:12" s="61" customFormat="1" ht="14.25" x14ac:dyDescent="0.25">
      <c r="A38" s="380">
        <v>27</v>
      </c>
      <c r="B38" s="330" t="s">
        <v>139</v>
      </c>
      <c r="C38" s="278" t="s">
        <v>762</v>
      </c>
      <c r="D38" s="279">
        <v>2304.4322384901511</v>
      </c>
      <c r="E38" s="279">
        <v>2304.4322382703995</v>
      </c>
      <c r="F38" s="280">
        <f t="shared" si="2"/>
        <v>-9.5360377372344374E-9</v>
      </c>
      <c r="G38" s="279">
        <v>2304.4322002853787</v>
      </c>
      <c r="H38" s="252">
        <f t="shared" si="3"/>
        <v>2.6856525892071656E-13</v>
      </c>
      <c r="I38" s="252">
        <f t="shared" si="4"/>
        <v>1.1654291866802264E-14</v>
      </c>
      <c r="J38" s="281"/>
      <c r="K38" s="279">
        <v>0</v>
      </c>
      <c r="L38" s="282">
        <v>2.6856525892071656E-13</v>
      </c>
    </row>
    <row r="39" spans="1:12" s="61" customFormat="1" ht="14.25" x14ac:dyDescent="0.25">
      <c r="A39" s="380">
        <v>28</v>
      </c>
      <c r="B39" s="330" t="s">
        <v>139</v>
      </c>
      <c r="C39" s="284" t="s">
        <v>763</v>
      </c>
      <c r="D39" s="279">
        <v>6307.6345518788485</v>
      </c>
      <c r="E39" s="279">
        <v>6307.6345520985997</v>
      </c>
      <c r="F39" s="280">
        <f t="shared" si="2"/>
        <v>3.4839047202694928E-9</v>
      </c>
      <c r="G39" s="279">
        <v>6307.6345577715465</v>
      </c>
      <c r="H39" s="252">
        <f t="shared" si="3"/>
        <v>34.167518223054131</v>
      </c>
      <c r="I39" s="252">
        <f t="shared" si="4"/>
        <v>0.54168512682280123</v>
      </c>
      <c r="J39" s="281"/>
      <c r="K39" s="279">
        <v>0</v>
      </c>
      <c r="L39" s="282">
        <v>34.167518223054131</v>
      </c>
    </row>
    <row r="40" spans="1:12" s="61" customFormat="1" ht="14.25" x14ac:dyDescent="0.25">
      <c r="A40" s="380">
        <v>29</v>
      </c>
      <c r="B40" s="330" t="s">
        <v>139</v>
      </c>
      <c r="C40" s="278" t="s">
        <v>162</v>
      </c>
      <c r="D40" s="279">
        <v>843.37309997084878</v>
      </c>
      <c r="E40" s="279">
        <v>843.37310019059998</v>
      </c>
      <c r="F40" s="280">
        <f t="shared" si="2"/>
        <v>2.6056227397930343E-8</v>
      </c>
      <c r="G40" s="279">
        <v>843.37303404549982</v>
      </c>
      <c r="H40" s="252">
        <f t="shared" si="3"/>
        <v>-2.6856525892071656E-13</v>
      </c>
      <c r="I40" s="252">
        <f t="shared" si="4"/>
        <v>-3.1844181283470096E-14</v>
      </c>
      <c r="J40" s="281"/>
      <c r="K40" s="279">
        <v>0</v>
      </c>
      <c r="L40" s="282">
        <v>-2.6856525892071656E-13</v>
      </c>
    </row>
    <row r="41" spans="1:12" s="61" customFormat="1" ht="14.25" x14ac:dyDescent="0.25">
      <c r="A41" s="380">
        <v>30</v>
      </c>
      <c r="B41" s="330" t="s">
        <v>139</v>
      </c>
      <c r="C41" s="285" t="s">
        <v>764</v>
      </c>
      <c r="D41" s="279">
        <v>2488.7715825728487</v>
      </c>
      <c r="E41" s="279">
        <v>2488.7715827925995</v>
      </c>
      <c r="F41" s="280">
        <f t="shared" si="2"/>
        <v>8.8296872036153218E-9</v>
      </c>
      <c r="G41" s="279">
        <v>2488.771386814537</v>
      </c>
      <c r="H41" s="252">
        <f t="shared" si="3"/>
        <v>43.478274468694941</v>
      </c>
      <c r="I41" s="252">
        <f t="shared" si="4"/>
        <v>1.7469772947145621</v>
      </c>
      <c r="J41" s="281"/>
      <c r="K41" s="279">
        <v>0</v>
      </c>
      <c r="L41" s="282">
        <v>43.478274468694941</v>
      </c>
    </row>
    <row r="42" spans="1:12" s="61" customFormat="1" ht="14.25" x14ac:dyDescent="0.25">
      <c r="A42" s="380">
        <v>31</v>
      </c>
      <c r="B42" s="330" t="s">
        <v>139</v>
      </c>
      <c r="C42" s="283" t="s">
        <v>765</v>
      </c>
      <c r="D42" s="279">
        <v>5207.157167760849</v>
      </c>
      <c r="E42" s="279">
        <v>5207.1571679805993</v>
      </c>
      <c r="F42" s="280">
        <f t="shared" si="2"/>
        <v>4.2201548922093934E-9</v>
      </c>
      <c r="G42" s="279">
        <v>5207.1571420202281</v>
      </c>
      <c r="H42" s="252">
        <f t="shared" si="3"/>
        <v>164.10473327403034</v>
      </c>
      <c r="I42" s="252">
        <f t="shared" si="4"/>
        <v>3.1515225674986143</v>
      </c>
      <c r="J42" s="281"/>
      <c r="K42" s="279">
        <v>0</v>
      </c>
      <c r="L42" s="282">
        <v>164.10473327403034</v>
      </c>
    </row>
    <row r="43" spans="1:12" s="61" customFormat="1" ht="14.25" x14ac:dyDescent="0.25">
      <c r="A43" s="380">
        <v>32</v>
      </c>
      <c r="B43" s="330" t="s">
        <v>143</v>
      </c>
      <c r="C43" s="278" t="s">
        <v>165</v>
      </c>
      <c r="D43" s="279">
        <v>1215.1789032193024</v>
      </c>
      <c r="E43" s="279">
        <v>1215.1789027798</v>
      </c>
      <c r="F43" s="280">
        <f t="shared" si="2"/>
        <v>-3.616771948600217E-8</v>
      </c>
      <c r="G43" s="279">
        <v>1215.1788980551498</v>
      </c>
      <c r="H43" s="252">
        <f t="shared" si="3"/>
        <v>0</v>
      </c>
      <c r="I43" s="252">
        <f t="shared" si="4"/>
        <v>0</v>
      </c>
      <c r="J43" s="281"/>
      <c r="K43" s="279">
        <v>0</v>
      </c>
      <c r="L43" s="282">
        <v>0</v>
      </c>
    </row>
    <row r="44" spans="1:12" s="61" customFormat="1" ht="14.25" x14ac:dyDescent="0.25">
      <c r="A44" s="380">
        <v>33</v>
      </c>
      <c r="B44" s="330" t="s">
        <v>143</v>
      </c>
      <c r="C44" s="278" t="s">
        <v>766</v>
      </c>
      <c r="D44" s="279">
        <v>1466.4058161606977</v>
      </c>
      <c r="E44" s="279">
        <v>1466.4058166001998</v>
      </c>
      <c r="F44" s="280">
        <f t="shared" si="2"/>
        <v>2.9971374715387356E-8</v>
      </c>
      <c r="G44" s="279">
        <v>1466.4059222485712</v>
      </c>
      <c r="H44" s="252">
        <f t="shared" si="3"/>
        <v>0</v>
      </c>
      <c r="I44" s="252">
        <f t="shared" si="4"/>
        <v>0</v>
      </c>
      <c r="J44" s="281"/>
      <c r="K44" s="279">
        <v>0</v>
      </c>
      <c r="L44" s="282">
        <v>0</v>
      </c>
    </row>
    <row r="45" spans="1:12" s="61" customFormat="1" ht="14.25" x14ac:dyDescent="0.25">
      <c r="A45" s="380">
        <v>34</v>
      </c>
      <c r="B45" s="330" t="s">
        <v>143</v>
      </c>
      <c r="C45" s="278" t="s">
        <v>167</v>
      </c>
      <c r="D45" s="279">
        <v>1370.0523632613019</v>
      </c>
      <c r="E45" s="279">
        <v>1370.0523628217998</v>
      </c>
      <c r="F45" s="280">
        <f t="shared" si="2"/>
        <v>-3.2079228162729123E-8</v>
      </c>
      <c r="G45" s="279">
        <v>1370.0523541284435</v>
      </c>
      <c r="H45" s="252">
        <f t="shared" si="3"/>
        <v>-2.6856525892071656E-13</v>
      </c>
      <c r="I45" s="252">
        <f t="shared" si="4"/>
        <v>-1.9602554340884588E-14</v>
      </c>
      <c r="J45" s="281"/>
      <c r="K45" s="279">
        <v>0</v>
      </c>
      <c r="L45" s="282">
        <v>-2.6856525892071656E-13</v>
      </c>
    </row>
    <row r="46" spans="1:12" s="61" customFormat="1" ht="14.25" x14ac:dyDescent="0.25">
      <c r="A46" s="380">
        <v>35</v>
      </c>
      <c r="B46" s="330" t="s">
        <v>143</v>
      </c>
      <c r="C46" s="278" t="s">
        <v>168</v>
      </c>
      <c r="D46" s="279">
        <v>765.34537337015104</v>
      </c>
      <c r="E46" s="279">
        <v>765.34537315039995</v>
      </c>
      <c r="F46" s="280">
        <f t="shared" si="2"/>
        <v>-2.8712662469843053E-8</v>
      </c>
      <c r="G46" s="279">
        <v>765.34535670861783</v>
      </c>
      <c r="H46" s="252">
        <f t="shared" si="3"/>
        <v>0</v>
      </c>
      <c r="I46" s="252">
        <f t="shared" si="4"/>
        <v>0</v>
      </c>
      <c r="J46" s="281"/>
      <c r="K46" s="279">
        <v>0</v>
      </c>
      <c r="L46" s="282">
        <v>0</v>
      </c>
    </row>
    <row r="47" spans="1:12" s="61" customFormat="1" ht="14.25" x14ac:dyDescent="0.25">
      <c r="A47" s="380">
        <v>36</v>
      </c>
      <c r="B47" s="330" t="s">
        <v>143</v>
      </c>
      <c r="C47" s="278" t="s">
        <v>169</v>
      </c>
      <c r="D47" s="279">
        <v>162.30724303084881</v>
      </c>
      <c r="E47" s="279">
        <v>162.30724325059998</v>
      </c>
      <c r="F47" s="280">
        <f t="shared" si="2"/>
        <v>1.3539209930968354E-7</v>
      </c>
      <c r="G47" s="279">
        <v>162.30720715427404</v>
      </c>
      <c r="H47" s="252">
        <f t="shared" si="3"/>
        <v>3.357065736508957E-14</v>
      </c>
      <c r="I47" s="252">
        <f t="shared" si="4"/>
        <v>2.0683400625107638E-14</v>
      </c>
      <c r="J47" s="281"/>
      <c r="K47" s="279">
        <v>0</v>
      </c>
      <c r="L47" s="282">
        <v>3.357065736508957E-14</v>
      </c>
    </row>
    <row r="48" spans="1:12" s="61" customFormat="1" ht="14.25" x14ac:dyDescent="0.25">
      <c r="A48" s="380">
        <v>37</v>
      </c>
      <c r="B48" s="330" t="s">
        <v>143</v>
      </c>
      <c r="C48" s="278" t="s">
        <v>170</v>
      </c>
      <c r="D48" s="279">
        <v>3272.7605006571512</v>
      </c>
      <c r="E48" s="279">
        <v>3272.7605004373995</v>
      </c>
      <c r="F48" s="280">
        <f t="shared" si="2"/>
        <v>-6.7145577986593707E-9</v>
      </c>
      <c r="G48" s="279">
        <v>3272.7604565926476</v>
      </c>
      <c r="H48" s="252">
        <f t="shared" si="3"/>
        <v>0</v>
      </c>
      <c r="I48" s="252">
        <f t="shared" si="4"/>
        <v>0</v>
      </c>
      <c r="J48" s="281"/>
      <c r="K48" s="279">
        <v>0</v>
      </c>
      <c r="L48" s="282">
        <v>0</v>
      </c>
    </row>
    <row r="49" spans="1:12" s="61" customFormat="1" ht="14.25" x14ac:dyDescent="0.25">
      <c r="A49" s="380">
        <v>38</v>
      </c>
      <c r="B49" s="330" t="s">
        <v>129</v>
      </c>
      <c r="C49" s="278" t="s">
        <v>767</v>
      </c>
      <c r="D49" s="279">
        <v>2151.0095481559997</v>
      </c>
      <c r="E49" s="279">
        <v>2151.0095481559997</v>
      </c>
      <c r="F49" s="280">
        <f t="shared" si="2"/>
        <v>0</v>
      </c>
      <c r="G49" s="279">
        <v>2151.0094710514218</v>
      </c>
      <c r="H49" s="252">
        <f t="shared" si="3"/>
        <v>98.596127018716501</v>
      </c>
      <c r="I49" s="252">
        <f t="shared" si="4"/>
        <v>4.583714056650293</v>
      </c>
      <c r="J49" s="281"/>
      <c r="K49" s="279">
        <v>0</v>
      </c>
      <c r="L49" s="282">
        <v>98.596127018716501</v>
      </c>
    </row>
    <row r="50" spans="1:12" s="61" customFormat="1" ht="14.25" x14ac:dyDescent="0.25">
      <c r="A50" s="380">
        <v>39</v>
      </c>
      <c r="B50" s="330" t="s">
        <v>139</v>
      </c>
      <c r="C50" s="278" t="s">
        <v>172</v>
      </c>
      <c r="D50" s="279">
        <v>1241.118875458</v>
      </c>
      <c r="E50" s="279">
        <v>1241.1188754579998</v>
      </c>
      <c r="F50" s="280">
        <f t="shared" si="2"/>
        <v>0</v>
      </c>
      <c r="G50" s="279">
        <v>1241.1188425842563</v>
      </c>
      <c r="H50" s="252">
        <f t="shared" si="3"/>
        <v>0</v>
      </c>
      <c r="I50" s="252">
        <f t="shared" si="4"/>
        <v>0</v>
      </c>
      <c r="J50" s="281"/>
      <c r="K50" s="279">
        <v>0</v>
      </c>
      <c r="L50" s="282">
        <v>0</v>
      </c>
    </row>
    <row r="51" spans="1:12" s="61" customFormat="1" ht="14.25" x14ac:dyDescent="0.25">
      <c r="A51" s="380">
        <v>40</v>
      </c>
      <c r="B51" s="330" t="s">
        <v>139</v>
      </c>
      <c r="C51" s="278" t="s">
        <v>768</v>
      </c>
      <c r="D51" s="279">
        <v>279.74860534599998</v>
      </c>
      <c r="E51" s="279">
        <v>279.74860534599998</v>
      </c>
      <c r="F51" s="280">
        <f t="shared" si="2"/>
        <v>0</v>
      </c>
      <c r="G51" s="279">
        <v>279.74860011654681</v>
      </c>
      <c r="H51" s="252">
        <f t="shared" si="3"/>
        <v>-3.357065736508957E-14</v>
      </c>
      <c r="I51" s="252">
        <f t="shared" si="4"/>
        <v>-1.2000294808822568E-14</v>
      </c>
      <c r="J51" s="281"/>
      <c r="K51" s="279">
        <v>0</v>
      </c>
      <c r="L51" s="282">
        <v>-3.357065736508957E-14</v>
      </c>
    </row>
    <row r="52" spans="1:12" s="61" customFormat="1" ht="14.25" x14ac:dyDescent="0.25">
      <c r="A52" s="380">
        <v>41</v>
      </c>
      <c r="B52" s="330" t="s">
        <v>139</v>
      </c>
      <c r="C52" s="278" t="s">
        <v>769</v>
      </c>
      <c r="D52" s="279">
        <v>4673.7075007980002</v>
      </c>
      <c r="E52" s="279">
        <v>4673.7075007979993</v>
      </c>
      <c r="F52" s="280">
        <f t="shared" si="2"/>
        <v>0</v>
      </c>
      <c r="G52" s="279">
        <v>4673.7074701025049</v>
      </c>
      <c r="H52" s="252">
        <f t="shared" si="3"/>
        <v>179.08880742816973</v>
      </c>
      <c r="I52" s="252">
        <f t="shared" si="4"/>
        <v>3.8318360187836258</v>
      </c>
      <c r="J52" s="281"/>
      <c r="K52" s="279">
        <v>0</v>
      </c>
      <c r="L52" s="282">
        <v>179.08880742816973</v>
      </c>
    </row>
    <row r="53" spans="1:12" s="61" customFormat="1" ht="14.25" x14ac:dyDescent="0.25">
      <c r="A53" s="380">
        <v>42</v>
      </c>
      <c r="B53" s="330" t="s">
        <v>139</v>
      </c>
      <c r="C53" s="278" t="s">
        <v>175</v>
      </c>
      <c r="D53" s="279">
        <v>2029.6633757876978</v>
      </c>
      <c r="E53" s="279">
        <v>2029.6633762271999</v>
      </c>
      <c r="F53" s="280">
        <f t="shared" si="2"/>
        <v>2.165394619169092E-8</v>
      </c>
      <c r="G53" s="279">
        <v>2029.6634187705865</v>
      </c>
      <c r="H53" s="252">
        <f t="shared" si="3"/>
        <v>73.040825367113683</v>
      </c>
      <c r="I53" s="252">
        <f t="shared" si="4"/>
        <v>3.5986669623454599</v>
      </c>
      <c r="J53" s="281"/>
      <c r="K53" s="279">
        <v>0</v>
      </c>
      <c r="L53" s="282">
        <v>73.040825367113683</v>
      </c>
    </row>
    <row r="54" spans="1:12" s="61" customFormat="1" ht="14.25" x14ac:dyDescent="0.25">
      <c r="A54" s="380">
        <v>43</v>
      </c>
      <c r="B54" s="330" t="s">
        <v>139</v>
      </c>
      <c r="C54" s="278" t="s">
        <v>770</v>
      </c>
      <c r="D54" s="279">
        <v>826.80921433599997</v>
      </c>
      <c r="E54" s="279">
        <v>826.80921433599997</v>
      </c>
      <c r="F54" s="280">
        <f t="shared" si="2"/>
        <v>0</v>
      </c>
      <c r="G54" s="279">
        <v>826.80916879037363</v>
      </c>
      <c r="H54" s="252">
        <f t="shared" si="3"/>
        <v>35.6062377233918</v>
      </c>
      <c r="I54" s="252">
        <f t="shared" si="4"/>
        <v>4.3064635838615706</v>
      </c>
      <c r="J54" s="281"/>
      <c r="K54" s="279">
        <v>0</v>
      </c>
      <c r="L54" s="282">
        <v>35.6062377233918</v>
      </c>
    </row>
    <row r="55" spans="1:12" s="61" customFormat="1" ht="14.25" x14ac:dyDescent="0.25">
      <c r="A55" s="380">
        <v>44</v>
      </c>
      <c r="B55" s="330" t="s">
        <v>143</v>
      </c>
      <c r="C55" s="278" t="s">
        <v>177</v>
      </c>
      <c r="D55" s="279">
        <v>415.71250420000001</v>
      </c>
      <c r="E55" s="279">
        <v>415.71250419999996</v>
      </c>
      <c r="F55" s="280">
        <f t="shared" si="2"/>
        <v>0</v>
      </c>
      <c r="G55" s="279">
        <v>415.71250419999996</v>
      </c>
      <c r="H55" s="252">
        <f t="shared" si="3"/>
        <v>0</v>
      </c>
      <c r="I55" s="252">
        <f t="shared" si="4"/>
        <v>0</v>
      </c>
      <c r="J55" s="281"/>
      <c r="K55" s="279">
        <v>0</v>
      </c>
      <c r="L55" s="282">
        <v>0</v>
      </c>
    </row>
    <row r="56" spans="1:12" s="61" customFormat="1" ht="14.25" x14ac:dyDescent="0.25">
      <c r="A56" s="380">
        <v>45</v>
      </c>
      <c r="B56" s="330" t="s">
        <v>143</v>
      </c>
      <c r="C56" s="283" t="s">
        <v>771</v>
      </c>
      <c r="D56" s="279">
        <v>1082.768073016</v>
      </c>
      <c r="E56" s="279">
        <v>1082.7680730159998</v>
      </c>
      <c r="F56" s="280">
        <f t="shared" si="2"/>
        <v>0</v>
      </c>
      <c r="G56" s="279">
        <v>1082.768087215861</v>
      </c>
      <c r="H56" s="252">
        <f t="shared" si="3"/>
        <v>2.545555289576988</v>
      </c>
      <c r="I56" s="252">
        <f t="shared" si="4"/>
        <v>0.23509700304391715</v>
      </c>
      <c r="J56" s="281"/>
      <c r="K56" s="279">
        <v>0</v>
      </c>
      <c r="L56" s="282">
        <v>2.545555289576988</v>
      </c>
    </row>
    <row r="57" spans="1:12" s="61" customFormat="1" ht="14.25" x14ac:dyDescent="0.25">
      <c r="A57" s="380">
        <v>46</v>
      </c>
      <c r="B57" s="330" t="s">
        <v>143</v>
      </c>
      <c r="C57" s="278" t="s">
        <v>179</v>
      </c>
      <c r="D57" s="279">
        <v>404.46084471799998</v>
      </c>
      <c r="E57" s="279">
        <v>404.46084471799998</v>
      </c>
      <c r="F57" s="280">
        <f t="shared" si="2"/>
        <v>0</v>
      </c>
      <c r="G57" s="279">
        <v>404.46076061923003</v>
      </c>
      <c r="H57" s="252">
        <f t="shared" si="3"/>
        <v>0</v>
      </c>
      <c r="I57" s="252">
        <f t="shared" si="4"/>
        <v>0</v>
      </c>
      <c r="J57" s="281"/>
      <c r="K57" s="279">
        <v>0</v>
      </c>
      <c r="L57" s="282">
        <v>0</v>
      </c>
    </row>
    <row r="58" spans="1:12" s="61" customFormat="1" ht="14.25" x14ac:dyDescent="0.25">
      <c r="A58" s="380">
        <v>47</v>
      </c>
      <c r="B58" s="330" t="s">
        <v>143</v>
      </c>
      <c r="C58" s="283" t="s">
        <v>772</v>
      </c>
      <c r="D58" s="279">
        <v>846.64068658969768</v>
      </c>
      <c r="E58" s="279">
        <v>846.64068702919985</v>
      </c>
      <c r="F58" s="280">
        <f t="shared" si="2"/>
        <v>5.1911300147367001E-8</v>
      </c>
      <c r="G58" s="279">
        <v>846.64063138805068</v>
      </c>
      <c r="H58" s="252">
        <f t="shared" si="3"/>
        <v>2.6856525892071656E-13</v>
      </c>
      <c r="I58" s="252">
        <f t="shared" si="4"/>
        <v>3.172127952686663E-14</v>
      </c>
      <c r="J58" s="281"/>
      <c r="K58" s="279">
        <v>0</v>
      </c>
      <c r="L58" s="282">
        <v>2.6856525892071656E-13</v>
      </c>
    </row>
    <row r="59" spans="1:12" s="61" customFormat="1" ht="14.25" x14ac:dyDescent="0.25">
      <c r="A59" s="380">
        <v>48</v>
      </c>
      <c r="B59" s="330" t="s">
        <v>131</v>
      </c>
      <c r="C59" s="278" t="s">
        <v>181</v>
      </c>
      <c r="D59" s="279">
        <v>1058.3569030243023</v>
      </c>
      <c r="E59" s="279">
        <v>1058.3569025847999</v>
      </c>
      <c r="F59" s="280">
        <f t="shared" si="2"/>
        <v>-4.1526860172780289E-8</v>
      </c>
      <c r="G59" s="279">
        <v>1058.3568270169546</v>
      </c>
      <c r="H59" s="252">
        <f t="shared" si="3"/>
        <v>28.421071617633377</v>
      </c>
      <c r="I59" s="252">
        <f t="shared" si="4"/>
        <v>2.6853957817274372</v>
      </c>
      <c r="J59" s="281"/>
      <c r="K59" s="279">
        <v>0</v>
      </c>
      <c r="L59" s="282">
        <v>28.421071617633377</v>
      </c>
    </row>
    <row r="60" spans="1:12" s="61" customFormat="1" ht="14.25" x14ac:dyDescent="0.25">
      <c r="A60" s="380">
        <v>49</v>
      </c>
      <c r="B60" s="330" t="s">
        <v>139</v>
      </c>
      <c r="C60" s="278" t="s">
        <v>182</v>
      </c>
      <c r="D60" s="279">
        <v>2397.4004049491509</v>
      </c>
      <c r="E60" s="279">
        <v>2397.4004047293997</v>
      </c>
      <c r="F60" s="280">
        <f t="shared" si="2"/>
        <v>-9.1662286649807356E-9</v>
      </c>
      <c r="G60" s="279">
        <v>2397.4004093855051</v>
      </c>
      <c r="H60" s="252">
        <f t="shared" si="3"/>
        <v>0</v>
      </c>
      <c r="I60" s="252">
        <f t="shared" si="4"/>
        <v>0</v>
      </c>
      <c r="J60" s="281"/>
      <c r="K60" s="279">
        <v>0</v>
      </c>
      <c r="L60" s="282">
        <v>0</v>
      </c>
    </row>
    <row r="61" spans="1:12" s="61" customFormat="1" ht="14.25" x14ac:dyDescent="0.25">
      <c r="A61" s="380">
        <v>50</v>
      </c>
      <c r="B61" s="330" t="s">
        <v>139</v>
      </c>
      <c r="C61" s="283" t="s">
        <v>773</v>
      </c>
      <c r="D61" s="279">
        <v>2881.5123846866977</v>
      </c>
      <c r="E61" s="279">
        <v>2881.5123851261997</v>
      </c>
      <c r="F61" s="280">
        <f t="shared" si="2"/>
        <v>1.5252467733262165E-8</v>
      </c>
      <c r="G61" s="279">
        <v>2881.5123780298754</v>
      </c>
      <c r="H61" s="252">
        <f t="shared" si="3"/>
        <v>120.23304799755442</v>
      </c>
      <c r="I61" s="252">
        <f t="shared" si="4"/>
        <v>4.1725674551382728</v>
      </c>
      <c r="J61" s="281"/>
      <c r="K61" s="279">
        <v>0</v>
      </c>
      <c r="L61" s="282">
        <v>120.23304799755442</v>
      </c>
    </row>
    <row r="62" spans="1:12" s="61" customFormat="1" ht="14.25" x14ac:dyDescent="0.25">
      <c r="A62" s="380">
        <v>51</v>
      </c>
      <c r="B62" s="330" t="s">
        <v>139</v>
      </c>
      <c r="C62" s="278" t="s">
        <v>774</v>
      </c>
      <c r="D62" s="279">
        <v>540.95961130969761</v>
      </c>
      <c r="E62" s="279">
        <v>540.95961174919989</v>
      </c>
      <c r="F62" s="280">
        <f t="shared" si="2"/>
        <v>8.1244948546554951E-8</v>
      </c>
      <c r="G62" s="279">
        <v>540.95982549321616</v>
      </c>
      <c r="H62" s="252">
        <f t="shared" si="3"/>
        <v>6.7141314730179141E-14</v>
      </c>
      <c r="I62" s="252">
        <f t="shared" si="4"/>
        <v>1.2411520799690912E-14</v>
      </c>
      <c r="J62" s="281"/>
      <c r="K62" s="279">
        <v>0</v>
      </c>
      <c r="L62" s="282">
        <v>6.7141314730179141E-14</v>
      </c>
    </row>
    <row r="63" spans="1:12" s="61" customFormat="1" ht="14.25" x14ac:dyDescent="0.25">
      <c r="A63" s="380">
        <v>52</v>
      </c>
      <c r="B63" s="330" t="s">
        <v>139</v>
      </c>
      <c r="C63" s="278" t="s">
        <v>775</v>
      </c>
      <c r="D63" s="279">
        <v>520.01620256730234</v>
      </c>
      <c r="E63" s="279">
        <v>520.01620212779994</v>
      </c>
      <c r="F63" s="280">
        <f t="shared" si="2"/>
        <v>-8.4517054688149074E-8</v>
      </c>
      <c r="G63" s="279">
        <v>520.0162094562628</v>
      </c>
      <c r="H63" s="252">
        <f t="shared" si="3"/>
        <v>25.456027566304549</v>
      </c>
      <c r="I63" s="252">
        <f t="shared" si="4"/>
        <v>4.8952373910935254</v>
      </c>
      <c r="J63" s="281"/>
      <c r="K63" s="279">
        <v>0</v>
      </c>
      <c r="L63" s="282">
        <v>25.456027566304549</v>
      </c>
    </row>
    <row r="64" spans="1:12" s="61" customFormat="1" ht="14.25" x14ac:dyDescent="0.25">
      <c r="A64" s="380">
        <v>53</v>
      </c>
      <c r="B64" s="330" t="s">
        <v>139</v>
      </c>
      <c r="C64" s="278" t="s">
        <v>776</v>
      </c>
      <c r="D64" s="279">
        <v>315.02743504530235</v>
      </c>
      <c r="E64" s="279">
        <v>315.02743460580001</v>
      </c>
      <c r="F64" s="280">
        <f t="shared" si="2"/>
        <v>-1.3951239452580921E-7</v>
      </c>
      <c r="G64" s="279">
        <v>315.02742759622771</v>
      </c>
      <c r="H64" s="252">
        <f t="shared" si="3"/>
        <v>-6.7141314730179141E-14</v>
      </c>
      <c r="I64" s="252">
        <f t="shared" si="4"/>
        <v>-2.1312846868144795E-14</v>
      </c>
      <c r="J64" s="281"/>
      <c r="K64" s="279">
        <v>0</v>
      </c>
      <c r="L64" s="282">
        <v>-6.7141314730179141E-14</v>
      </c>
    </row>
    <row r="65" spans="1:12" s="61" customFormat="1" ht="14.25" x14ac:dyDescent="0.25">
      <c r="A65" s="380">
        <v>54</v>
      </c>
      <c r="B65" s="330" t="s">
        <v>139</v>
      </c>
      <c r="C65" s="278" t="s">
        <v>777</v>
      </c>
      <c r="D65" s="279">
        <v>491.14851525315117</v>
      </c>
      <c r="E65" s="279">
        <v>491.14851503339997</v>
      </c>
      <c r="F65" s="280">
        <f t="shared" si="2"/>
        <v>-4.4742307636624901E-8</v>
      </c>
      <c r="G65" s="279">
        <v>491.14852394832451</v>
      </c>
      <c r="H65" s="252">
        <f t="shared" si="3"/>
        <v>-1.3428262946035828E-13</v>
      </c>
      <c r="I65" s="252">
        <f t="shared" si="4"/>
        <v>-2.7340534553225015E-14</v>
      </c>
      <c r="J65" s="281"/>
      <c r="K65" s="279">
        <v>0</v>
      </c>
      <c r="L65" s="282">
        <v>-1.3428262946035828E-13</v>
      </c>
    </row>
    <row r="66" spans="1:12" s="61" customFormat="1" ht="14.25" x14ac:dyDescent="0.25">
      <c r="A66" s="380">
        <v>55</v>
      </c>
      <c r="B66" s="330" t="s">
        <v>139</v>
      </c>
      <c r="C66" s="278" t="s">
        <v>778</v>
      </c>
      <c r="D66" s="279">
        <v>400.25016082384883</v>
      </c>
      <c r="E66" s="279">
        <v>400.25016104359997</v>
      </c>
      <c r="F66" s="280">
        <f t="shared" si="2"/>
        <v>5.4903466661926359E-8</v>
      </c>
      <c r="G66" s="279">
        <v>400.25009754430397</v>
      </c>
      <c r="H66" s="252">
        <f t="shared" si="3"/>
        <v>0</v>
      </c>
      <c r="I66" s="252">
        <f t="shared" si="4"/>
        <v>0</v>
      </c>
      <c r="J66" s="281"/>
      <c r="K66" s="279">
        <v>0</v>
      </c>
      <c r="L66" s="282">
        <v>0</v>
      </c>
    </row>
    <row r="67" spans="1:12" s="61" customFormat="1" ht="24" x14ac:dyDescent="0.25">
      <c r="A67" s="380">
        <v>57</v>
      </c>
      <c r="B67" s="330" t="s">
        <v>139</v>
      </c>
      <c r="C67" s="278" t="s">
        <v>189</v>
      </c>
      <c r="D67" s="279">
        <v>260.01840981069768</v>
      </c>
      <c r="E67" s="279">
        <v>260.01841025019996</v>
      </c>
      <c r="F67" s="280">
        <f t="shared" si="2"/>
        <v>1.6902737343116314E-7</v>
      </c>
      <c r="G67" s="279">
        <v>260.01841689226842</v>
      </c>
      <c r="H67" s="252">
        <f t="shared" si="3"/>
        <v>-6.7141314730179141E-14</v>
      </c>
      <c r="I67" s="252">
        <f t="shared" si="4"/>
        <v>-2.5821754184856802E-14</v>
      </c>
      <c r="J67" s="281"/>
      <c r="K67" s="279">
        <v>0</v>
      </c>
      <c r="L67" s="282">
        <v>-6.7141314730179141E-14</v>
      </c>
    </row>
    <row r="68" spans="1:12" s="61" customFormat="1" ht="14.25" x14ac:dyDescent="0.25">
      <c r="A68" s="380">
        <v>58</v>
      </c>
      <c r="B68" s="330" t="s">
        <v>143</v>
      </c>
      <c r="C68" s="278" t="s">
        <v>779</v>
      </c>
      <c r="D68" s="279">
        <v>1473.7197633466976</v>
      </c>
      <c r="E68" s="279">
        <v>1473.7197637861998</v>
      </c>
      <c r="F68" s="280">
        <f t="shared" si="2"/>
        <v>2.9822629699083336E-8</v>
      </c>
      <c r="G68" s="279">
        <v>1473.7195891901476</v>
      </c>
      <c r="H68" s="252">
        <f t="shared" si="3"/>
        <v>69.901122216646542</v>
      </c>
      <c r="I68" s="252">
        <f t="shared" si="4"/>
        <v>4.7431760049862142</v>
      </c>
      <c r="J68" s="281"/>
      <c r="K68" s="279">
        <v>0</v>
      </c>
      <c r="L68" s="282">
        <v>69.901122216646542</v>
      </c>
    </row>
    <row r="69" spans="1:12" s="61" customFormat="1" ht="14.25" x14ac:dyDescent="0.25">
      <c r="A69" s="380">
        <v>59</v>
      </c>
      <c r="B69" s="330" t="s">
        <v>143</v>
      </c>
      <c r="C69" s="278" t="s">
        <v>780</v>
      </c>
      <c r="D69" s="279">
        <v>572.48816546730222</v>
      </c>
      <c r="E69" s="279">
        <v>572.48816502779994</v>
      </c>
      <c r="F69" s="280">
        <f t="shared" si="2"/>
        <v>-7.6770547252635879E-8</v>
      </c>
      <c r="G69" s="279">
        <v>572.48817395821345</v>
      </c>
      <c r="H69" s="252">
        <f t="shared" si="3"/>
        <v>1.3428262946035828E-13</v>
      </c>
      <c r="I69" s="252">
        <f t="shared" si="4"/>
        <v>2.3455966020509354E-14</v>
      </c>
      <c r="J69" s="281"/>
      <c r="K69" s="279">
        <v>0</v>
      </c>
      <c r="L69" s="282">
        <v>1.3428262946035828E-13</v>
      </c>
    </row>
    <row r="70" spans="1:12" s="61" customFormat="1" ht="14.25" x14ac:dyDescent="0.25">
      <c r="A70" s="380">
        <v>60</v>
      </c>
      <c r="B70" s="330" t="s">
        <v>191</v>
      </c>
      <c r="C70" s="278" t="s">
        <v>781</v>
      </c>
      <c r="D70" s="279">
        <v>2142.3531575978486</v>
      </c>
      <c r="E70" s="279">
        <v>2142.3531578175998</v>
      </c>
      <c r="F70" s="280">
        <f t="shared" si="2"/>
        <v>1.0257465987706382E-8</v>
      </c>
      <c r="G70" s="279">
        <v>2142.3531523557949</v>
      </c>
      <c r="H70" s="252">
        <f t="shared" si="3"/>
        <v>-5.3713051784143313E-13</v>
      </c>
      <c r="I70" s="252">
        <f t="shared" si="4"/>
        <v>-2.5071987589039907E-14</v>
      </c>
      <c r="J70" s="281"/>
      <c r="K70" s="279">
        <v>0</v>
      </c>
      <c r="L70" s="282">
        <v>-5.3713051784143313E-13</v>
      </c>
    </row>
    <row r="71" spans="1:12" s="61" customFormat="1" ht="14.25" x14ac:dyDescent="0.25">
      <c r="A71" s="380">
        <v>61</v>
      </c>
      <c r="B71" s="330" t="s">
        <v>129</v>
      </c>
      <c r="C71" s="278" t="s">
        <v>193</v>
      </c>
      <c r="D71" s="279">
        <v>1454.9593505691512</v>
      </c>
      <c r="E71" s="279">
        <v>1454.9593503493998</v>
      </c>
      <c r="F71" s="280">
        <f t="shared" si="2"/>
        <v>-1.5103623240975139E-8</v>
      </c>
      <c r="G71" s="279">
        <v>1454.9593503576227</v>
      </c>
      <c r="H71" s="252">
        <f t="shared" si="3"/>
        <v>5.3713051784143313E-13</v>
      </c>
      <c r="I71" s="252">
        <f t="shared" si="4"/>
        <v>3.6917218182930298E-14</v>
      </c>
      <c r="J71" s="281"/>
      <c r="K71" s="279">
        <v>0</v>
      </c>
      <c r="L71" s="282">
        <v>5.3713051784143313E-13</v>
      </c>
    </row>
    <row r="72" spans="1:12" s="61" customFormat="1" ht="14.25" x14ac:dyDescent="0.25">
      <c r="A72" s="380">
        <v>62</v>
      </c>
      <c r="B72" s="330" t="s">
        <v>194</v>
      </c>
      <c r="C72" s="278" t="s">
        <v>782</v>
      </c>
      <c r="D72" s="279">
        <v>16248.799399886151</v>
      </c>
      <c r="E72" s="279">
        <v>11982.2039336874</v>
      </c>
      <c r="F72" s="280">
        <f t="shared" si="2"/>
        <v>-26.257912115209237</v>
      </c>
      <c r="G72" s="279">
        <v>11982.203937290746</v>
      </c>
      <c r="H72" s="252">
        <f t="shared" si="3"/>
        <v>1909.1489250634118</v>
      </c>
      <c r="I72" s="252">
        <f t="shared" si="4"/>
        <v>15.933203404224574</v>
      </c>
      <c r="J72" s="281"/>
      <c r="K72" s="279">
        <v>0</v>
      </c>
      <c r="L72" s="282">
        <v>1909.1489250634118</v>
      </c>
    </row>
    <row r="73" spans="1:12" s="61" customFormat="1" ht="14.25" x14ac:dyDescent="0.25">
      <c r="A73" s="380">
        <v>63</v>
      </c>
      <c r="B73" s="330" t="s">
        <v>158</v>
      </c>
      <c r="C73" s="278" t="s">
        <v>783</v>
      </c>
      <c r="D73" s="279">
        <v>15751.686788630848</v>
      </c>
      <c r="E73" s="279">
        <v>15751.686788850599</v>
      </c>
      <c r="F73" s="280">
        <f t="shared" si="2"/>
        <v>1.3950796073913807E-9</v>
      </c>
      <c r="G73" s="279">
        <v>15751.686547494724</v>
      </c>
      <c r="H73" s="252">
        <f t="shared" si="3"/>
        <v>9774.2894704200498</v>
      </c>
      <c r="I73" s="252">
        <f t="shared" si="4"/>
        <v>62.052335101904852</v>
      </c>
      <c r="J73" s="286"/>
      <c r="K73" s="279">
        <v>0</v>
      </c>
      <c r="L73" s="282">
        <v>9774.2894704200498</v>
      </c>
    </row>
    <row r="74" spans="1:12" s="61" customFormat="1" ht="14.25" x14ac:dyDescent="0.25">
      <c r="A74" s="380">
        <v>64</v>
      </c>
      <c r="B74" s="330" t="s">
        <v>139</v>
      </c>
      <c r="C74" s="278" t="s">
        <v>1114</v>
      </c>
      <c r="D74" s="279">
        <v>126.49638038384883</v>
      </c>
      <c r="E74" s="279">
        <v>126.49638060359999</v>
      </c>
      <c r="F74" s="280">
        <f t="shared" si="2"/>
        <v>1.7372130400872265E-7</v>
      </c>
      <c r="G74" s="279">
        <v>126.49634643437273</v>
      </c>
      <c r="H74" s="252">
        <f t="shared" si="3"/>
        <v>1.6785328682544785E-14</v>
      </c>
      <c r="I74" s="252">
        <f t="shared" si="4"/>
        <v>1.3269414193869107E-14</v>
      </c>
      <c r="J74" s="281"/>
      <c r="K74" s="279">
        <v>0</v>
      </c>
      <c r="L74" s="282">
        <v>1.6785328682544785E-14</v>
      </c>
    </row>
    <row r="75" spans="1:12" s="61" customFormat="1" ht="14.25" x14ac:dyDescent="0.25">
      <c r="A75" s="380">
        <v>65</v>
      </c>
      <c r="B75" s="330" t="s">
        <v>139</v>
      </c>
      <c r="C75" s="278" t="s">
        <v>784</v>
      </c>
      <c r="D75" s="279">
        <v>1291.0676675931509</v>
      </c>
      <c r="E75" s="279">
        <v>1291.0676673733997</v>
      </c>
      <c r="F75" s="280">
        <f t="shared" si="2"/>
        <v>-1.7020880704876618E-8</v>
      </c>
      <c r="G75" s="279">
        <v>1291.0676750434864</v>
      </c>
      <c r="H75" s="252">
        <f t="shared" si="3"/>
        <v>58.912084794872463</v>
      </c>
      <c r="I75" s="252">
        <f t="shared" si="4"/>
        <v>4.5630516729402411</v>
      </c>
      <c r="J75" s="281"/>
      <c r="K75" s="279">
        <v>0</v>
      </c>
      <c r="L75" s="282">
        <v>58.912084794872463</v>
      </c>
    </row>
    <row r="76" spans="1:12" s="61" customFormat="1" ht="14.25" x14ac:dyDescent="0.25">
      <c r="A76" s="380">
        <v>66</v>
      </c>
      <c r="B76" s="330" t="s">
        <v>139</v>
      </c>
      <c r="C76" s="278" t="s">
        <v>785</v>
      </c>
      <c r="D76" s="279">
        <v>1416.8769893739998</v>
      </c>
      <c r="E76" s="279">
        <v>1416.8769893739998</v>
      </c>
      <c r="F76" s="280">
        <f t="shared" si="2"/>
        <v>0</v>
      </c>
      <c r="G76" s="279">
        <v>1416.8769633971717</v>
      </c>
      <c r="H76" s="252">
        <f t="shared" si="3"/>
        <v>31.56235829143986</v>
      </c>
      <c r="I76" s="252">
        <f t="shared" si="4"/>
        <v>2.2276004570717634</v>
      </c>
      <c r="J76" s="281"/>
      <c r="K76" s="279">
        <v>0</v>
      </c>
      <c r="L76" s="282">
        <v>31.56235829143986</v>
      </c>
    </row>
    <row r="77" spans="1:12" s="61" customFormat="1" ht="14.25" x14ac:dyDescent="0.25">
      <c r="A77" s="380">
        <v>67</v>
      </c>
      <c r="B77" s="330" t="s">
        <v>139</v>
      </c>
      <c r="C77" s="278" t="s">
        <v>786</v>
      </c>
      <c r="D77" s="279">
        <v>386.52342751399999</v>
      </c>
      <c r="E77" s="279">
        <v>386.52342751399999</v>
      </c>
      <c r="F77" s="280">
        <f t="shared" si="2"/>
        <v>0</v>
      </c>
      <c r="G77" s="279">
        <v>386.52336706117831</v>
      </c>
      <c r="H77" s="252">
        <f t="shared" si="3"/>
        <v>-6.7141314730179141E-14</v>
      </c>
      <c r="I77" s="252">
        <f t="shared" si="4"/>
        <v>-1.7370567978766892E-14</v>
      </c>
      <c r="J77" s="281"/>
      <c r="K77" s="279">
        <v>0</v>
      </c>
      <c r="L77" s="282">
        <v>-6.7141314730179141E-14</v>
      </c>
    </row>
    <row r="78" spans="1:12" s="61" customFormat="1" ht="14.25" x14ac:dyDescent="0.25">
      <c r="A78" s="380">
        <v>68</v>
      </c>
      <c r="B78" s="330" t="s">
        <v>139</v>
      </c>
      <c r="C78" s="278" t="s">
        <v>787</v>
      </c>
      <c r="D78" s="279">
        <v>1754.4498872613024</v>
      </c>
      <c r="E78" s="279">
        <v>1754.4498868217997</v>
      </c>
      <c r="F78" s="280">
        <f t="shared" ref="F78:F141" si="5">E78/D78*100-100</f>
        <v>-2.5050738372556225E-8</v>
      </c>
      <c r="G78" s="279">
        <v>1754.4498797637259</v>
      </c>
      <c r="H78" s="252">
        <f t="shared" ref="H78:H141" si="6">K78+L78</f>
        <v>509.65325594697168</v>
      </c>
      <c r="I78" s="252">
        <f t="shared" ref="I78:I141" si="7">+H78/E78*100</f>
        <v>29.049177168018904</v>
      </c>
      <c r="J78" s="281"/>
      <c r="K78" s="279">
        <v>0</v>
      </c>
      <c r="L78" s="282">
        <v>509.65325594697168</v>
      </c>
    </row>
    <row r="79" spans="1:12" s="61" customFormat="1" ht="14.25" x14ac:dyDescent="0.25">
      <c r="A79" s="380">
        <v>69</v>
      </c>
      <c r="B79" s="330" t="s">
        <v>139</v>
      </c>
      <c r="C79" s="278" t="s">
        <v>1084</v>
      </c>
      <c r="D79" s="279">
        <v>627.63276837930232</v>
      </c>
      <c r="E79" s="279">
        <v>627.63276793979992</v>
      </c>
      <c r="F79" s="280">
        <f t="shared" si="5"/>
        <v>-7.0025407694629394E-8</v>
      </c>
      <c r="G79" s="279">
        <v>627.63276851351657</v>
      </c>
      <c r="H79" s="252">
        <f t="shared" si="6"/>
        <v>0</v>
      </c>
      <c r="I79" s="252">
        <f t="shared" si="7"/>
        <v>0</v>
      </c>
      <c r="J79" s="281"/>
      <c r="K79" s="279">
        <v>0</v>
      </c>
      <c r="L79" s="282">
        <v>0</v>
      </c>
    </row>
    <row r="80" spans="1:12" s="61" customFormat="1" ht="14.25" x14ac:dyDescent="0.25">
      <c r="A80" s="380">
        <v>70</v>
      </c>
      <c r="B80" s="330" t="s">
        <v>139</v>
      </c>
      <c r="C80" s="278" t="s">
        <v>788</v>
      </c>
      <c r="D80" s="279">
        <v>701.36546729330223</v>
      </c>
      <c r="E80" s="279">
        <v>701.36546685379983</v>
      </c>
      <c r="F80" s="280">
        <f t="shared" si="5"/>
        <v>-6.266381546993216E-8</v>
      </c>
      <c r="G80" s="279">
        <v>701.36546136514573</v>
      </c>
      <c r="H80" s="252">
        <f t="shared" si="6"/>
        <v>35.068273066595836</v>
      </c>
      <c r="I80" s="252">
        <f t="shared" si="7"/>
        <v>4.9999999606347663</v>
      </c>
      <c r="J80" s="281"/>
      <c r="K80" s="279">
        <v>0</v>
      </c>
      <c r="L80" s="282">
        <v>35.068273066595836</v>
      </c>
    </row>
    <row r="81" spans="1:12" s="61" customFormat="1" ht="14.25" x14ac:dyDescent="0.25">
      <c r="A81" s="380">
        <v>71</v>
      </c>
      <c r="B81" s="330" t="s">
        <v>789</v>
      </c>
      <c r="C81" s="278" t="s">
        <v>205</v>
      </c>
      <c r="D81" s="279">
        <v>256.55422171530233</v>
      </c>
      <c r="E81" s="279">
        <v>256.55422127579999</v>
      </c>
      <c r="F81" s="280">
        <f t="shared" si="5"/>
        <v>-1.7130973617440759E-7</v>
      </c>
      <c r="G81" s="279">
        <v>256.55421938403924</v>
      </c>
      <c r="H81" s="252">
        <f t="shared" si="6"/>
        <v>-6.7141314730179141E-14</v>
      </c>
      <c r="I81" s="252">
        <f t="shared" si="7"/>
        <v>-2.6170419023431751E-14</v>
      </c>
      <c r="J81" s="281"/>
      <c r="K81" s="279">
        <v>0</v>
      </c>
      <c r="L81" s="282">
        <v>-6.7141314730179141E-14</v>
      </c>
    </row>
    <row r="82" spans="1:12" s="61" customFormat="1" ht="14.25" x14ac:dyDescent="0.25">
      <c r="A82" s="380">
        <v>72</v>
      </c>
      <c r="B82" s="330" t="s">
        <v>206</v>
      </c>
      <c r="C82" s="278" t="s">
        <v>207</v>
      </c>
      <c r="D82" s="279">
        <v>584.12252159930222</v>
      </c>
      <c r="E82" s="279">
        <v>584.12252115979993</v>
      </c>
      <c r="F82" s="280">
        <f t="shared" si="5"/>
        <v>-7.5241459285280143E-8</v>
      </c>
      <c r="G82" s="279">
        <v>584.12252871935016</v>
      </c>
      <c r="H82" s="252">
        <f t="shared" si="6"/>
        <v>0</v>
      </c>
      <c r="I82" s="252">
        <f t="shared" si="7"/>
        <v>0</v>
      </c>
      <c r="J82" s="281"/>
      <c r="K82" s="279">
        <v>0</v>
      </c>
      <c r="L82" s="282">
        <v>0</v>
      </c>
    </row>
    <row r="83" spans="1:12" s="61" customFormat="1" ht="14.25" x14ac:dyDescent="0.25">
      <c r="A83" s="380">
        <v>73</v>
      </c>
      <c r="B83" s="330" t="s">
        <v>206</v>
      </c>
      <c r="C83" s="278" t="s">
        <v>208</v>
      </c>
      <c r="D83" s="279">
        <v>800.20729885469768</v>
      </c>
      <c r="E83" s="279">
        <v>800.20729929419986</v>
      </c>
      <c r="F83" s="280">
        <f t="shared" si="5"/>
        <v>5.4923532388784224E-8</v>
      </c>
      <c r="G83" s="279">
        <v>800.20729929419986</v>
      </c>
      <c r="H83" s="252">
        <f t="shared" si="6"/>
        <v>120.03109297397</v>
      </c>
      <c r="I83" s="252">
        <f t="shared" si="7"/>
        <v>14.999999760042183</v>
      </c>
      <c r="J83" s="281"/>
      <c r="K83" s="279">
        <v>0</v>
      </c>
      <c r="L83" s="282">
        <v>120.03109297397</v>
      </c>
    </row>
    <row r="84" spans="1:12" s="61" customFormat="1" ht="14.25" x14ac:dyDescent="0.25">
      <c r="A84" s="380">
        <v>74</v>
      </c>
      <c r="B84" s="330" t="s">
        <v>206</v>
      </c>
      <c r="C84" s="278" t="s">
        <v>209</v>
      </c>
      <c r="D84" s="279">
        <v>119.96895557215115</v>
      </c>
      <c r="E84" s="279">
        <v>119.96895535239999</v>
      </c>
      <c r="F84" s="280">
        <f t="shared" si="5"/>
        <v>-1.8317335559459025E-7</v>
      </c>
      <c r="G84" s="279">
        <v>119.9689555371301</v>
      </c>
      <c r="H84" s="252">
        <f t="shared" si="6"/>
        <v>5.9984477632915585</v>
      </c>
      <c r="I84" s="252">
        <f t="shared" si="7"/>
        <v>4.9999999963920319</v>
      </c>
      <c r="J84" s="281"/>
      <c r="K84" s="279">
        <v>0</v>
      </c>
      <c r="L84" s="282">
        <v>5.9984477632915585</v>
      </c>
    </row>
    <row r="85" spans="1:12" s="61" customFormat="1" ht="14.25" x14ac:dyDescent="0.25">
      <c r="A85" s="380">
        <v>75</v>
      </c>
      <c r="B85" s="330" t="s">
        <v>206</v>
      </c>
      <c r="C85" s="278" t="s">
        <v>790</v>
      </c>
      <c r="D85" s="279">
        <v>218.37472171615119</v>
      </c>
      <c r="E85" s="279">
        <v>218.37472149639996</v>
      </c>
      <c r="F85" s="280">
        <f t="shared" si="5"/>
        <v>-1.0063033073492988E-7</v>
      </c>
      <c r="G85" s="279">
        <v>218.3747279320049</v>
      </c>
      <c r="H85" s="252">
        <f t="shared" si="6"/>
        <v>10.918736403817238</v>
      </c>
      <c r="I85" s="252">
        <f t="shared" si="7"/>
        <v>5.0000001506571996</v>
      </c>
      <c r="J85" s="281"/>
      <c r="K85" s="279">
        <v>0</v>
      </c>
      <c r="L85" s="282">
        <v>10.918736403817238</v>
      </c>
    </row>
    <row r="86" spans="1:12" s="61" customFormat="1" ht="14.25" x14ac:dyDescent="0.25">
      <c r="A86" s="380">
        <v>76</v>
      </c>
      <c r="B86" s="330" t="s">
        <v>206</v>
      </c>
      <c r="C86" s="278" t="s">
        <v>211</v>
      </c>
      <c r="D86" s="279">
        <v>354.65114627884884</v>
      </c>
      <c r="E86" s="279">
        <v>354.65114649859993</v>
      </c>
      <c r="F86" s="280">
        <f t="shared" si="5"/>
        <v>6.1962609265719948E-8</v>
      </c>
      <c r="G86" s="279">
        <v>354.65112759684433</v>
      </c>
      <c r="H86" s="252">
        <f t="shared" si="6"/>
        <v>0</v>
      </c>
      <c r="I86" s="252">
        <f t="shared" si="7"/>
        <v>0</v>
      </c>
      <c r="J86" s="281"/>
      <c r="K86" s="279">
        <v>0</v>
      </c>
      <c r="L86" s="282">
        <v>0</v>
      </c>
    </row>
    <row r="87" spans="1:12" s="61" customFormat="1" ht="14.25" x14ac:dyDescent="0.25">
      <c r="A87" s="380">
        <v>77</v>
      </c>
      <c r="B87" s="330" t="s">
        <v>206</v>
      </c>
      <c r="C87" s="278" t="s">
        <v>212</v>
      </c>
      <c r="D87" s="279">
        <v>272.20832874615115</v>
      </c>
      <c r="E87" s="279">
        <v>272.20832852640001</v>
      </c>
      <c r="F87" s="280">
        <f t="shared" si="5"/>
        <v>-8.0729037676974258E-8</v>
      </c>
      <c r="G87" s="279">
        <v>272.20832852663784</v>
      </c>
      <c r="H87" s="252">
        <f t="shared" si="6"/>
        <v>13.610416423945857</v>
      </c>
      <c r="I87" s="252">
        <f t="shared" si="7"/>
        <v>4.9999999991278212</v>
      </c>
      <c r="J87" s="281"/>
      <c r="K87" s="279">
        <v>0</v>
      </c>
      <c r="L87" s="282">
        <v>13.610416423945857</v>
      </c>
    </row>
    <row r="88" spans="1:12" s="61" customFormat="1" ht="14.25" x14ac:dyDescent="0.25">
      <c r="A88" s="380">
        <v>78</v>
      </c>
      <c r="B88" s="330" t="s">
        <v>206</v>
      </c>
      <c r="C88" s="278" t="s">
        <v>791</v>
      </c>
      <c r="D88" s="279">
        <v>4.6612265181511621</v>
      </c>
      <c r="E88" s="279">
        <v>4.6612262983999999</v>
      </c>
      <c r="F88" s="280">
        <f t="shared" si="5"/>
        <v>-4.7144493322548442E-6</v>
      </c>
      <c r="G88" s="279">
        <v>4.6612263037330788</v>
      </c>
      <c r="H88" s="252">
        <f t="shared" si="6"/>
        <v>0</v>
      </c>
      <c r="I88" s="252">
        <f t="shared" si="7"/>
        <v>0</v>
      </c>
      <c r="J88" s="281"/>
      <c r="K88" s="279">
        <v>0</v>
      </c>
      <c r="L88" s="282">
        <v>0</v>
      </c>
    </row>
    <row r="89" spans="1:12" s="61" customFormat="1" ht="14.25" x14ac:dyDescent="0.25">
      <c r="A89" s="380">
        <v>79</v>
      </c>
      <c r="B89" s="330" t="s">
        <v>206</v>
      </c>
      <c r="C89" s="278" t="s">
        <v>215</v>
      </c>
      <c r="D89" s="279">
        <v>2407.4472973599995</v>
      </c>
      <c r="E89" s="279">
        <v>2407.44729736</v>
      </c>
      <c r="F89" s="280">
        <f t="shared" si="5"/>
        <v>0</v>
      </c>
      <c r="G89" s="279">
        <v>2407.4472405257093</v>
      </c>
      <c r="H89" s="252">
        <f t="shared" si="6"/>
        <v>29.247809590366998</v>
      </c>
      <c r="I89" s="252">
        <f t="shared" si="7"/>
        <v>1.2148888834426435</v>
      </c>
      <c r="J89" s="281"/>
      <c r="K89" s="279">
        <v>0</v>
      </c>
      <c r="L89" s="282">
        <v>29.247809590366998</v>
      </c>
    </row>
    <row r="90" spans="1:12" s="61" customFormat="1" ht="14.25" x14ac:dyDescent="0.25">
      <c r="A90" s="380">
        <v>80</v>
      </c>
      <c r="B90" s="330" t="s">
        <v>206</v>
      </c>
      <c r="C90" s="278" t="s">
        <v>792</v>
      </c>
      <c r="D90" s="279">
        <v>557.31971399999998</v>
      </c>
      <c r="E90" s="279">
        <v>557.31971399999998</v>
      </c>
      <c r="F90" s="280">
        <f t="shared" si="5"/>
        <v>0</v>
      </c>
      <c r="G90" s="279">
        <v>557.31971399571466</v>
      </c>
      <c r="H90" s="252">
        <f t="shared" si="6"/>
        <v>-6.7141314730179141E-14</v>
      </c>
      <c r="I90" s="252">
        <f t="shared" si="7"/>
        <v>-1.2047181006444561E-14</v>
      </c>
      <c r="J90" s="281"/>
      <c r="K90" s="279">
        <v>0</v>
      </c>
      <c r="L90" s="282">
        <v>-6.7141314730179141E-14</v>
      </c>
    </row>
    <row r="91" spans="1:12" s="61" customFormat="1" ht="14.25" x14ac:dyDescent="0.25">
      <c r="A91" s="380">
        <v>82</v>
      </c>
      <c r="B91" s="330" t="s">
        <v>206</v>
      </c>
      <c r="C91" s="283" t="s">
        <v>217</v>
      </c>
      <c r="D91" s="279">
        <v>11.339122642302327</v>
      </c>
      <c r="E91" s="279">
        <v>11.339122202799999</v>
      </c>
      <c r="F91" s="280">
        <f t="shared" si="5"/>
        <v>-3.8759817755362747E-6</v>
      </c>
      <c r="G91" s="279">
        <v>11.339122185060104</v>
      </c>
      <c r="H91" s="252">
        <f t="shared" si="6"/>
        <v>2.0981660853180981E-15</v>
      </c>
      <c r="I91" s="252">
        <f t="shared" si="7"/>
        <v>1.8503778756348465E-14</v>
      </c>
      <c r="J91" s="281"/>
      <c r="K91" s="279">
        <v>0</v>
      </c>
      <c r="L91" s="282">
        <v>2.0981660853180981E-15</v>
      </c>
    </row>
    <row r="92" spans="1:12" s="61" customFormat="1" ht="14.25" x14ac:dyDescent="0.25">
      <c r="A92" s="381">
        <v>83</v>
      </c>
      <c r="B92" s="382" t="s">
        <v>206</v>
      </c>
      <c r="C92" s="287" t="s">
        <v>793</v>
      </c>
      <c r="D92" s="279">
        <v>17.297775408151161</v>
      </c>
      <c r="E92" s="279">
        <v>17.297775188399999</v>
      </c>
      <c r="F92" s="280">
        <f t="shared" si="5"/>
        <v>-1.2704012846143087E-6</v>
      </c>
      <c r="G92" s="279">
        <v>17.29777443312036</v>
      </c>
      <c r="H92" s="252">
        <f t="shared" si="6"/>
        <v>0.86488876073736065</v>
      </c>
      <c r="I92" s="252">
        <f t="shared" si="7"/>
        <v>5.0000000076157809</v>
      </c>
      <c r="J92" s="281"/>
      <c r="K92" s="279">
        <v>0</v>
      </c>
      <c r="L92" s="282">
        <v>0.86488876073736065</v>
      </c>
    </row>
    <row r="93" spans="1:12" s="61" customFormat="1" ht="14.25" x14ac:dyDescent="0.25">
      <c r="A93" s="381">
        <v>84</v>
      </c>
      <c r="B93" s="382" t="s">
        <v>206</v>
      </c>
      <c r="C93" s="285" t="s">
        <v>219</v>
      </c>
      <c r="D93" s="279">
        <v>255.30118739999998</v>
      </c>
      <c r="E93" s="279">
        <v>255.30118739999998</v>
      </c>
      <c r="F93" s="280">
        <f t="shared" si="5"/>
        <v>0</v>
      </c>
      <c r="G93" s="279">
        <v>255.30118739999998</v>
      </c>
      <c r="H93" s="252">
        <f t="shared" si="6"/>
        <v>0</v>
      </c>
      <c r="I93" s="252">
        <f t="shared" si="7"/>
        <v>0</v>
      </c>
      <c r="J93" s="281"/>
      <c r="K93" s="279">
        <v>0</v>
      </c>
      <c r="L93" s="282">
        <v>0</v>
      </c>
    </row>
    <row r="94" spans="1:12" s="61" customFormat="1" ht="14.25" x14ac:dyDescent="0.25">
      <c r="A94" s="381">
        <v>87</v>
      </c>
      <c r="B94" s="382" t="s">
        <v>206</v>
      </c>
      <c r="C94" s="287" t="s">
        <v>794</v>
      </c>
      <c r="D94" s="279">
        <v>929.81168695799988</v>
      </c>
      <c r="E94" s="279">
        <v>929.81168695799988</v>
      </c>
      <c r="F94" s="280">
        <f t="shared" si="5"/>
        <v>0</v>
      </c>
      <c r="G94" s="279">
        <v>929.81169511881262</v>
      </c>
      <c r="H94" s="252">
        <f t="shared" si="6"/>
        <v>-2.6856525892071656E-13</v>
      </c>
      <c r="I94" s="252">
        <f t="shared" si="7"/>
        <v>-2.8883833435064984E-14</v>
      </c>
      <c r="J94" s="281"/>
      <c r="K94" s="279">
        <v>0</v>
      </c>
      <c r="L94" s="282">
        <v>-2.6856525892071656E-13</v>
      </c>
    </row>
    <row r="95" spans="1:12" s="61" customFormat="1" ht="14.25" x14ac:dyDescent="0.25">
      <c r="A95" s="381">
        <v>90</v>
      </c>
      <c r="B95" s="382" t="s">
        <v>206</v>
      </c>
      <c r="C95" s="287" t="s">
        <v>221</v>
      </c>
      <c r="D95" s="279">
        <v>253.997184</v>
      </c>
      <c r="E95" s="279">
        <v>253.99718399999998</v>
      </c>
      <c r="F95" s="280">
        <f t="shared" si="5"/>
        <v>0</v>
      </c>
      <c r="G95" s="279">
        <v>253.99718399999989</v>
      </c>
      <c r="H95" s="252">
        <f t="shared" si="6"/>
        <v>-3.357065736508957E-14</v>
      </c>
      <c r="I95" s="252">
        <f t="shared" si="7"/>
        <v>-1.3216940769347102E-14</v>
      </c>
      <c r="J95" s="281"/>
      <c r="K95" s="279">
        <v>0</v>
      </c>
      <c r="L95" s="282">
        <v>-3.357065736508957E-14</v>
      </c>
    </row>
    <row r="96" spans="1:12" s="61" customFormat="1" ht="14.25" x14ac:dyDescent="0.25">
      <c r="A96" s="330">
        <v>91</v>
      </c>
      <c r="B96" s="330" t="s">
        <v>206</v>
      </c>
      <c r="C96" s="285" t="s">
        <v>222</v>
      </c>
      <c r="D96" s="279">
        <v>217.62756556515117</v>
      </c>
      <c r="E96" s="279">
        <v>217.6275653454</v>
      </c>
      <c r="F96" s="280">
        <f t="shared" si="5"/>
        <v>-1.0097579661305645E-7</v>
      </c>
      <c r="G96" s="279">
        <v>217.62756534705323</v>
      </c>
      <c r="H96" s="252">
        <f t="shared" si="6"/>
        <v>5.4264958275320954</v>
      </c>
      <c r="I96" s="252">
        <f t="shared" si="7"/>
        <v>2.4934781671244735</v>
      </c>
      <c r="J96" s="288"/>
      <c r="K96" s="279">
        <v>0</v>
      </c>
      <c r="L96" s="282">
        <v>5.4264958275320954</v>
      </c>
    </row>
    <row r="97" spans="1:12" s="61" customFormat="1" ht="14.25" x14ac:dyDescent="0.25">
      <c r="A97" s="381">
        <v>92</v>
      </c>
      <c r="B97" s="382" t="s">
        <v>206</v>
      </c>
      <c r="C97" s="287" t="s">
        <v>223</v>
      </c>
      <c r="D97" s="279">
        <v>611.37900767169765</v>
      </c>
      <c r="E97" s="279">
        <v>611.37900811120005</v>
      </c>
      <c r="F97" s="280">
        <f t="shared" si="5"/>
        <v>7.1887058084030286E-8</v>
      </c>
      <c r="G97" s="279">
        <v>611.37900037126781</v>
      </c>
      <c r="H97" s="252">
        <f t="shared" si="6"/>
        <v>1.3428262946035828E-13</v>
      </c>
      <c r="I97" s="252">
        <f t="shared" si="7"/>
        <v>2.1963892721016424E-14</v>
      </c>
      <c r="J97" s="281"/>
      <c r="K97" s="279">
        <v>0</v>
      </c>
      <c r="L97" s="282">
        <v>1.3428262946035828E-13</v>
      </c>
    </row>
    <row r="98" spans="1:12" s="61" customFormat="1" ht="14.25" x14ac:dyDescent="0.25">
      <c r="A98" s="381">
        <v>93</v>
      </c>
      <c r="B98" s="382" t="s">
        <v>206</v>
      </c>
      <c r="C98" s="287" t="s">
        <v>795</v>
      </c>
      <c r="D98" s="279">
        <v>328.24745843269767</v>
      </c>
      <c r="E98" s="279">
        <v>328.24745887220001</v>
      </c>
      <c r="F98" s="280">
        <f t="shared" si="5"/>
        <v>1.3389360731252964E-7</v>
      </c>
      <c r="G98" s="279">
        <v>328.24745243417516</v>
      </c>
      <c r="H98" s="252">
        <f t="shared" si="6"/>
        <v>1.8278438648887694</v>
      </c>
      <c r="I98" s="252">
        <f t="shared" si="7"/>
        <v>0.55684935724069773</v>
      </c>
      <c r="J98" s="281"/>
      <c r="K98" s="279">
        <v>0</v>
      </c>
      <c r="L98" s="282">
        <v>1.8278438648887694</v>
      </c>
    </row>
    <row r="99" spans="1:12" s="61" customFormat="1" ht="14.25" x14ac:dyDescent="0.25">
      <c r="A99" s="381">
        <v>94</v>
      </c>
      <c r="B99" s="382" t="s">
        <v>206</v>
      </c>
      <c r="C99" s="287" t="s">
        <v>225</v>
      </c>
      <c r="D99" s="279">
        <v>109.42289399999999</v>
      </c>
      <c r="E99" s="279">
        <v>109.42289399999999</v>
      </c>
      <c r="F99" s="280">
        <f t="shared" si="5"/>
        <v>0</v>
      </c>
      <c r="G99" s="279">
        <v>109.42289399999999</v>
      </c>
      <c r="H99" s="252">
        <f t="shared" si="6"/>
        <v>0</v>
      </c>
      <c r="I99" s="252">
        <f t="shared" si="7"/>
        <v>0</v>
      </c>
      <c r="J99" s="281"/>
      <c r="K99" s="279">
        <v>0</v>
      </c>
      <c r="L99" s="282">
        <v>0</v>
      </c>
    </row>
    <row r="100" spans="1:12" s="61" customFormat="1" ht="14.25" x14ac:dyDescent="0.25">
      <c r="A100" s="381">
        <v>95</v>
      </c>
      <c r="B100" s="382" t="s">
        <v>143</v>
      </c>
      <c r="C100" s="287" t="s">
        <v>226</v>
      </c>
      <c r="D100" s="279">
        <v>145.592735554</v>
      </c>
      <c r="E100" s="279">
        <v>145.592735554</v>
      </c>
      <c r="F100" s="280">
        <f t="shared" si="5"/>
        <v>0</v>
      </c>
      <c r="G100" s="279">
        <v>145.59273366586916</v>
      </c>
      <c r="H100" s="252">
        <f t="shared" si="6"/>
        <v>3.357065736508957E-14</v>
      </c>
      <c r="I100" s="252">
        <f t="shared" si="7"/>
        <v>2.3057920601154094E-14</v>
      </c>
      <c r="J100" s="281"/>
      <c r="K100" s="279">
        <v>0</v>
      </c>
      <c r="L100" s="282">
        <v>3.357065736508957E-14</v>
      </c>
    </row>
    <row r="101" spans="1:12" s="61" customFormat="1" ht="14.25" x14ac:dyDescent="0.25">
      <c r="A101" s="381">
        <v>98</v>
      </c>
      <c r="B101" s="382" t="s">
        <v>143</v>
      </c>
      <c r="C101" s="287" t="s">
        <v>227</v>
      </c>
      <c r="D101" s="279">
        <v>65.755486682151158</v>
      </c>
      <c r="E101" s="279">
        <v>65.7554864624</v>
      </c>
      <c r="F101" s="280">
        <f t="shared" si="5"/>
        <v>-3.341944108115058E-7</v>
      </c>
      <c r="G101" s="279">
        <v>65.755489097716804</v>
      </c>
      <c r="H101" s="252">
        <f t="shared" si="6"/>
        <v>0</v>
      </c>
      <c r="I101" s="252">
        <f t="shared" si="7"/>
        <v>0</v>
      </c>
      <c r="J101" s="281"/>
      <c r="K101" s="279">
        <v>0</v>
      </c>
      <c r="L101" s="282">
        <v>0</v>
      </c>
    </row>
    <row r="102" spans="1:12" s="61" customFormat="1" ht="14.25" x14ac:dyDescent="0.25">
      <c r="A102" s="381">
        <v>99</v>
      </c>
      <c r="B102" s="382" t="s">
        <v>143</v>
      </c>
      <c r="C102" s="287" t="s">
        <v>796</v>
      </c>
      <c r="D102" s="279">
        <v>846.94043816330236</v>
      </c>
      <c r="E102" s="279">
        <v>846.94043772379985</v>
      </c>
      <c r="F102" s="280">
        <f t="shared" si="5"/>
        <v>-5.189296814478439E-8</v>
      </c>
      <c r="G102" s="279">
        <v>846.94043905663057</v>
      </c>
      <c r="H102" s="252">
        <f t="shared" si="6"/>
        <v>-1.3428262946035828E-13</v>
      </c>
      <c r="I102" s="252">
        <f t="shared" si="7"/>
        <v>-1.5855026337064551E-14</v>
      </c>
      <c r="J102" s="281"/>
      <c r="K102" s="279">
        <v>0</v>
      </c>
      <c r="L102" s="282">
        <v>-1.3428262946035828E-13</v>
      </c>
    </row>
    <row r="103" spans="1:12" s="61" customFormat="1" ht="14.25" x14ac:dyDescent="0.25">
      <c r="A103" s="381">
        <v>100</v>
      </c>
      <c r="B103" s="382" t="s">
        <v>229</v>
      </c>
      <c r="C103" s="287" t="s">
        <v>797</v>
      </c>
      <c r="D103" s="279">
        <v>1504.689428767</v>
      </c>
      <c r="E103" s="279">
        <v>1504.689428767</v>
      </c>
      <c r="F103" s="280">
        <f t="shared" si="5"/>
        <v>0</v>
      </c>
      <c r="G103" s="279">
        <v>1504.6894229176985</v>
      </c>
      <c r="H103" s="252">
        <f t="shared" si="6"/>
        <v>45.327452464642313</v>
      </c>
      <c r="I103" s="252">
        <f t="shared" si="7"/>
        <v>3.0124125017469789</v>
      </c>
      <c r="J103" s="281"/>
      <c r="K103" s="279">
        <v>0</v>
      </c>
      <c r="L103" s="282">
        <v>45.327452464642313</v>
      </c>
    </row>
    <row r="104" spans="1:12" s="61" customFormat="1" ht="14.25" x14ac:dyDescent="0.25">
      <c r="A104" s="381">
        <v>101</v>
      </c>
      <c r="B104" s="382" t="s">
        <v>229</v>
      </c>
      <c r="C104" s="287" t="s">
        <v>798</v>
      </c>
      <c r="D104" s="279">
        <v>526.96223136899994</v>
      </c>
      <c r="E104" s="279">
        <v>526.96223136899994</v>
      </c>
      <c r="F104" s="280">
        <f t="shared" si="5"/>
        <v>0</v>
      </c>
      <c r="G104" s="279">
        <v>526.96223462027149</v>
      </c>
      <c r="H104" s="252">
        <f t="shared" si="6"/>
        <v>13.898796391906256</v>
      </c>
      <c r="I104" s="252">
        <f t="shared" si="7"/>
        <v>2.6375317934642961</v>
      </c>
      <c r="J104" s="281"/>
      <c r="K104" s="279">
        <v>0</v>
      </c>
      <c r="L104" s="282">
        <v>13.898796391906256</v>
      </c>
    </row>
    <row r="105" spans="1:12" s="61" customFormat="1" ht="14.25" x14ac:dyDescent="0.25">
      <c r="A105" s="381">
        <v>102</v>
      </c>
      <c r="B105" s="382" t="s">
        <v>229</v>
      </c>
      <c r="C105" s="287" t="s">
        <v>799</v>
      </c>
      <c r="D105" s="279">
        <v>364.54401509969762</v>
      </c>
      <c r="E105" s="279">
        <v>364.54401553919996</v>
      </c>
      <c r="F105" s="280">
        <f t="shared" si="5"/>
        <v>1.2056221976308734E-7</v>
      </c>
      <c r="G105" s="279">
        <v>364.54401604937226</v>
      </c>
      <c r="H105" s="252">
        <f t="shared" si="6"/>
        <v>0</v>
      </c>
      <c r="I105" s="252">
        <f t="shared" si="7"/>
        <v>0</v>
      </c>
      <c r="J105" s="281"/>
      <c r="K105" s="279">
        <v>0</v>
      </c>
      <c r="L105" s="282">
        <v>0</v>
      </c>
    </row>
    <row r="106" spans="1:12" s="61" customFormat="1" ht="14.25" x14ac:dyDescent="0.25">
      <c r="A106" s="381">
        <v>103</v>
      </c>
      <c r="B106" s="382" t="s">
        <v>251</v>
      </c>
      <c r="C106" s="287" t="s">
        <v>800</v>
      </c>
      <c r="D106" s="279">
        <v>126.45340474769766</v>
      </c>
      <c r="E106" s="279">
        <v>126.45340518719999</v>
      </c>
      <c r="F106" s="280">
        <f t="shared" si="5"/>
        <v>3.4756068600927392E-7</v>
      </c>
      <c r="G106" s="279">
        <v>126.45340461739296</v>
      </c>
      <c r="H106" s="252">
        <f t="shared" si="6"/>
        <v>3.357065736508957E-14</v>
      </c>
      <c r="I106" s="252">
        <f t="shared" si="7"/>
        <v>2.6547847656132313E-14</v>
      </c>
      <c r="J106" s="281"/>
      <c r="K106" s="279">
        <v>0</v>
      </c>
      <c r="L106" s="282">
        <v>3.357065736508957E-14</v>
      </c>
    </row>
    <row r="107" spans="1:12" s="61" customFormat="1" ht="14.25" x14ac:dyDescent="0.25">
      <c r="A107" s="381">
        <v>104</v>
      </c>
      <c r="B107" s="382" t="s">
        <v>229</v>
      </c>
      <c r="C107" s="287" t="s">
        <v>801</v>
      </c>
      <c r="D107" s="279">
        <v>3594.4406582321512</v>
      </c>
      <c r="E107" s="279">
        <v>3520.5012462115997</v>
      </c>
      <c r="F107" s="280">
        <f t="shared" si="5"/>
        <v>-2.0570491781861051</v>
      </c>
      <c r="G107" s="279">
        <v>3520.5012465810064</v>
      </c>
      <c r="H107" s="252">
        <f t="shared" si="6"/>
        <v>256.04096839810012</v>
      </c>
      <c r="I107" s="252">
        <f t="shared" si="7"/>
        <v>7.2728554967456702</v>
      </c>
      <c r="J107" s="281"/>
      <c r="K107" s="279">
        <v>0</v>
      </c>
      <c r="L107" s="282">
        <v>256.04096839810012</v>
      </c>
    </row>
    <row r="108" spans="1:12" s="61" customFormat="1" ht="14.25" x14ac:dyDescent="0.25">
      <c r="A108" s="381">
        <v>105</v>
      </c>
      <c r="B108" s="382" t="s">
        <v>229</v>
      </c>
      <c r="C108" s="289" t="s">
        <v>802</v>
      </c>
      <c r="D108" s="279">
        <v>1917.4442647093022</v>
      </c>
      <c r="E108" s="279">
        <v>1917.4442642697998</v>
      </c>
      <c r="F108" s="280">
        <f t="shared" si="5"/>
        <v>-2.2921270215192635E-8</v>
      </c>
      <c r="G108" s="279">
        <v>1917.4442732829471</v>
      </c>
      <c r="H108" s="252">
        <f t="shared" si="6"/>
        <v>2.6856525892071656E-13</v>
      </c>
      <c r="I108" s="252">
        <f t="shared" si="7"/>
        <v>1.4006418018256789E-14</v>
      </c>
      <c r="J108" s="281"/>
      <c r="K108" s="279">
        <v>0</v>
      </c>
      <c r="L108" s="282">
        <v>2.6856525892071656E-13</v>
      </c>
    </row>
    <row r="109" spans="1:12" s="61" customFormat="1" ht="14.25" x14ac:dyDescent="0.25">
      <c r="A109" s="381">
        <v>106</v>
      </c>
      <c r="B109" s="382" t="s">
        <v>129</v>
      </c>
      <c r="C109" s="287" t="s">
        <v>803</v>
      </c>
      <c r="D109" s="279">
        <v>1407.8750192359996</v>
      </c>
      <c r="E109" s="279">
        <v>1407.8750192360001</v>
      </c>
      <c r="F109" s="280">
        <f t="shared" si="5"/>
        <v>0</v>
      </c>
      <c r="G109" s="279">
        <v>1407.8750146465138</v>
      </c>
      <c r="H109" s="252">
        <f t="shared" si="6"/>
        <v>32.304246322553354</v>
      </c>
      <c r="I109" s="252">
        <f t="shared" si="7"/>
        <v>2.2945393505230052</v>
      </c>
      <c r="J109" s="281"/>
      <c r="K109" s="279">
        <v>0</v>
      </c>
      <c r="L109" s="282">
        <v>32.304246322553354</v>
      </c>
    </row>
    <row r="110" spans="1:12" s="61" customFormat="1" ht="14.25" x14ac:dyDescent="0.25">
      <c r="A110" s="381">
        <v>107</v>
      </c>
      <c r="B110" s="382" t="s">
        <v>131</v>
      </c>
      <c r="C110" s="287" t="s">
        <v>237</v>
      </c>
      <c r="D110" s="279">
        <v>1143.1900528426975</v>
      </c>
      <c r="E110" s="279">
        <v>1143.1900532821999</v>
      </c>
      <c r="F110" s="280">
        <f t="shared" si="5"/>
        <v>3.8445264749498165E-8</v>
      </c>
      <c r="G110" s="279">
        <v>1143.1900532821999</v>
      </c>
      <c r="H110" s="252">
        <f t="shared" si="6"/>
        <v>63.510558514713701</v>
      </c>
      <c r="I110" s="252">
        <f t="shared" si="7"/>
        <v>5.5555555554712237</v>
      </c>
      <c r="J110" s="281"/>
      <c r="K110" s="279">
        <v>0</v>
      </c>
      <c r="L110" s="282">
        <v>63.510558514713701</v>
      </c>
    </row>
    <row r="111" spans="1:12" s="61" customFormat="1" ht="14.25" x14ac:dyDescent="0.25">
      <c r="A111" s="381">
        <v>108</v>
      </c>
      <c r="B111" s="382" t="s">
        <v>804</v>
      </c>
      <c r="C111" s="287" t="s">
        <v>238</v>
      </c>
      <c r="D111" s="279">
        <v>647.49548045830227</v>
      </c>
      <c r="E111" s="279">
        <v>647.49548001879998</v>
      </c>
      <c r="F111" s="280">
        <f t="shared" si="5"/>
        <v>-6.7877266474170028E-8</v>
      </c>
      <c r="G111" s="279">
        <v>647.49546665352807</v>
      </c>
      <c r="H111" s="252">
        <f t="shared" si="6"/>
        <v>0</v>
      </c>
      <c r="I111" s="252">
        <f t="shared" si="7"/>
        <v>0</v>
      </c>
      <c r="J111" s="281"/>
      <c r="K111" s="279">
        <v>0</v>
      </c>
      <c r="L111" s="282">
        <v>0</v>
      </c>
    </row>
    <row r="112" spans="1:12" s="61" customFormat="1" ht="14.25" x14ac:dyDescent="0.25">
      <c r="A112" s="381">
        <v>110</v>
      </c>
      <c r="B112" s="382" t="s">
        <v>206</v>
      </c>
      <c r="C112" s="287" t="s">
        <v>239</v>
      </c>
      <c r="D112" s="279">
        <v>99.238853789697671</v>
      </c>
      <c r="E112" s="279">
        <v>99.238854229199987</v>
      </c>
      <c r="F112" s="280">
        <f t="shared" si="5"/>
        <v>4.4287322964464693E-7</v>
      </c>
      <c r="G112" s="279">
        <v>99.238861205912173</v>
      </c>
      <c r="H112" s="252">
        <f t="shared" si="6"/>
        <v>1.6785328682544785E-14</v>
      </c>
      <c r="I112" s="252">
        <f t="shared" si="7"/>
        <v>1.6914069406502558E-14</v>
      </c>
      <c r="J112" s="281"/>
      <c r="K112" s="279">
        <v>0</v>
      </c>
      <c r="L112" s="282">
        <v>1.6785328682544785E-14</v>
      </c>
    </row>
    <row r="113" spans="1:12" s="61" customFormat="1" ht="14.25" x14ac:dyDescent="0.25">
      <c r="A113" s="381">
        <v>111</v>
      </c>
      <c r="B113" s="382" t="s">
        <v>214</v>
      </c>
      <c r="C113" s="287" t="s">
        <v>240</v>
      </c>
      <c r="D113" s="279">
        <v>594.8067308386976</v>
      </c>
      <c r="E113" s="279">
        <v>594.80673127819989</v>
      </c>
      <c r="F113" s="280">
        <f t="shared" si="5"/>
        <v>7.3889935947590857E-8</v>
      </c>
      <c r="G113" s="279">
        <v>594.80673127819989</v>
      </c>
      <c r="H113" s="252">
        <f t="shared" si="6"/>
        <v>89.221009910998291</v>
      </c>
      <c r="I113" s="252">
        <f t="shared" si="7"/>
        <v>15.000000036863788</v>
      </c>
      <c r="J113" s="281"/>
      <c r="K113" s="279">
        <v>0</v>
      </c>
      <c r="L113" s="282">
        <v>89.221009910998291</v>
      </c>
    </row>
    <row r="114" spans="1:12" s="61" customFormat="1" ht="14.25" x14ac:dyDescent="0.25">
      <c r="A114" s="381">
        <v>112</v>
      </c>
      <c r="B114" s="382" t="s">
        <v>214</v>
      </c>
      <c r="C114" s="287" t="s">
        <v>805</v>
      </c>
      <c r="D114" s="279">
        <v>258.71739282899995</v>
      </c>
      <c r="E114" s="279">
        <v>258.71739282899995</v>
      </c>
      <c r="F114" s="280">
        <f t="shared" si="5"/>
        <v>0</v>
      </c>
      <c r="G114" s="279">
        <v>258.71739167892929</v>
      </c>
      <c r="H114" s="252">
        <f t="shared" si="6"/>
        <v>4.2444034909183479</v>
      </c>
      <c r="I114" s="252">
        <f t="shared" si="7"/>
        <v>1.6405559148950219</v>
      </c>
      <c r="J114" s="281"/>
      <c r="K114" s="279">
        <v>0</v>
      </c>
      <c r="L114" s="282">
        <v>4.2444034909183479</v>
      </c>
    </row>
    <row r="115" spans="1:12" s="61" customFormat="1" ht="14.25" x14ac:dyDescent="0.25">
      <c r="A115" s="381">
        <v>113</v>
      </c>
      <c r="B115" s="382" t="s">
        <v>214</v>
      </c>
      <c r="C115" s="287" t="s">
        <v>242</v>
      </c>
      <c r="D115" s="279">
        <v>677.49247229430216</v>
      </c>
      <c r="E115" s="279">
        <v>677.49247185479999</v>
      </c>
      <c r="F115" s="280">
        <f t="shared" si="5"/>
        <v>-6.4871883864725532E-8</v>
      </c>
      <c r="G115" s="279">
        <v>677.49247657997455</v>
      </c>
      <c r="H115" s="252">
        <f t="shared" si="6"/>
        <v>0</v>
      </c>
      <c r="I115" s="252">
        <f t="shared" si="7"/>
        <v>0</v>
      </c>
      <c r="J115" s="281"/>
      <c r="K115" s="279">
        <v>0</v>
      </c>
      <c r="L115" s="282">
        <v>0</v>
      </c>
    </row>
    <row r="116" spans="1:12" s="61" customFormat="1" ht="14.25" x14ac:dyDescent="0.25">
      <c r="A116" s="381">
        <v>114</v>
      </c>
      <c r="B116" s="382" t="s">
        <v>206</v>
      </c>
      <c r="C116" s="287" t="s">
        <v>243</v>
      </c>
      <c r="D116" s="279">
        <v>577.35223000000008</v>
      </c>
      <c r="E116" s="279">
        <v>577.35222999999996</v>
      </c>
      <c r="F116" s="280">
        <f t="shared" si="5"/>
        <v>0</v>
      </c>
      <c r="G116" s="279">
        <v>577.35223553031153</v>
      </c>
      <c r="H116" s="252">
        <f t="shared" si="6"/>
        <v>0</v>
      </c>
      <c r="I116" s="252">
        <f t="shared" si="7"/>
        <v>0</v>
      </c>
      <c r="J116" s="281"/>
      <c r="K116" s="279">
        <v>0</v>
      </c>
      <c r="L116" s="282">
        <v>0</v>
      </c>
    </row>
    <row r="117" spans="1:12" s="61" customFormat="1" ht="14.25" x14ac:dyDescent="0.25">
      <c r="A117" s="381">
        <v>117</v>
      </c>
      <c r="B117" s="382" t="s">
        <v>206</v>
      </c>
      <c r="C117" s="287" t="s">
        <v>806</v>
      </c>
      <c r="D117" s="279">
        <v>835.31812000000002</v>
      </c>
      <c r="E117" s="279">
        <v>835.31812000000002</v>
      </c>
      <c r="F117" s="280">
        <f t="shared" si="5"/>
        <v>0</v>
      </c>
      <c r="G117" s="279">
        <v>835.31812000000002</v>
      </c>
      <c r="H117" s="252">
        <f t="shared" si="6"/>
        <v>1.3428262946035828E-13</v>
      </c>
      <c r="I117" s="252">
        <f t="shared" si="7"/>
        <v>1.6075627505884616E-14</v>
      </c>
      <c r="J117" s="281"/>
      <c r="K117" s="279">
        <v>0</v>
      </c>
      <c r="L117" s="282">
        <v>1.3428262946035828E-13</v>
      </c>
    </row>
    <row r="118" spans="1:12" s="61" customFormat="1" ht="14.25" x14ac:dyDescent="0.25">
      <c r="A118" s="381">
        <v>118</v>
      </c>
      <c r="B118" s="382" t="s">
        <v>206</v>
      </c>
      <c r="C118" s="287" t="s">
        <v>245</v>
      </c>
      <c r="D118" s="279">
        <v>389.76349799099995</v>
      </c>
      <c r="E118" s="279">
        <v>389.76349799099995</v>
      </c>
      <c r="F118" s="280">
        <f t="shared" si="5"/>
        <v>0</v>
      </c>
      <c r="G118" s="279">
        <v>389.7634885486994</v>
      </c>
      <c r="H118" s="252">
        <f t="shared" si="6"/>
        <v>-6.7141314730179141E-14</v>
      </c>
      <c r="I118" s="252">
        <f t="shared" si="7"/>
        <v>-1.7226167939340874E-14</v>
      </c>
      <c r="J118" s="281"/>
      <c r="K118" s="279">
        <v>0</v>
      </c>
      <c r="L118" s="282">
        <v>-6.7141314730179141E-14</v>
      </c>
    </row>
    <row r="119" spans="1:12" s="61" customFormat="1" ht="14.25" x14ac:dyDescent="0.25">
      <c r="A119" s="381">
        <v>122</v>
      </c>
      <c r="B119" s="382" t="s">
        <v>143</v>
      </c>
      <c r="C119" s="287" t="s">
        <v>246</v>
      </c>
      <c r="D119" s="279">
        <v>204.19315514084883</v>
      </c>
      <c r="E119" s="279">
        <v>204.1931553606</v>
      </c>
      <c r="F119" s="280">
        <f t="shared" si="5"/>
        <v>1.0761927171643038E-7</v>
      </c>
      <c r="G119" s="279">
        <v>204.19314645025557</v>
      </c>
      <c r="H119" s="252">
        <f t="shared" si="6"/>
        <v>-6.7141314730179141E-14</v>
      </c>
      <c r="I119" s="252">
        <f t="shared" si="7"/>
        <v>-3.2881275874115008E-14</v>
      </c>
      <c r="J119" s="281"/>
      <c r="K119" s="279">
        <v>0</v>
      </c>
      <c r="L119" s="282">
        <v>-6.7141314730179141E-14</v>
      </c>
    </row>
    <row r="120" spans="1:12" s="61" customFormat="1" ht="14.25" x14ac:dyDescent="0.25">
      <c r="A120" s="381">
        <v>123</v>
      </c>
      <c r="B120" s="382" t="s">
        <v>247</v>
      </c>
      <c r="C120" s="290" t="s">
        <v>248</v>
      </c>
      <c r="D120" s="279">
        <v>100.12814719030231</v>
      </c>
      <c r="E120" s="279">
        <v>100.12814675079998</v>
      </c>
      <c r="F120" s="280">
        <f t="shared" si="5"/>
        <v>-4.3893983558973559E-7</v>
      </c>
      <c r="G120" s="279">
        <v>100.12815308812191</v>
      </c>
      <c r="H120" s="252">
        <f t="shared" si="6"/>
        <v>-1.6785328682544785E-14</v>
      </c>
      <c r="I120" s="252">
        <f t="shared" si="7"/>
        <v>-1.6763846358127741E-14</v>
      </c>
      <c r="J120" s="281"/>
      <c r="K120" s="279">
        <v>0</v>
      </c>
      <c r="L120" s="282">
        <v>-1.6785328682544785E-14</v>
      </c>
    </row>
    <row r="121" spans="1:12" s="61" customFormat="1" ht="14.25" x14ac:dyDescent="0.25">
      <c r="A121" s="381">
        <v>124</v>
      </c>
      <c r="B121" s="382" t="s">
        <v>247</v>
      </c>
      <c r="C121" s="287" t="s">
        <v>249</v>
      </c>
      <c r="D121" s="279">
        <v>1016.7944019968488</v>
      </c>
      <c r="E121" s="279">
        <v>1016.7944022165999</v>
      </c>
      <c r="F121" s="280">
        <f t="shared" si="5"/>
        <v>2.1612152067973511E-8</v>
      </c>
      <c r="G121" s="279">
        <v>1016.7948657480596</v>
      </c>
      <c r="H121" s="252">
        <f t="shared" si="6"/>
        <v>-2.6856525892071656E-13</v>
      </c>
      <c r="I121" s="252">
        <f t="shared" si="7"/>
        <v>-2.6412936414209934E-14</v>
      </c>
      <c r="J121" s="281"/>
      <c r="K121" s="279">
        <v>0</v>
      </c>
      <c r="L121" s="282">
        <v>-2.6856525892071656E-13</v>
      </c>
    </row>
    <row r="122" spans="1:12" s="61" customFormat="1" ht="14.25" x14ac:dyDescent="0.25">
      <c r="A122" s="381">
        <v>126</v>
      </c>
      <c r="B122" s="382" t="s">
        <v>229</v>
      </c>
      <c r="C122" s="287" t="s">
        <v>807</v>
      </c>
      <c r="D122" s="279">
        <v>1596.6416438476977</v>
      </c>
      <c r="E122" s="279">
        <v>1596.6416442871998</v>
      </c>
      <c r="F122" s="280">
        <f t="shared" si="5"/>
        <v>2.752666716787644E-8</v>
      </c>
      <c r="G122" s="279">
        <v>1596.6416375894355</v>
      </c>
      <c r="H122" s="252">
        <f t="shared" si="6"/>
        <v>68.893538705612883</v>
      </c>
      <c r="I122" s="252">
        <f t="shared" si="7"/>
        <v>4.3149030311287868</v>
      </c>
      <c r="J122" s="281"/>
      <c r="K122" s="279">
        <v>0</v>
      </c>
      <c r="L122" s="282">
        <v>68.893538705612883</v>
      </c>
    </row>
    <row r="123" spans="1:12" s="61" customFormat="1" ht="14.25" x14ac:dyDescent="0.25">
      <c r="A123" s="381">
        <v>127</v>
      </c>
      <c r="B123" s="382" t="s">
        <v>251</v>
      </c>
      <c r="C123" s="287" t="s">
        <v>252</v>
      </c>
      <c r="D123" s="279">
        <v>1346.6400216373024</v>
      </c>
      <c r="E123" s="279">
        <v>1346.6400211977998</v>
      </c>
      <c r="F123" s="280">
        <f t="shared" si="5"/>
        <v>-3.2636975788591371E-8</v>
      </c>
      <c r="G123" s="279">
        <v>1346.6400186656774</v>
      </c>
      <c r="H123" s="252">
        <f t="shared" si="6"/>
        <v>47.063259627177018</v>
      </c>
      <c r="I123" s="252">
        <f t="shared" si="7"/>
        <v>3.4948656572166574</v>
      </c>
      <c r="J123" s="281"/>
      <c r="K123" s="279">
        <v>0</v>
      </c>
      <c r="L123" s="282">
        <v>47.063259627177018</v>
      </c>
    </row>
    <row r="124" spans="1:12" s="61" customFormat="1" ht="14.25" x14ac:dyDescent="0.25">
      <c r="A124" s="381">
        <v>128</v>
      </c>
      <c r="B124" s="382" t="s">
        <v>229</v>
      </c>
      <c r="C124" s="287" t="s">
        <v>808</v>
      </c>
      <c r="D124" s="279">
        <v>2206.4493471999999</v>
      </c>
      <c r="E124" s="279">
        <v>1255.8345727255999</v>
      </c>
      <c r="F124" s="280">
        <f t="shared" si="5"/>
        <v>-43.083462381800743</v>
      </c>
      <c r="G124" s="279">
        <v>1255.8345755565219</v>
      </c>
      <c r="H124" s="252">
        <f t="shared" si="6"/>
        <v>-2.6856525892071656E-13</v>
      </c>
      <c r="I124" s="252">
        <f t="shared" si="7"/>
        <v>-2.138540097186814E-14</v>
      </c>
      <c r="J124" s="281"/>
      <c r="K124" s="279">
        <v>0</v>
      </c>
      <c r="L124" s="282">
        <v>-2.6856525892071656E-13</v>
      </c>
    </row>
    <row r="125" spans="1:12" s="61" customFormat="1" ht="14.25" x14ac:dyDescent="0.25">
      <c r="A125" s="381">
        <v>130</v>
      </c>
      <c r="B125" s="382" t="s">
        <v>229</v>
      </c>
      <c r="C125" s="287" t="s">
        <v>254</v>
      </c>
      <c r="D125" s="279">
        <v>1733.8354262319997</v>
      </c>
      <c r="E125" s="279">
        <v>1733.8354262319997</v>
      </c>
      <c r="F125" s="280">
        <f t="shared" si="5"/>
        <v>0</v>
      </c>
      <c r="G125" s="279">
        <v>1733.8354189056174</v>
      </c>
      <c r="H125" s="252">
        <f t="shared" si="6"/>
        <v>201.44957860329598</v>
      </c>
      <c r="I125" s="252">
        <f t="shared" si="7"/>
        <v>11.618725488905806</v>
      </c>
      <c r="J125" s="291"/>
      <c r="K125" s="279">
        <v>0</v>
      </c>
      <c r="L125" s="282">
        <v>201.44957860329598</v>
      </c>
    </row>
    <row r="126" spans="1:12" s="61" customFormat="1" ht="14.25" x14ac:dyDescent="0.25">
      <c r="A126" s="381">
        <v>132</v>
      </c>
      <c r="B126" s="382" t="s">
        <v>255</v>
      </c>
      <c r="C126" s="287" t="s">
        <v>256</v>
      </c>
      <c r="D126" s="279">
        <v>2063.1223648</v>
      </c>
      <c r="E126" s="279">
        <v>2063.1223648</v>
      </c>
      <c r="F126" s="280">
        <f t="shared" si="5"/>
        <v>0</v>
      </c>
      <c r="G126" s="279">
        <v>2063.1223648</v>
      </c>
      <c r="H126" s="252">
        <f t="shared" si="6"/>
        <v>550.16596381825548</v>
      </c>
      <c r="I126" s="252">
        <f t="shared" si="7"/>
        <v>26.666666660442544</v>
      </c>
      <c r="J126" s="291"/>
      <c r="K126" s="279">
        <v>0</v>
      </c>
      <c r="L126" s="282">
        <v>550.16596381825548</v>
      </c>
    </row>
    <row r="127" spans="1:12" s="61" customFormat="1" ht="14.25" x14ac:dyDescent="0.25">
      <c r="A127" s="381">
        <v>136</v>
      </c>
      <c r="B127" s="382" t="s">
        <v>804</v>
      </c>
      <c r="C127" s="287" t="s">
        <v>257</v>
      </c>
      <c r="D127" s="279">
        <v>128.54283396369766</v>
      </c>
      <c r="E127" s="279">
        <v>128.5428344032</v>
      </c>
      <c r="F127" s="280">
        <f t="shared" si="5"/>
        <v>3.419111891389548E-7</v>
      </c>
      <c r="G127" s="279">
        <v>128.54284166254743</v>
      </c>
      <c r="H127" s="252">
        <f t="shared" si="6"/>
        <v>-3.357065736508957E-14</v>
      </c>
      <c r="I127" s="252">
        <f t="shared" si="7"/>
        <v>-2.6116319529557416E-14</v>
      </c>
      <c r="J127" s="291"/>
      <c r="K127" s="279">
        <v>0</v>
      </c>
      <c r="L127" s="282">
        <v>-3.357065736508957E-14</v>
      </c>
    </row>
    <row r="128" spans="1:12" s="61" customFormat="1" ht="14.25" x14ac:dyDescent="0.25">
      <c r="A128" s="381">
        <v>138</v>
      </c>
      <c r="B128" s="382" t="s">
        <v>143</v>
      </c>
      <c r="C128" s="287" t="s">
        <v>258</v>
      </c>
      <c r="D128" s="279">
        <v>169.28704429000001</v>
      </c>
      <c r="E128" s="279">
        <v>169.28704428999998</v>
      </c>
      <c r="F128" s="280">
        <f t="shared" si="5"/>
        <v>0</v>
      </c>
      <c r="G128" s="279">
        <v>169.28704149320339</v>
      </c>
      <c r="H128" s="252">
        <f t="shared" si="6"/>
        <v>-6.7141314730179141E-14</v>
      </c>
      <c r="I128" s="252">
        <f t="shared" si="7"/>
        <v>-3.9661224526527615E-14</v>
      </c>
      <c r="J128" s="291"/>
      <c r="K128" s="279">
        <v>0</v>
      </c>
      <c r="L128" s="282">
        <v>-6.7141314730179141E-14</v>
      </c>
    </row>
    <row r="129" spans="1:12" s="61" customFormat="1" ht="14.25" x14ac:dyDescent="0.25">
      <c r="A129" s="381">
        <v>139</v>
      </c>
      <c r="B129" s="382" t="s">
        <v>143</v>
      </c>
      <c r="C129" s="287" t="s">
        <v>259</v>
      </c>
      <c r="D129" s="279">
        <v>226.23946859915114</v>
      </c>
      <c r="E129" s="279">
        <v>226.23946837939997</v>
      </c>
      <c r="F129" s="280">
        <f t="shared" si="5"/>
        <v>-9.7132115683962184E-8</v>
      </c>
      <c r="G129" s="279">
        <v>226.23947619431047</v>
      </c>
      <c r="H129" s="252">
        <f t="shared" si="6"/>
        <v>12.130726565692845</v>
      </c>
      <c r="I129" s="252">
        <f t="shared" si="7"/>
        <v>5.3618966896394094</v>
      </c>
      <c r="J129" s="291"/>
      <c r="K129" s="279">
        <v>0</v>
      </c>
      <c r="L129" s="282">
        <v>12.130726565692845</v>
      </c>
    </row>
    <row r="130" spans="1:12" s="61" customFormat="1" ht="14.25" x14ac:dyDescent="0.25">
      <c r="A130" s="330">
        <v>140</v>
      </c>
      <c r="B130" s="330" t="s">
        <v>143</v>
      </c>
      <c r="C130" s="283" t="s">
        <v>809</v>
      </c>
      <c r="D130" s="279">
        <v>589.35452319515105</v>
      </c>
      <c r="E130" s="279">
        <v>247.13867417539998</v>
      </c>
      <c r="F130" s="280">
        <f t="shared" si="5"/>
        <v>-58.066212364749127</v>
      </c>
      <c r="G130" s="279">
        <v>247.13867417539998</v>
      </c>
      <c r="H130" s="252">
        <f t="shared" si="6"/>
        <v>99.994550308108913</v>
      </c>
      <c r="I130" s="252">
        <f t="shared" si="7"/>
        <v>40.46090748109318</v>
      </c>
      <c r="J130" s="291"/>
      <c r="K130" s="279">
        <v>0</v>
      </c>
      <c r="L130" s="282">
        <v>99.994550308108913</v>
      </c>
    </row>
    <row r="131" spans="1:12" s="61" customFormat="1" ht="14.25" x14ac:dyDescent="0.25">
      <c r="A131" s="381">
        <v>141</v>
      </c>
      <c r="B131" s="382" t="s">
        <v>143</v>
      </c>
      <c r="C131" s="287" t="s">
        <v>261</v>
      </c>
      <c r="D131" s="279">
        <v>219.68826890915113</v>
      </c>
      <c r="E131" s="279">
        <v>219.68826868939999</v>
      </c>
      <c r="F131" s="280">
        <f t="shared" si="5"/>
        <v>-1.000286147245788E-7</v>
      </c>
      <c r="G131" s="279">
        <v>219.68829628328828</v>
      </c>
      <c r="H131" s="252">
        <f t="shared" si="6"/>
        <v>3.357065736508957E-14</v>
      </c>
      <c r="I131" s="252">
        <f t="shared" si="7"/>
        <v>1.5281042344847504E-14</v>
      </c>
      <c r="J131" s="291"/>
      <c r="K131" s="279">
        <v>0</v>
      </c>
      <c r="L131" s="282">
        <v>3.357065736508957E-14</v>
      </c>
    </row>
    <row r="132" spans="1:12" s="61" customFormat="1" ht="14.25" x14ac:dyDescent="0.25">
      <c r="A132" s="381">
        <v>142</v>
      </c>
      <c r="B132" s="382" t="s">
        <v>229</v>
      </c>
      <c r="C132" s="287" t="s">
        <v>262</v>
      </c>
      <c r="D132" s="279">
        <v>787.76427162869754</v>
      </c>
      <c r="E132" s="279">
        <v>787.76427206819994</v>
      </c>
      <c r="F132" s="280">
        <f t="shared" si="5"/>
        <v>5.5791105069147306E-8</v>
      </c>
      <c r="G132" s="279">
        <v>787.7642667141738</v>
      </c>
      <c r="H132" s="252">
        <f t="shared" si="6"/>
        <v>-2.6856525892071656E-13</v>
      </c>
      <c r="I132" s="252">
        <f t="shared" si="7"/>
        <v>-3.4092084198693615E-14</v>
      </c>
      <c r="J132" s="291"/>
      <c r="K132" s="279">
        <v>0</v>
      </c>
      <c r="L132" s="282">
        <v>-2.6856525892071656E-13</v>
      </c>
    </row>
    <row r="133" spans="1:12" s="61" customFormat="1" ht="14.25" x14ac:dyDescent="0.25">
      <c r="A133" s="381">
        <v>143</v>
      </c>
      <c r="B133" s="382" t="s">
        <v>229</v>
      </c>
      <c r="C133" s="287" t="s">
        <v>263</v>
      </c>
      <c r="D133" s="279">
        <v>1522.0652927508488</v>
      </c>
      <c r="E133" s="279">
        <v>1522.0652929706</v>
      </c>
      <c r="F133" s="280">
        <f t="shared" si="5"/>
        <v>1.4437688378166058E-8</v>
      </c>
      <c r="G133" s="279">
        <v>1522.0652944514161</v>
      </c>
      <c r="H133" s="252">
        <f t="shared" si="6"/>
        <v>22.903274693804835</v>
      </c>
      <c r="I133" s="252">
        <f t="shared" si="7"/>
        <v>1.5047498158968422</v>
      </c>
      <c r="J133" s="291"/>
      <c r="K133" s="279">
        <v>0</v>
      </c>
      <c r="L133" s="282">
        <v>22.903274693804835</v>
      </c>
    </row>
    <row r="134" spans="1:12" s="61" customFormat="1" ht="14.25" x14ac:dyDescent="0.25">
      <c r="A134" s="381">
        <v>144</v>
      </c>
      <c r="B134" s="382" t="s">
        <v>229</v>
      </c>
      <c r="C134" s="287" t="s">
        <v>264</v>
      </c>
      <c r="D134" s="279">
        <v>1045.2415954609999</v>
      </c>
      <c r="E134" s="279">
        <v>1045.2415954609999</v>
      </c>
      <c r="F134" s="280">
        <f t="shared" si="5"/>
        <v>0</v>
      </c>
      <c r="G134" s="279">
        <v>1045.2415854211188</v>
      </c>
      <c r="H134" s="252">
        <f t="shared" si="6"/>
        <v>44.640109806492497</v>
      </c>
      <c r="I134" s="252">
        <f t="shared" si="7"/>
        <v>4.2707934701741506</v>
      </c>
      <c r="J134" s="291"/>
      <c r="K134" s="279">
        <v>0</v>
      </c>
      <c r="L134" s="282">
        <v>44.640109806492497</v>
      </c>
    </row>
    <row r="135" spans="1:12" s="61" customFormat="1" ht="14.25" x14ac:dyDescent="0.25">
      <c r="A135" s="381">
        <v>146</v>
      </c>
      <c r="B135" s="382" t="s">
        <v>158</v>
      </c>
      <c r="C135" s="287" t="s">
        <v>810</v>
      </c>
      <c r="D135" s="279">
        <v>23623.249999999996</v>
      </c>
      <c r="E135" s="279">
        <v>23623.249999999996</v>
      </c>
      <c r="F135" s="280">
        <f t="shared" si="5"/>
        <v>0</v>
      </c>
      <c r="G135" s="279">
        <v>23623.249955782536</v>
      </c>
      <c r="H135" s="252">
        <f t="shared" si="6"/>
        <v>18264.303032073523</v>
      </c>
      <c r="I135" s="252">
        <f t="shared" si="7"/>
        <v>77.314946216433071</v>
      </c>
      <c r="J135" s="291"/>
      <c r="K135" s="279">
        <v>0</v>
      </c>
      <c r="L135" s="282">
        <v>18264.303032073523</v>
      </c>
    </row>
    <row r="136" spans="1:12" s="61" customFormat="1" ht="14.25" x14ac:dyDescent="0.25">
      <c r="A136" s="381">
        <v>147</v>
      </c>
      <c r="B136" s="382" t="s">
        <v>194</v>
      </c>
      <c r="C136" s="287" t="s">
        <v>811</v>
      </c>
      <c r="D136" s="279">
        <v>3294.0259799999999</v>
      </c>
      <c r="E136" s="279">
        <v>3294.0259799999999</v>
      </c>
      <c r="F136" s="280">
        <f t="shared" si="5"/>
        <v>0</v>
      </c>
      <c r="G136" s="279">
        <v>3294.0259798394873</v>
      </c>
      <c r="H136" s="252">
        <f t="shared" si="6"/>
        <v>329.40259803609206</v>
      </c>
      <c r="I136" s="252">
        <f t="shared" si="7"/>
        <v>10.000000001095682</v>
      </c>
      <c r="J136" s="291"/>
      <c r="K136" s="279">
        <v>0</v>
      </c>
      <c r="L136" s="282">
        <v>329.40259803609206</v>
      </c>
    </row>
    <row r="137" spans="1:12" s="61" customFormat="1" ht="14.25" x14ac:dyDescent="0.25">
      <c r="A137" s="381">
        <v>148</v>
      </c>
      <c r="B137" s="382" t="s">
        <v>267</v>
      </c>
      <c r="C137" s="287" t="s">
        <v>812</v>
      </c>
      <c r="D137" s="279">
        <v>522.04060082169758</v>
      </c>
      <c r="E137" s="279">
        <v>522.04060126119998</v>
      </c>
      <c r="F137" s="280">
        <f t="shared" si="5"/>
        <v>8.4189323956707085E-8</v>
      </c>
      <c r="G137" s="279">
        <v>522.04059486665994</v>
      </c>
      <c r="H137" s="252">
        <f t="shared" si="6"/>
        <v>2.7943059663313434</v>
      </c>
      <c r="I137" s="252">
        <f t="shared" si="7"/>
        <v>0.53526602329025141</v>
      </c>
      <c r="J137" s="291"/>
      <c r="K137" s="279">
        <v>0</v>
      </c>
      <c r="L137" s="282">
        <v>2.7943059663313434</v>
      </c>
    </row>
    <row r="138" spans="1:12" s="61" customFormat="1" ht="14.25" x14ac:dyDescent="0.25">
      <c r="A138" s="381">
        <v>149</v>
      </c>
      <c r="B138" s="382" t="s">
        <v>267</v>
      </c>
      <c r="C138" s="287" t="s">
        <v>813</v>
      </c>
      <c r="D138" s="279">
        <v>846.13318446430219</v>
      </c>
      <c r="E138" s="279">
        <v>846.1331840247999</v>
      </c>
      <c r="F138" s="280">
        <f t="shared" si="5"/>
        <v>-5.1942450340902724E-8</v>
      </c>
      <c r="G138" s="279">
        <v>846.13318573128197</v>
      </c>
      <c r="H138" s="252">
        <f t="shared" si="6"/>
        <v>27.129281648006554</v>
      </c>
      <c r="I138" s="252">
        <f t="shared" si="7"/>
        <v>3.2062661245550919</v>
      </c>
      <c r="J138" s="291"/>
      <c r="K138" s="279">
        <v>0</v>
      </c>
      <c r="L138" s="282">
        <v>27.129281648006554</v>
      </c>
    </row>
    <row r="139" spans="1:12" s="61" customFormat="1" ht="14.25" x14ac:dyDescent="0.25">
      <c r="A139" s="381">
        <v>150</v>
      </c>
      <c r="B139" s="382" t="s">
        <v>267</v>
      </c>
      <c r="C139" s="287" t="s">
        <v>814</v>
      </c>
      <c r="D139" s="279">
        <v>895.9323183663023</v>
      </c>
      <c r="E139" s="279">
        <v>895.93231792680001</v>
      </c>
      <c r="F139" s="280">
        <f t="shared" si="5"/>
        <v>-4.9055302042688709E-8</v>
      </c>
      <c r="G139" s="279">
        <v>895.9323135801219</v>
      </c>
      <c r="H139" s="252">
        <f t="shared" si="6"/>
        <v>9.2187423663613437</v>
      </c>
      <c r="I139" s="252">
        <f t="shared" si="7"/>
        <v>1.0289552214941462</v>
      </c>
      <c r="J139" s="291"/>
      <c r="K139" s="279">
        <v>0</v>
      </c>
      <c r="L139" s="282">
        <v>9.2187423663613437</v>
      </c>
    </row>
    <row r="140" spans="1:12" s="61" customFormat="1" ht="14.25" x14ac:dyDescent="0.25">
      <c r="A140" s="381">
        <v>151</v>
      </c>
      <c r="B140" s="382" t="s">
        <v>143</v>
      </c>
      <c r="C140" s="287" t="s">
        <v>815</v>
      </c>
      <c r="D140" s="279">
        <v>293.02848125884879</v>
      </c>
      <c r="E140" s="279">
        <v>293.02848147859999</v>
      </c>
      <c r="F140" s="280">
        <f t="shared" si="5"/>
        <v>7.4993124599131988E-8</v>
      </c>
      <c r="G140" s="279">
        <v>293.02847791867288</v>
      </c>
      <c r="H140" s="252">
        <f t="shared" si="6"/>
        <v>121.6328316371728</v>
      </c>
      <c r="I140" s="252">
        <f t="shared" si="7"/>
        <v>41.508876892588241</v>
      </c>
      <c r="J140" s="291"/>
      <c r="K140" s="279">
        <v>0</v>
      </c>
      <c r="L140" s="282">
        <v>121.6328316371728</v>
      </c>
    </row>
    <row r="141" spans="1:12" s="61" customFormat="1" ht="14.25" x14ac:dyDescent="0.25">
      <c r="A141" s="381">
        <v>152</v>
      </c>
      <c r="B141" s="382" t="s">
        <v>143</v>
      </c>
      <c r="C141" s="287" t="s">
        <v>269</v>
      </c>
      <c r="D141" s="279">
        <v>1146.97398767</v>
      </c>
      <c r="E141" s="279">
        <v>1146.9739876699998</v>
      </c>
      <c r="F141" s="280">
        <f t="shared" si="5"/>
        <v>0</v>
      </c>
      <c r="G141" s="279">
        <v>1146.9739848652425</v>
      </c>
      <c r="H141" s="252">
        <f t="shared" si="6"/>
        <v>184.5423310999744</v>
      </c>
      <c r="I141" s="252">
        <f t="shared" si="7"/>
        <v>16.089495758736401</v>
      </c>
      <c r="J141" s="291"/>
      <c r="K141" s="279">
        <v>0</v>
      </c>
      <c r="L141" s="282">
        <v>184.5423310999744</v>
      </c>
    </row>
    <row r="142" spans="1:12" s="61" customFormat="1" ht="14.25" x14ac:dyDescent="0.25">
      <c r="A142" s="381">
        <v>156</v>
      </c>
      <c r="B142" s="382" t="s">
        <v>206</v>
      </c>
      <c r="C142" s="287" t="s">
        <v>270</v>
      </c>
      <c r="D142" s="279">
        <v>319.36795122269768</v>
      </c>
      <c r="E142" s="279">
        <v>319.36795166219997</v>
      </c>
      <c r="F142" s="280">
        <f t="shared" ref="F142:F205" si="8">E142/D142*100-100</f>
        <v>1.3761626860286924E-7</v>
      </c>
      <c r="G142" s="279">
        <v>319.36794864286639</v>
      </c>
      <c r="H142" s="252">
        <f t="shared" ref="H142:H205" si="9">K142+L142</f>
        <v>45.948238777970516</v>
      </c>
      <c r="I142" s="252">
        <f t="shared" ref="I142:I205" si="10">+H142/E142*100</f>
        <v>14.387241593536793</v>
      </c>
      <c r="J142" s="291"/>
      <c r="K142" s="279">
        <v>0</v>
      </c>
      <c r="L142" s="282">
        <v>45.948238777970516</v>
      </c>
    </row>
    <row r="143" spans="1:12" s="61" customFormat="1" ht="14.25" x14ac:dyDescent="0.25">
      <c r="A143" s="381">
        <v>157</v>
      </c>
      <c r="B143" s="382" t="s">
        <v>206</v>
      </c>
      <c r="C143" s="287" t="s">
        <v>271</v>
      </c>
      <c r="D143" s="279">
        <v>2875.6927882591508</v>
      </c>
      <c r="E143" s="279">
        <v>2875.6927880394001</v>
      </c>
      <c r="F143" s="280">
        <f t="shared" si="8"/>
        <v>-7.6416597494244343E-9</v>
      </c>
      <c r="G143" s="279">
        <v>2875.6927929573822</v>
      </c>
      <c r="H143" s="252">
        <f t="shared" si="9"/>
        <v>522.90887461741136</v>
      </c>
      <c r="I143" s="252">
        <f t="shared" si="10"/>
        <v>18.183753034826854</v>
      </c>
      <c r="J143" s="291"/>
      <c r="K143" s="279">
        <v>0</v>
      </c>
      <c r="L143" s="282">
        <v>522.90887461741136</v>
      </c>
    </row>
    <row r="144" spans="1:12" s="61" customFormat="1" ht="14.25" x14ac:dyDescent="0.25">
      <c r="A144" s="381">
        <v>158</v>
      </c>
      <c r="B144" s="382" t="s">
        <v>206</v>
      </c>
      <c r="C144" s="287" t="s">
        <v>816</v>
      </c>
      <c r="D144" s="279">
        <v>249.17804099999998</v>
      </c>
      <c r="E144" s="279">
        <v>249.17804099999998</v>
      </c>
      <c r="F144" s="280">
        <f t="shared" si="8"/>
        <v>0</v>
      </c>
      <c r="G144" s="279">
        <v>249.17804274582906</v>
      </c>
      <c r="H144" s="252">
        <f t="shared" si="9"/>
        <v>6.7141314730179141E-14</v>
      </c>
      <c r="I144" s="252">
        <f t="shared" si="10"/>
        <v>2.6945117017827083E-14</v>
      </c>
      <c r="J144" s="291"/>
      <c r="K144" s="279">
        <v>0</v>
      </c>
      <c r="L144" s="282">
        <v>6.7141314730179141E-14</v>
      </c>
    </row>
    <row r="145" spans="1:12" s="61" customFormat="1" ht="14.25" x14ac:dyDescent="0.25">
      <c r="A145" s="381">
        <v>159</v>
      </c>
      <c r="B145" s="382" t="s">
        <v>206</v>
      </c>
      <c r="C145" s="287" t="s">
        <v>817</v>
      </c>
      <c r="D145" s="279">
        <v>84.972848928848833</v>
      </c>
      <c r="E145" s="279">
        <v>84.972849148599991</v>
      </c>
      <c r="F145" s="280">
        <f t="shared" si="8"/>
        <v>2.5861336894195119E-7</v>
      </c>
      <c r="G145" s="279">
        <v>84.972842912778745</v>
      </c>
      <c r="H145" s="252">
        <f t="shared" si="9"/>
        <v>0</v>
      </c>
      <c r="I145" s="252">
        <f t="shared" si="10"/>
        <v>0</v>
      </c>
      <c r="J145" s="291"/>
      <c r="K145" s="279">
        <v>0</v>
      </c>
      <c r="L145" s="282">
        <v>0</v>
      </c>
    </row>
    <row r="146" spans="1:12" s="61" customFormat="1" ht="14.25" x14ac:dyDescent="0.25">
      <c r="A146" s="381">
        <v>160</v>
      </c>
      <c r="B146" s="382" t="s">
        <v>206</v>
      </c>
      <c r="C146" s="287" t="s">
        <v>274</v>
      </c>
      <c r="D146" s="279">
        <v>20.504980999999997</v>
      </c>
      <c r="E146" s="279">
        <v>20.504980999999997</v>
      </c>
      <c r="F146" s="280">
        <f t="shared" si="8"/>
        <v>0</v>
      </c>
      <c r="G146" s="279">
        <v>20.504981209984443</v>
      </c>
      <c r="H146" s="252">
        <f t="shared" si="9"/>
        <v>0</v>
      </c>
      <c r="I146" s="252">
        <f t="shared" si="10"/>
        <v>0</v>
      </c>
      <c r="J146" s="291"/>
      <c r="K146" s="279">
        <v>0</v>
      </c>
      <c r="L146" s="282">
        <v>0</v>
      </c>
    </row>
    <row r="147" spans="1:12" s="61" customFormat="1" ht="14.25" x14ac:dyDescent="0.25">
      <c r="A147" s="381">
        <v>161</v>
      </c>
      <c r="B147" s="382" t="s">
        <v>214</v>
      </c>
      <c r="C147" s="287" t="s">
        <v>275</v>
      </c>
      <c r="D147" s="279">
        <v>79.846585000000005</v>
      </c>
      <c r="E147" s="279">
        <v>79.84658499999999</v>
      </c>
      <c r="F147" s="280">
        <f t="shared" si="8"/>
        <v>0</v>
      </c>
      <c r="G147" s="279">
        <v>79.846584999999976</v>
      </c>
      <c r="H147" s="252">
        <f t="shared" si="9"/>
        <v>-1.6785328682544785E-14</v>
      </c>
      <c r="I147" s="252">
        <f t="shared" si="10"/>
        <v>-2.1021974430772195E-14</v>
      </c>
      <c r="J147" s="291"/>
      <c r="K147" s="279">
        <v>0</v>
      </c>
      <c r="L147" s="282">
        <v>-1.6785328682544785E-14</v>
      </c>
    </row>
    <row r="148" spans="1:12" s="61" customFormat="1" ht="14.25" x14ac:dyDescent="0.25">
      <c r="A148" s="381">
        <v>162</v>
      </c>
      <c r="B148" s="382" t="s">
        <v>206</v>
      </c>
      <c r="C148" s="287" t="s">
        <v>818</v>
      </c>
      <c r="D148" s="279">
        <v>35.812846999999998</v>
      </c>
      <c r="E148" s="279">
        <v>35.812846999999998</v>
      </c>
      <c r="F148" s="280">
        <f t="shared" si="8"/>
        <v>0</v>
      </c>
      <c r="G148" s="279">
        <v>35.812846999999991</v>
      </c>
      <c r="H148" s="252">
        <f t="shared" si="9"/>
        <v>0</v>
      </c>
      <c r="I148" s="252">
        <f t="shared" si="10"/>
        <v>0</v>
      </c>
      <c r="J148" s="291"/>
      <c r="K148" s="279">
        <v>0</v>
      </c>
      <c r="L148" s="282">
        <v>0</v>
      </c>
    </row>
    <row r="149" spans="1:12" s="61" customFormat="1" ht="14.25" x14ac:dyDescent="0.25">
      <c r="A149" s="381">
        <v>163</v>
      </c>
      <c r="B149" s="382" t="s">
        <v>143</v>
      </c>
      <c r="C149" s="287" t="s">
        <v>819</v>
      </c>
      <c r="D149" s="279">
        <v>295.63238750215112</v>
      </c>
      <c r="E149" s="279">
        <v>295.63238728239997</v>
      </c>
      <c r="F149" s="280">
        <f t="shared" si="8"/>
        <v>-7.4332561439405254E-8</v>
      </c>
      <c r="G149" s="279">
        <v>295.63238329809445</v>
      </c>
      <c r="H149" s="252">
        <f t="shared" si="9"/>
        <v>0</v>
      </c>
      <c r="I149" s="252">
        <f t="shared" si="10"/>
        <v>0</v>
      </c>
      <c r="J149" s="291"/>
      <c r="K149" s="279">
        <v>0</v>
      </c>
      <c r="L149" s="282">
        <v>0</v>
      </c>
    </row>
    <row r="150" spans="1:12" s="61" customFormat="1" ht="14.25" x14ac:dyDescent="0.25">
      <c r="A150" s="381">
        <v>164</v>
      </c>
      <c r="B150" s="382" t="s">
        <v>143</v>
      </c>
      <c r="C150" s="287" t="s">
        <v>278</v>
      </c>
      <c r="D150" s="279">
        <v>1259.2517415436978</v>
      </c>
      <c r="E150" s="279">
        <v>737.81086889439996</v>
      </c>
      <c r="F150" s="280">
        <f t="shared" si="8"/>
        <v>-41.408787095269076</v>
      </c>
      <c r="G150" s="279">
        <v>737.81085975964265</v>
      </c>
      <c r="H150" s="252">
        <f t="shared" si="9"/>
        <v>248.65039527458447</v>
      </c>
      <c r="I150" s="252">
        <f t="shared" si="10"/>
        <v>33.701102241443508</v>
      </c>
      <c r="J150" s="291"/>
      <c r="K150" s="279">
        <v>0</v>
      </c>
      <c r="L150" s="282">
        <v>248.65039527458447</v>
      </c>
    </row>
    <row r="151" spans="1:12" s="61" customFormat="1" ht="14.25" x14ac:dyDescent="0.25">
      <c r="A151" s="381">
        <v>165</v>
      </c>
      <c r="B151" s="382" t="s">
        <v>804</v>
      </c>
      <c r="C151" s="287" t="s">
        <v>279</v>
      </c>
      <c r="D151" s="279">
        <v>110.16647809584883</v>
      </c>
      <c r="E151" s="279">
        <v>110.16647831559999</v>
      </c>
      <c r="F151" s="280">
        <f t="shared" si="8"/>
        <v>1.9947188434343843E-7</v>
      </c>
      <c r="G151" s="279">
        <v>110.16647938733584</v>
      </c>
      <c r="H151" s="252">
        <f t="shared" si="9"/>
        <v>-5.0355986047634352E-14</v>
      </c>
      <c r="I151" s="252">
        <f t="shared" si="10"/>
        <v>-4.5708991353410405E-14</v>
      </c>
      <c r="J151" s="291"/>
      <c r="K151" s="279">
        <v>0</v>
      </c>
      <c r="L151" s="282">
        <v>-5.0355986047634352E-14</v>
      </c>
    </row>
    <row r="152" spans="1:12" s="61" customFormat="1" ht="14.25" x14ac:dyDescent="0.25">
      <c r="A152" s="381">
        <v>166</v>
      </c>
      <c r="B152" s="382" t="s">
        <v>229</v>
      </c>
      <c r="C152" s="287" t="s">
        <v>280</v>
      </c>
      <c r="D152" s="279">
        <v>1146.4710387886976</v>
      </c>
      <c r="E152" s="279">
        <v>1146.4710392282</v>
      </c>
      <c r="F152" s="280">
        <f t="shared" si="8"/>
        <v>3.8335244312293071E-8</v>
      </c>
      <c r="G152" s="279">
        <v>1146.471035078657</v>
      </c>
      <c r="H152" s="252">
        <f t="shared" si="9"/>
        <v>104.96405706922117</v>
      </c>
      <c r="I152" s="252">
        <f t="shared" si="10"/>
        <v>9.1554041469623684</v>
      </c>
      <c r="J152" s="291"/>
      <c r="K152" s="279">
        <v>0</v>
      </c>
      <c r="L152" s="282">
        <v>104.96405706922117</v>
      </c>
    </row>
    <row r="153" spans="1:12" s="61" customFormat="1" ht="14.25" x14ac:dyDescent="0.25">
      <c r="A153" s="381">
        <v>167</v>
      </c>
      <c r="B153" s="382" t="s">
        <v>129</v>
      </c>
      <c r="C153" s="287" t="s">
        <v>281</v>
      </c>
      <c r="D153" s="279">
        <v>2724.2330955070001</v>
      </c>
      <c r="E153" s="279">
        <v>2724.2330955069997</v>
      </c>
      <c r="F153" s="280">
        <f t="shared" si="8"/>
        <v>0</v>
      </c>
      <c r="G153" s="279">
        <v>2724.233095506997</v>
      </c>
      <c r="H153" s="252">
        <f t="shared" si="9"/>
        <v>1271.308777696657</v>
      </c>
      <c r="I153" s="252">
        <f t="shared" si="10"/>
        <v>46.66666665908253</v>
      </c>
      <c r="J153" s="291"/>
      <c r="K153" s="279">
        <v>0</v>
      </c>
      <c r="L153" s="282">
        <v>1271.308777696657</v>
      </c>
    </row>
    <row r="154" spans="1:12" s="61" customFormat="1" ht="14.25" x14ac:dyDescent="0.25">
      <c r="A154" s="381">
        <v>168</v>
      </c>
      <c r="B154" s="382" t="s">
        <v>229</v>
      </c>
      <c r="C154" s="287" t="s">
        <v>820</v>
      </c>
      <c r="D154" s="279">
        <v>619.16062049230231</v>
      </c>
      <c r="E154" s="279">
        <v>619.16062005279991</v>
      </c>
      <c r="F154" s="280">
        <f t="shared" si="8"/>
        <v>-7.0983588784656604E-8</v>
      </c>
      <c r="G154" s="279">
        <v>619.16061007756889</v>
      </c>
      <c r="H154" s="252">
        <f t="shared" si="9"/>
        <v>-2.6856525892071656E-13</v>
      </c>
      <c r="I154" s="252">
        <f t="shared" si="10"/>
        <v>-4.3375700944581106E-14</v>
      </c>
      <c r="J154" s="291"/>
      <c r="K154" s="279">
        <v>0</v>
      </c>
      <c r="L154" s="282">
        <v>-2.6856525892071656E-13</v>
      </c>
    </row>
    <row r="155" spans="1:12" s="61" customFormat="1" ht="14.25" x14ac:dyDescent="0.25">
      <c r="A155" s="381">
        <v>170</v>
      </c>
      <c r="B155" s="382" t="s">
        <v>139</v>
      </c>
      <c r="C155" s="287" t="s">
        <v>821</v>
      </c>
      <c r="D155" s="279">
        <v>1509.4368702588488</v>
      </c>
      <c r="E155" s="279">
        <v>1509.4368704785998</v>
      </c>
      <c r="F155" s="280">
        <f t="shared" si="8"/>
        <v>1.455846643239056E-8</v>
      </c>
      <c r="G155" s="279">
        <v>1509.4368774644786</v>
      </c>
      <c r="H155" s="252">
        <f t="shared" si="9"/>
        <v>588.15442686336428</v>
      </c>
      <c r="I155" s="252">
        <f t="shared" si="10"/>
        <v>38.965155705841283</v>
      </c>
      <c r="J155" s="291"/>
      <c r="K155" s="279">
        <v>0</v>
      </c>
      <c r="L155" s="282">
        <v>588.15442686336428</v>
      </c>
    </row>
    <row r="156" spans="1:12" s="61" customFormat="1" ht="14.25" x14ac:dyDescent="0.25">
      <c r="A156" s="381">
        <v>171</v>
      </c>
      <c r="B156" s="382" t="s">
        <v>129</v>
      </c>
      <c r="C156" s="287" t="s">
        <v>822</v>
      </c>
      <c r="D156" s="279">
        <v>10791.121540088301</v>
      </c>
      <c r="E156" s="279">
        <v>10791.121539648801</v>
      </c>
      <c r="F156" s="280">
        <f t="shared" si="8"/>
        <v>-4.0728025396674639E-9</v>
      </c>
      <c r="G156" s="279">
        <v>10791.121539648801</v>
      </c>
      <c r="H156" s="252">
        <f t="shared" si="9"/>
        <v>10039.451653413033</v>
      </c>
      <c r="I156" s="252">
        <f t="shared" si="10"/>
        <v>93.034367341022175</v>
      </c>
      <c r="J156" s="291"/>
      <c r="K156" s="279">
        <v>1914.8567282697536</v>
      </c>
      <c r="L156" s="282">
        <v>8124.5949251432794</v>
      </c>
    </row>
    <row r="157" spans="1:12" s="61" customFormat="1" ht="14.25" x14ac:dyDescent="0.25">
      <c r="A157" s="381">
        <v>176</v>
      </c>
      <c r="B157" s="382" t="s">
        <v>139</v>
      </c>
      <c r="C157" s="287" t="s">
        <v>823</v>
      </c>
      <c r="D157" s="279">
        <v>680.08673915284885</v>
      </c>
      <c r="E157" s="279">
        <v>680.08673937259994</v>
      </c>
      <c r="F157" s="280">
        <f t="shared" si="8"/>
        <v>3.231221512578486E-8</v>
      </c>
      <c r="G157" s="279">
        <v>680.08674261935255</v>
      </c>
      <c r="H157" s="252">
        <f t="shared" si="9"/>
        <v>319.81406776523232</v>
      </c>
      <c r="I157" s="252">
        <f t="shared" si="10"/>
        <v>47.025482081928288</v>
      </c>
      <c r="J157" s="291"/>
      <c r="K157" s="279">
        <v>0</v>
      </c>
      <c r="L157" s="282">
        <v>319.81406776523232</v>
      </c>
    </row>
    <row r="158" spans="1:12" s="61" customFormat="1" ht="14.25" x14ac:dyDescent="0.25">
      <c r="A158" s="381">
        <v>177</v>
      </c>
      <c r="B158" s="382" t="s">
        <v>139</v>
      </c>
      <c r="C158" s="287" t="s">
        <v>286</v>
      </c>
      <c r="D158" s="279">
        <v>23.345610887151164</v>
      </c>
      <c r="E158" s="279">
        <v>23.345610667399999</v>
      </c>
      <c r="F158" s="280">
        <f t="shared" si="8"/>
        <v>-9.4129542560494883E-7</v>
      </c>
      <c r="G158" s="279">
        <v>23.345614303617122</v>
      </c>
      <c r="H158" s="252">
        <f t="shared" si="9"/>
        <v>4.6691227147882888</v>
      </c>
      <c r="I158" s="252">
        <f t="shared" si="10"/>
        <v>20.000002490011067</v>
      </c>
      <c r="J158" s="291"/>
      <c r="K158" s="279">
        <v>0</v>
      </c>
      <c r="L158" s="282">
        <v>4.6691227147882888</v>
      </c>
    </row>
    <row r="159" spans="1:12" s="61" customFormat="1" ht="14.25" x14ac:dyDescent="0.25">
      <c r="A159" s="381">
        <v>181</v>
      </c>
      <c r="B159" s="382" t="s">
        <v>206</v>
      </c>
      <c r="C159" s="287" t="s">
        <v>824</v>
      </c>
      <c r="D159" s="279">
        <v>12181.234482671847</v>
      </c>
      <c r="E159" s="279">
        <v>12181.234482891599</v>
      </c>
      <c r="F159" s="280">
        <f t="shared" si="8"/>
        <v>1.8040253735307488E-9</v>
      </c>
      <c r="G159" s="279">
        <v>12181.234487616248</v>
      </c>
      <c r="H159" s="252">
        <f t="shared" si="9"/>
        <v>5797.9540797324717</v>
      </c>
      <c r="I159" s="252">
        <f t="shared" si="10"/>
        <v>47.597426089085062</v>
      </c>
      <c r="J159" s="291"/>
      <c r="K159" s="279">
        <v>0</v>
      </c>
      <c r="L159" s="282">
        <v>5797.9540797324717</v>
      </c>
    </row>
    <row r="160" spans="1:12" s="61" customFormat="1" ht="14.25" x14ac:dyDescent="0.25">
      <c r="A160" s="381">
        <v>182</v>
      </c>
      <c r="B160" s="382" t="s">
        <v>206</v>
      </c>
      <c r="C160" s="287" t="s">
        <v>288</v>
      </c>
      <c r="D160" s="279">
        <v>603.81026999999995</v>
      </c>
      <c r="E160" s="279">
        <v>603.81026999999995</v>
      </c>
      <c r="F160" s="280">
        <f t="shared" si="8"/>
        <v>0</v>
      </c>
      <c r="G160" s="279">
        <v>603.81026999999983</v>
      </c>
      <c r="H160" s="252">
        <f t="shared" si="9"/>
        <v>-2.6856525892071656E-13</v>
      </c>
      <c r="I160" s="252">
        <f t="shared" si="10"/>
        <v>-4.4478418513934282E-14</v>
      </c>
      <c r="J160" s="291"/>
      <c r="K160" s="279">
        <v>0</v>
      </c>
      <c r="L160" s="282">
        <v>-2.6856525892071656E-13</v>
      </c>
    </row>
    <row r="161" spans="1:12" s="61" customFormat="1" ht="14.25" x14ac:dyDescent="0.25">
      <c r="A161" s="381">
        <v>183</v>
      </c>
      <c r="B161" s="382" t="s">
        <v>206</v>
      </c>
      <c r="C161" s="287" t="s">
        <v>289</v>
      </c>
      <c r="D161" s="279">
        <v>108.761443</v>
      </c>
      <c r="E161" s="279">
        <v>108.76144299999999</v>
      </c>
      <c r="F161" s="280">
        <f t="shared" si="8"/>
        <v>0</v>
      </c>
      <c r="G161" s="279">
        <v>108.76144299999999</v>
      </c>
      <c r="H161" s="252">
        <f t="shared" si="9"/>
        <v>0</v>
      </c>
      <c r="I161" s="252">
        <f t="shared" si="10"/>
        <v>0</v>
      </c>
      <c r="J161" s="291"/>
      <c r="K161" s="279">
        <v>0</v>
      </c>
      <c r="L161" s="282">
        <v>0</v>
      </c>
    </row>
    <row r="162" spans="1:12" s="61" customFormat="1" ht="14.25" x14ac:dyDescent="0.25">
      <c r="A162" s="381">
        <v>185</v>
      </c>
      <c r="B162" s="382" t="s">
        <v>143</v>
      </c>
      <c r="C162" s="287" t="s">
        <v>825</v>
      </c>
      <c r="D162" s="279">
        <v>438.4585943598488</v>
      </c>
      <c r="E162" s="279">
        <v>438.4585945796</v>
      </c>
      <c r="F162" s="280">
        <f t="shared" si="8"/>
        <v>5.011904136154044E-8</v>
      </c>
      <c r="G162" s="279">
        <v>438.45860061726853</v>
      </c>
      <c r="H162" s="252">
        <f t="shared" si="9"/>
        <v>174.38164927793846</v>
      </c>
      <c r="I162" s="252">
        <f t="shared" si="10"/>
        <v>39.771520374720431</v>
      </c>
      <c r="J162" s="291"/>
      <c r="K162" s="279">
        <v>0</v>
      </c>
      <c r="L162" s="282">
        <v>174.38164927793846</v>
      </c>
    </row>
    <row r="163" spans="1:12" s="61" customFormat="1" ht="14.25" x14ac:dyDescent="0.25">
      <c r="A163" s="381">
        <v>188</v>
      </c>
      <c r="B163" s="382" t="s">
        <v>143</v>
      </c>
      <c r="C163" s="287" t="s">
        <v>826</v>
      </c>
      <c r="D163" s="279">
        <v>5316.8967462603023</v>
      </c>
      <c r="E163" s="279">
        <v>5316.896745820799</v>
      </c>
      <c r="F163" s="280">
        <f t="shared" si="8"/>
        <v>-8.2661699707387015E-9</v>
      </c>
      <c r="G163" s="279">
        <v>5316.896745820799</v>
      </c>
      <c r="H163" s="252">
        <f t="shared" si="9"/>
        <v>3100.7036493968358</v>
      </c>
      <c r="I163" s="252">
        <f t="shared" si="10"/>
        <v>58.317921103772775</v>
      </c>
      <c r="J163" s="291"/>
      <c r="K163" s="279">
        <v>1995.5220763536206</v>
      </c>
      <c r="L163" s="282">
        <v>1105.1815730432152</v>
      </c>
    </row>
    <row r="164" spans="1:12" s="61" customFormat="1" ht="14.25" x14ac:dyDescent="0.25">
      <c r="A164" s="381">
        <v>189</v>
      </c>
      <c r="B164" s="382" t="s">
        <v>143</v>
      </c>
      <c r="C164" s="287" t="s">
        <v>827</v>
      </c>
      <c r="D164" s="279">
        <v>303.22790514930233</v>
      </c>
      <c r="E164" s="279">
        <v>303.22790470979999</v>
      </c>
      <c r="F164" s="280">
        <f t="shared" si="8"/>
        <v>-1.4494125366582011E-7</v>
      </c>
      <c r="G164" s="279">
        <v>303.22791147186399</v>
      </c>
      <c r="H164" s="252">
        <f t="shared" si="9"/>
        <v>114.53989105029382</v>
      </c>
      <c r="I164" s="252">
        <f t="shared" si="10"/>
        <v>37.773532472188734</v>
      </c>
      <c r="J164" s="291"/>
      <c r="K164" s="279">
        <v>0</v>
      </c>
      <c r="L164" s="282">
        <v>114.53989105029382</v>
      </c>
    </row>
    <row r="165" spans="1:12" s="61" customFormat="1" ht="14.25" x14ac:dyDescent="0.25">
      <c r="A165" s="381">
        <v>190</v>
      </c>
      <c r="B165" s="382" t="s">
        <v>247</v>
      </c>
      <c r="C165" s="287" t="s">
        <v>293</v>
      </c>
      <c r="D165" s="279">
        <v>1325.2933717086976</v>
      </c>
      <c r="E165" s="279">
        <v>931.35596715839995</v>
      </c>
      <c r="F165" s="280">
        <f t="shared" si="8"/>
        <v>-29.724543482956918</v>
      </c>
      <c r="G165" s="279">
        <v>931.35597087258338</v>
      </c>
      <c r="H165" s="252">
        <f t="shared" si="9"/>
        <v>389.38055510045501</v>
      </c>
      <c r="I165" s="252">
        <f t="shared" si="10"/>
        <v>41.807919724664337</v>
      </c>
      <c r="J165" s="291"/>
      <c r="K165" s="279">
        <v>0</v>
      </c>
      <c r="L165" s="282">
        <v>389.38055510045501</v>
      </c>
    </row>
    <row r="166" spans="1:12" s="61" customFormat="1" ht="14.25" x14ac:dyDescent="0.25">
      <c r="A166" s="381">
        <v>191</v>
      </c>
      <c r="B166" s="382" t="s">
        <v>143</v>
      </c>
      <c r="C166" s="287" t="s">
        <v>294</v>
      </c>
      <c r="D166" s="279">
        <v>103.45089904230232</v>
      </c>
      <c r="E166" s="279">
        <v>103.4508986028</v>
      </c>
      <c r="F166" s="280">
        <f t="shared" si="8"/>
        <v>-4.2484148821131384E-7</v>
      </c>
      <c r="G166" s="279">
        <v>103.45090389440799</v>
      </c>
      <c r="H166" s="252">
        <f t="shared" si="9"/>
        <v>37.336760104114958</v>
      </c>
      <c r="I166" s="252">
        <f t="shared" si="10"/>
        <v>36.09128640580451</v>
      </c>
      <c r="J166" s="291"/>
      <c r="K166" s="279">
        <v>0</v>
      </c>
      <c r="L166" s="282">
        <v>37.336760104114958</v>
      </c>
    </row>
    <row r="167" spans="1:12" s="61" customFormat="1" ht="14.25" x14ac:dyDescent="0.25">
      <c r="A167" s="381">
        <v>192</v>
      </c>
      <c r="B167" s="382" t="s">
        <v>247</v>
      </c>
      <c r="C167" s="287" t="s">
        <v>828</v>
      </c>
      <c r="D167" s="279">
        <v>730.5684146726976</v>
      </c>
      <c r="E167" s="279">
        <v>730.5684151122</v>
      </c>
      <c r="F167" s="280">
        <f t="shared" si="8"/>
        <v>6.015896758526651E-8</v>
      </c>
      <c r="G167" s="279">
        <v>730.56840718919852</v>
      </c>
      <c r="H167" s="252">
        <f t="shared" si="9"/>
        <v>216.1282395244661</v>
      </c>
      <c r="I167" s="252">
        <f t="shared" si="10"/>
        <v>29.583572880203608</v>
      </c>
      <c r="J167" s="291"/>
      <c r="K167" s="279">
        <v>0</v>
      </c>
      <c r="L167" s="282">
        <v>216.1282395244661</v>
      </c>
    </row>
    <row r="168" spans="1:12" s="61" customFormat="1" ht="14.25" x14ac:dyDescent="0.25">
      <c r="A168" s="381">
        <v>193</v>
      </c>
      <c r="B168" s="382" t="s">
        <v>247</v>
      </c>
      <c r="C168" s="287" t="s">
        <v>296</v>
      </c>
      <c r="D168" s="279">
        <v>71.939637103697663</v>
      </c>
      <c r="E168" s="279">
        <v>71.939637543199993</v>
      </c>
      <c r="F168" s="280">
        <f t="shared" si="8"/>
        <v>6.1093207648355019E-7</v>
      </c>
      <c r="G168" s="279">
        <v>71.939634793995694</v>
      </c>
      <c r="H168" s="252">
        <f t="shared" si="9"/>
        <v>17.984908720294939</v>
      </c>
      <c r="I168" s="252">
        <f t="shared" si="10"/>
        <v>24.999999074911855</v>
      </c>
      <c r="J168" s="291"/>
      <c r="K168" s="279">
        <v>0</v>
      </c>
      <c r="L168" s="282">
        <v>17.984908720294939</v>
      </c>
    </row>
    <row r="169" spans="1:12" s="61" customFormat="1" ht="14.25" x14ac:dyDescent="0.25">
      <c r="A169" s="381">
        <v>194</v>
      </c>
      <c r="B169" s="382" t="s">
        <v>247</v>
      </c>
      <c r="C169" s="287" t="s">
        <v>829</v>
      </c>
      <c r="D169" s="279">
        <v>741.08752706100006</v>
      </c>
      <c r="E169" s="279">
        <v>741.08752706099983</v>
      </c>
      <c r="F169" s="280">
        <f t="shared" si="8"/>
        <v>0</v>
      </c>
      <c r="G169" s="279">
        <v>741.08752115289417</v>
      </c>
      <c r="H169" s="252">
        <f t="shared" si="9"/>
        <v>242.9879315239223</v>
      </c>
      <c r="I169" s="252">
        <f t="shared" si="10"/>
        <v>32.788020665731928</v>
      </c>
      <c r="J169" s="291"/>
      <c r="K169" s="279">
        <v>0</v>
      </c>
      <c r="L169" s="282">
        <v>242.9879315239223</v>
      </c>
    </row>
    <row r="170" spans="1:12" s="61" customFormat="1" ht="14.25" x14ac:dyDescent="0.25">
      <c r="A170" s="381">
        <v>195</v>
      </c>
      <c r="B170" s="382" t="s">
        <v>143</v>
      </c>
      <c r="C170" s="287" t="s">
        <v>830</v>
      </c>
      <c r="D170" s="279">
        <v>1828.4681440213021</v>
      </c>
      <c r="E170" s="279">
        <v>1828.4681435817999</v>
      </c>
      <c r="F170" s="280">
        <f t="shared" si="8"/>
        <v>-2.403662335836998E-8</v>
      </c>
      <c r="G170" s="279">
        <v>1828.4681461030309</v>
      </c>
      <c r="H170" s="252">
        <f t="shared" si="9"/>
        <v>446.36283031583343</v>
      </c>
      <c r="I170" s="252">
        <f t="shared" si="10"/>
        <v>24.411846161095809</v>
      </c>
      <c r="J170" s="291"/>
      <c r="K170" s="279">
        <v>0</v>
      </c>
      <c r="L170" s="282">
        <v>446.36283031583343</v>
      </c>
    </row>
    <row r="171" spans="1:12" s="61" customFormat="1" ht="14.25" x14ac:dyDescent="0.25">
      <c r="A171" s="381">
        <v>197</v>
      </c>
      <c r="B171" s="382" t="s">
        <v>247</v>
      </c>
      <c r="C171" s="287" t="s">
        <v>299</v>
      </c>
      <c r="D171" s="279">
        <v>300.78055512815115</v>
      </c>
      <c r="E171" s="279">
        <v>300.78055490840001</v>
      </c>
      <c r="F171" s="280">
        <f t="shared" si="8"/>
        <v>-7.3060292038462649E-8</v>
      </c>
      <c r="G171" s="279">
        <v>300.78056295240583</v>
      </c>
      <c r="H171" s="252">
        <f t="shared" si="9"/>
        <v>75.228045064161321</v>
      </c>
      <c r="I171" s="252">
        <f t="shared" si="10"/>
        <v>25.010940313967883</v>
      </c>
      <c r="J171" s="291"/>
      <c r="K171" s="279">
        <v>0</v>
      </c>
      <c r="L171" s="282">
        <v>75.228045064161321</v>
      </c>
    </row>
    <row r="172" spans="1:12" s="61" customFormat="1" ht="14.25" x14ac:dyDescent="0.25">
      <c r="A172" s="381">
        <v>198</v>
      </c>
      <c r="B172" s="382" t="s">
        <v>143</v>
      </c>
      <c r="C172" s="287" t="s">
        <v>300</v>
      </c>
      <c r="D172" s="279">
        <v>1010.4044260436976</v>
      </c>
      <c r="E172" s="279">
        <v>379.44389856239997</v>
      </c>
      <c r="F172" s="280">
        <f t="shared" si="8"/>
        <v>-62.44633447933947</v>
      </c>
      <c r="G172" s="279">
        <v>379.44390381707188</v>
      </c>
      <c r="H172" s="252">
        <f t="shared" si="9"/>
        <v>173.08991527883759</v>
      </c>
      <c r="I172" s="252">
        <f t="shared" si="10"/>
        <v>45.616734366957488</v>
      </c>
      <c r="J172" s="291"/>
      <c r="K172" s="279">
        <v>0</v>
      </c>
      <c r="L172" s="282">
        <v>173.08991527883759</v>
      </c>
    </row>
    <row r="173" spans="1:12" s="61" customFormat="1" ht="14.25" x14ac:dyDescent="0.25">
      <c r="A173" s="381">
        <v>199</v>
      </c>
      <c r="B173" s="382" t="s">
        <v>143</v>
      </c>
      <c r="C173" s="287" t="s">
        <v>301</v>
      </c>
      <c r="D173" s="279">
        <v>292.89241133884883</v>
      </c>
      <c r="E173" s="279">
        <v>292.89241155859997</v>
      </c>
      <c r="F173" s="280">
        <f t="shared" si="8"/>
        <v>7.5027941193184233E-8</v>
      </c>
      <c r="G173" s="279">
        <v>292.89241804680728</v>
      </c>
      <c r="H173" s="252">
        <f t="shared" si="9"/>
        <v>71.87212996461713</v>
      </c>
      <c r="I173" s="252">
        <f t="shared" si="10"/>
        <v>24.53874772041932</v>
      </c>
      <c r="J173" s="291"/>
      <c r="K173" s="279">
        <v>0</v>
      </c>
      <c r="L173" s="282">
        <v>71.87212996461713</v>
      </c>
    </row>
    <row r="174" spans="1:12" s="61" customFormat="1" ht="24" x14ac:dyDescent="0.25">
      <c r="A174" s="381">
        <v>200</v>
      </c>
      <c r="B174" s="382" t="s">
        <v>229</v>
      </c>
      <c r="C174" s="287" t="s">
        <v>831</v>
      </c>
      <c r="D174" s="279">
        <v>1318.9899711211513</v>
      </c>
      <c r="E174" s="279">
        <v>1318.9899709013998</v>
      </c>
      <c r="F174" s="280">
        <f t="shared" si="8"/>
        <v>-1.6660578694427386E-8</v>
      </c>
      <c r="G174" s="279">
        <v>1318.9899638475852</v>
      </c>
      <c r="H174" s="252">
        <f t="shared" si="9"/>
        <v>693.29210629528302</v>
      </c>
      <c r="I174" s="252">
        <f t="shared" si="10"/>
        <v>52.562348584158379</v>
      </c>
      <c r="J174" s="291"/>
      <c r="K174" s="279">
        <v>0</v>
      </c>
      <c r="L174" s="282">
        <v>693.29210629528302</v>
      </c>
    </row>
    <row r="175" spans="1:12" s="61" customFormat="1" ht="14.25" x14ac:dyDescent="0.25">
      <c r="A175" s="381">
        <v>201</v>
      </c>
      <c r="B175" s="382" t="s">
        <v>229</v>
      </c>
      <c r="C175" s="287" t="s">
        <v>303</v>
      </c>
      <c r="D175" s="279">
        <v>1671.2771102048487</v>
      </c>
      <c r="E175" s="279">
        <v>1671.2771104245996</v>
      </c>
      <c r="F175" s="280">
        <f t="shared" si="8"/>
        <v>1.3148678590368945E-8</v>
      </c>
      <c r="G175" s="279">
        <v>1671.2771126766731</v>
      </c>
      <c r="H175" s="252">
        <f t="shared" si="9"/>
        <v>757.8230951528916</v>
      </c>
      <c r="I175" s="252">
        <f t="shared" si="10"/>
        <v>45.34395226416769</v>
      </c>
      <c r="J175" s="291"/>
      <c r="K175" s="279">
        <v>0</v>
      </c>
      <c r="L175" s="282">
        <v>757.8230951528916</v>
      </c>
    </row>
    <row r="176" spans="1:12" s="61" customFormat="1" ht="14.25" x14ac:dyDescent="0.25">
      <c r="A176" s="381">
        <v>202</v>
      </c>
      <c r="B176" s="382" t="s">
        <v>229</v>
      </c>
      <c r="C176" s="287" t="s">
        <v>304</v>
      </c>
      <c r="D176" s="279">
        <v>2954.8659403269999</v>
      </c>
      <c r="E176" s="279">
        <v>2476.9858488745999</v>
      </c>
      <c r="F176" s="280">
        <f t="shared" si="8"/>
        <v>-16.17264881395991</v>
      </c>
      <c r="G176" s="279">
        <v>2476.9858420800438</v>
      </c>
      <c r="H176" s="252">
        <f t="shared" si="9"/>
        <v>1316.396234447622</v>
      </c>
      <c r="I176" s="252">
        <f t="shared" si="10"/>
        <v>53.145084984870493</v>
      </c>
      <c r="J176" s="291"/>
      <c r="K176" s="279">
        <v>0</v>
      </c>
      <c r="L176" s="282">
        <v>1316.396234447622</v>
      </c>
    </row>
    <row r="177" spans="1:12" s="61" customFormat="1" ht="14.25" x14ac:dyDescent="0.25">
      <c r="A177" s="381">
        <v>203</v>
      </c>
      <c r="B177" s="382" t="s">
        <v>229</v>
      </c>
      <c r="C177" s="287" t="s">
        <v>305</v>
      </c>
      <c r="D177" s="279">
        <v>696.78983275430221</v>
      </c>
      <c r="E177" s="279">
        <v>696.78983231479992</v>
      </c>
      <c r="F177" s="280">
        <f t="shared" si="8"/>
        <v>-6.307530497906555E-8</v>
      </c>
      <c r="G177" s="279">
        <v>696.78983725467367</v>
      </c>
      <c r="H177" s="252">
        <f t="shared" si="9"/>
        <v>111.3242069011081</v>
      </c>
      <c r="I177" s="252">
        <f t="shared" si="10"/>
        <v>15.976726659641235</v>
      </c>
      <c r="J177" s="291"/>
      <c r="K177" s="279">
        <v>0</v>
      </c>
      <c r="L177" s="282">
        <v>111.3242069011081</v>
      </c>
    </row>
    <row r="178" spans="1:12" s="61" customFormat="1" ht="14.25" x14ac:dyDescent="0.25">
      <c r="A178" s="381">
        <v>204</v>
      </c>
      <c r="B178" s="382" t="s">
        <v>229</v>
      </c>
      <c r="C178" s="287" t="s">
        <v>832</v>
      </c>
      <c r="D178" s="279">
        <v>2012.2939186489998</v>
      </c>
      <c r="E178" s="279">
        <v>2012.2939186489998</v>
      </c>
      <c r="F178" s="280">
        <f t="shared" si="8"/>
        <v>0</v>
      </c>
      <c r="G178" s="279">
        <v>2012.2939190742968</v>
      </c>
      <c r="H178" s="252">
        <f t="shared" si="9"/>
        <v>402.92748309407813</v>
      </c>
      <c r="I178" s="252">
        <f t="shared" si="10"/>
        <v>20.023291794500519</v>
      </c>
      <c r="J178" s="291"/>
      <c r="K178" s="279">
        <v>0</v>
      </c>
      <c r="L178" s="282">
        <v>402.92748309407813</v>
      </c>
    </row>
    <row r="179" spans="1:12" s="61" customFormat="1" ht="14.25" x14ac:dyDescent="0.25">
      <c r="A179" s="381">
        <v>205</v>
      </c>
      <c r="B179" s="382" t="s">
        <v>191</v>
      </c>
      <c r="C179" s="287" t="s">
        <v>833</v>
      </c>
      <c r="D179" s="279">
        <v>2201.763174529849</v>
      </c>
      <c r="E179" s="279">
        <v>2201.7631747495998</v>
      </c>
      <c r="F179" s="280">
        <f t="shared" si="8"/>
        <v>9.9806669595636777E-9</v>
      </c>
      <c r="G179" s="279">
        <v>2201.7631724811904</v>
      </c>
      <c r="H179" s="252">
        <f t="shared" si="9"/>
        <v>451.03418537968867</v>
      </c>
      <c r="I179" s="252">
        <f t="shared" si="10"/>
        <v>20.485136210482015</v>
      </c>
      <c r="J179" s="291"/>
      <c r="K179" s="279">
        <v>0</v>
      </c>
      <c r="L179" s="282">
        <v>451.03418537968867</v>
      </c>
    </row>
    <row r="180" spans="1:12" s="61" customFormat="1" ht="24" x14ac:dyDescent="0.25">
      <c r="A180" s="381">
        <v>206</v>
      </c>
      <c r="B180" s="382" t="s">
        <v>143</v>
      </c>
      <c r="C180" s="287" t="s">
        <v>834</v>
      </c>
      <c r="D180" s="279">
        <v>796.34862116315117</v>
      </c>
      <c r="E180" s="279">
        <v>796.34862094339985</v>
      </c>
      <c r="F180" s="280">
        <f t="shared" si="8"/>
        <v>-2.7594865059654694E-8</v>
      </c>
      <c r="G180" s="279">
        <v>796.34861740662063</v>
      </c>
      <c r="H180" s="252">
        <f t="shared" si="9"/>
        <v>119.4522925112995</v>
      </c>
      <c r="I180" s="252">
        <f t="shared" si="10"/>
        <v>14.999999920862489</v>
      </c>
      <c r="J180" s="291"/>
      <c r="K180" s="279">
        <v>0</v>
      </c>
      <c r="L180" s="282">
        <v>119.4522925112995</v>
      </c>
    </row>
    <row r="181" spans="1:12" s="61" customFormat="1" ht="14.25" x14ac:dyDescent="0.25">
      <c r="A181" s="381">
        <v>207</v>
      </c>
      <c r="B181" s="382" t="s">
        <v>143</v>
      </c>
      <c r="C181" s="287" t="s">
        <v>835</v>
      </c>
      <c r="D181" s="279">
        <v>905.94698866415104</v>
      </c>
      <c r="E181" s="279">
        <v>905.94698844439995</v>
      </c>
      <c r="F181" s="280">
        <f t="shared" si="8"/>
        <v>-2.42565079133783E-8</v>
      </c>
      <c r="G181" s="279">
        <v>905.94698432007033</v>
      </c>
      <c r="H181" s="252">
        <f t="shared" si="9"/>
        <v>208.69574631575574</v>
      </c>
      <c r="I181" s="252">
        <f t="shared" si="10"/>
        <v>23.036198472728174</v>
      </c>
      <c r="J181" s="291"/>
      <c r="K181" s="279">
        <v>0</v>
      </c>
      <c r="L181" s="282">
        <v>208.69574631575574</v>
      </c>
    </row>
    <row r="182" spans="1:12" s="61" customFormat="1" ht="14.25" x14ac:dyDescent="0.25">
      <c r="A182" s="381">
        <v>208</v>
      </c>
      <c r="B182" s="382" t="s">
        <v>143</v>
      </c>
      <c r="C182" s="287" t="s">
        <v>836</v>
      </c>
      <c r="D182" s="279">
        <v>177.472689401</v>
      </c>
      <c r="E182" s="279">
        <v>177.47268940099997</v>
      </c>
      <c r="F182" s="280">
        <f t="shared" si="8"/>
        <v>0</v>
      </c>
      <c r="G182" s="279">
        <v>177.472698283342</v>
      </c>
      <c r="H182" s="252">
        <f t="shared" si="9"/>
        <v>76.904833895644472</v>
      </c>
      <c r="I182" s="252">
        <f t="shared" si="10"/>
        <v>43.333334359901322</v>
      </c>
      <c r="J182" s="291"/>
      <c r="K182" s="279">
        <v>0</v>
      </c>
      <c r="L182" s="282">
        <v>76.904833895644472</v>
      </c>
    </row>
    <row r="183" spans="1:12" s="61" customFormat="1" ht="14.25" x14ac:dyDescent="0.25">
      <c r="A183" s="381">
        <v>209</v>
      </c>
      <c r="B183" s="382" t="s">
        <v>247</v>
      </c>
      <c r="C183" s="287" t="s">
        <v>837</v>
      </c>
      <c r="D183" s="279">
        <v>2538.5068578856972</v>
      </c>
      <c r="E183" s="279">
        <v>2513.3437125999999</v>
      </c>
      <c r="F183" s="280">
        <f t="shared" si="8"/>
        <v>-0.99125772331596806</v>
      </c>
      <c r="G183" s="279">
        <v>2513.3437125999999</v>
      </c>
      <c r="H183" s="252">
        <f t="shared" si="9"/>
        <v>2023.6686591473604</v>
      </c>
      <c r="I183" s="252">
        <f t="shared" si="10"/>
        <v>80.51698814619823</v>
      </c>
      <c r="J183" s="291"/>
      <c r="K183" s="279">
        <v>1514.2282326013255</v>
      </c>
      <c r="L183" s="282">
        <v>509.44042654603487</v>
      </c>
    </row>
    <row r="184" spans="1:12" s="61" customFormat="1" ht="14.25" x14ac:dyDescent="0.25">
      <c r="A184" s="381">
        <v>210</v>
      </c>
      <c r="B184" s="382" t="s">
        <v>229</v>
      </c>
      <c r="C184" s="287" t="s">
        <v>838</v>
      </c>
      <c r="D184" s="279">
        <v>2612.0035330633023</v>
      </c>
      <c r="E184" s="279">
        <v>2612.0035326237994</v>
      </c>
      <c r="F184" s="280">
        <f t="shared" si="8"/>
        <v>-1.6826277260406641E-8</v>
      </c>
      <c r="G184" s="279">
        <v>2612.003538622464</v>
      </c>
      <c r="H184" s="252">
        <f t="shared" si="9"/>
        <v>666.19819274494603</v>
      </c>
      <c r="I184" s="252">
        <f t="shared" si="10"/>
        <v>25.505256192197383</v>
      </c>
      <c r="J184" s="291"/>
      <c r="K184" s="279">
        <v>0</v>
      </c>
      <c r="L184" s="282">
        <v>666.19819274494603</v>
      </c>
    </row>
    <row r="185" spans="1:12" s="61" customFormat="1" ht="14.25" x14ac:dyDescent="0.25">
      <c r="A185" s="381">
        <v>211</v>
      </c>
      <c r="B185" s="382" t="s">
        <v>251</v>
      </c>
      <c r="C185" s="287" t="s">
        <v>839</v>
      </c>
      <c r="D185" s="279">
        <v>3446.7586824481514</v>
      </c>
      <c r="E185" s="279">
        <v>3446.7586822283997</v>
      </c>
      <c r="F185" s="280">
        <f t="shared" si="8"/>
        <v>-6.3756004919923726E-9</v>
      </c>
      <c r="G185" s="279">
        <v>3446.758687956788</v>
      </c>
      <c r="H185" s="252">
        <f t="shared" si="9"/>
        <v>993.00064840468144</v>
      </c>
      <c r="I185" s="252">
        <f t="shared" si="10"/>
        <v>28.809694555195442</v>
      </c>
      <c r="J185" s="292"/>
      <c r="K185" s="279">
        <v>0</v>
      </c>
      <c r="L185" s="282">
        <v>993.00064840468144</v>
      </c>
    </row>
    <row r="186" spans="1:12" s="61" customFormat="1" ht="14.25" x14ac:dyDescent="0.25">
      <c r="A186" s="381">
        <v>212</v>
      </c>
      <c r="B186" s="382" t="s">
        <v>143</v>
      </c>
      <c r="C186" s="287" t="s">
        <v>1105</v>
      </c>
      <c r="D186" s="279">
        <v>647.97629819999997</v>
      </c>
      <c r="E186" s="279">
        <v>647.97629819999997</v>
      </c>
      <c r="F186" s="280">
        <f t="shared" si="8"/>
        <v>0</v>
      </c>
      <c r="G186" s="279">
        <v>647.97629819999997</v>
      </c>
      <c r="H186" s="252">
        <f t="shared" si="9"/>
        <v>147.55537103862662</v>
      </c>
      <c r="I186" s="252">
        <f t="shared" si="10"/>
        <v>22.771723510337903</v>
      </c>
      <c r="J186" s="291"/>
      <c r="K186" s="279">
        <v>0</v>
      </c>
      <c r="L186" s="282">
        <v>147.55537103862662</v>
      </c>
    </row>
    <row r="187" spans="1:12" s="61" customFormat="1" ht="14.25" x14ac:dyDescent="0.25">
      <c r="A187" s="381">
        <v>213</v>
      </c>
      <c r="B187" s="382" t="s">
        <v>143</v>
      </c>
      <c r="C187" s="287" t="s">
        <v>840</v>
      </c>
      <c r="D187" s="279">
        <v>2208.9401068658485</v>
      </c>
      <c r="E187" s="279">
        <v>2208.9439623999997</v>
      </c>
      <c r="F187" s="280">
        <f t="shared" si="8"/>
        <v>1.7454226754409774E-4</v>
      </c>
      <c r="G187" s="279">
        <v>2208.9439623999997</v>
      </c>
      <c r="H187" s="252">
        <f t="shared" si="9"/>
        <v>1863.3323497588535</v>
      </c>
      <c r="I187" s="252">
        <f t="shared" si="10"/>
        <v>84.353989122221009</v>
      </c>
      <c r="J187" s="291"/>
      <c r="K187" s="279">
        <v>1060.9415955049469</v>
      </c>
      <c r="L187" s="282">
        <v>802.39075425390672</v>
      </c>
    </row>
    <row r="188" spans="1:12" s="61" customFormat="1" ht="14.25" x14ac:dyDescent="0.25">
      <c r="A188" s="381">
        <v>214</v>
      </c>
      <c r="B188" s="382" t="s">
        <v>247</v>
      </c>
      <c r="C188" s="287" t="s">
        <v>841</v>
      </c>
      <c r="D188" s="279">
        <v>4601.4826640426973</v>
      </c>
      <c r="E188" s="279">
        <v>4555.9044005999995</v>
      </c>
      <c r="F188" s="280">
        <f t="shared" si="8"/>
        <v>-0.99051255367882618</v>
      </c>
      <c r="G188" s="279">
        <v>4555.9044006000004</v>
      </c>
      <c r="H188" s="252">
        <f t="shared" si="9"/>
        <v>3332.5324660625188</v>
      </c>
      <c r="I188" s="252">
        <f t="shared" si="10"/>
        <v>73.147550366149787</v>
      </c>
      <c r="J188" s="291"/>
      <c r="K188" s="279">
        <v>2464.794393980952</v>
      </c>
      <c r="L188" s="282">
        <v>867.73807208156677</v>
      </c>
    </row>
    <row r="189" spans="1:12" s="61" customFormat="1" ht="14.25" x14ac:dyDescent="0.25">
      <c r="A189" s="381">
        <v>215</v>
      </c>
      <c r="B189" s="382" t="s">
        <v>251</v>
      </c>
      <c r="C189" s="287" t="s">
        <v>842</v>
      </c>
      <c r="D189" s="279">
        <v>1196.367349951151</v>
      </c>
      <c r="E189" s="279">
        <v>1196.3673497313998</v>
      </c>
      <c r="F189" s="280">
        <f t="shared" si="8"/>
        <v>-1.836821184042492E-8</v>
      </c>
      <c r="G189" s="279">
        <v>1173.7949717564577</v>
      </c>
      <c r="H189" s="252">
        <f t="shared" si="9"/>
        <v>608.1254921797962</v>
      </c>
      <c r="I189" s="252">
        <f t="shared" si="10"/>
        <v>50.831000387659216</v>
      </c>
      <c r="J189" s="291"/>
      <c r="K189" s="279">
        <v>0</v>
      </c>
      <c r="L189" s="282">
        <v>608.1254921797962</v>
      </c>
    </row>
    <row r="190" spans="1:12" s="61" customFormat="1" ht="14.25" x14ac:dyDescent="0.25">
      <c r="A190" s="381">
        <v>216</v>
      </c>
      <c r="B190" s="382" t="s">
        <v>214</v>
      </c>
      <c r="C190" s="287" t="s">
        <v>843</v>
      </c>
      <c r="D190" s="279">
        <v>2845.3921145999998</v>
      </c>
      <c r="E190" s="279">
        <v>2845.3708347764</v>
      </c>
      <c r="F190" s="280">
        <f t="shared" si="8"/>
        <v>-7.4786963423889574E-4</v>
      </c>
      <c r="G190" s="279">
        <v>2845.3708347777324</v>
      </c>
      <c r="H190" s="252">
        <f t="shared" si="9"/>
        <v>2191.5851890377721</v>
      </c>
      <c r="I190" s="252">
        <f t="shared" si="10"/>
        <v>77.022831690407585</v>
      </c>
      <c r="J190" s="291"/>
      <c r="K190" s="279">
        <v>0</v>
      </c>
      <c r="L190" s="282">
        <v>2191.5851890377721</v>
      </c>
    </row>
    <row r="191" spans="1:12" s="61" customFormat="1" ht="14.25" x14ac:dyDescent="0.25">
      <c r="A191" s="381">
        <v>217</v>
      </c>
      <c r="B191" s="382" t="s">
        <v>206</v>
      </c>
      <c r="C191" s="287" t="s">
        <v>318</v>
      </c>
      <c r="D191" s="279">
        <v>2998.1630867131512</v>
      </c>
      <c r="E191" s="279">
        <v>2998.1630864934</v>
      </c>
      <c r="F191" s="280">
        <f t="shared" si="8"/>
        <v>-7.3295325364597375E-9</v>
      </c>
      <c r="G191" s="279">
        <v>2998.1630808144855</v>
      </c>
      <c r="H191" s="252">
        <f t="shared" si="9"/>
        <v>2018.2718942036374</v>
      </c>
      <c r="I191" s="252">
        <f t="shared" si="10"/>
        <v>67.316948277292468</v>
      </c>
      <c r="J191" s="291"/>
      <c r="K191" s="279">
        <v>0</v>
      </c>
      <c r="L191" s="282">
        <v>2018.2718942036374</v>
      </c>
    </row>
    <row r="192" spans="1:12" s="61" customFormat="1" ht="14.25" x14ac:dyDescent="0.25">
      <c r="A192" s="381">
        <v>218</v>
      </c>
      <c r="B192" s="382" t="s">
        <v>139</v>
      </c>
      <c r="C192" s="287" t="s">
        <v>844</v>
      </c>
      <c r="D192" s="279">
        <v>740.20390433915111</v>
      </c>
      <c r="E192" s="279">
        <v>740.20390411940002</v>
      </c>
      <c r="F192" s="280">
        <f t="shared" si="8"/>
        <v>-2.9687910796383221E-8</v>
      </c>
      <c r="G192" s="279">
        <v>740.20390326791482</v>
      </c>
      <c r="H192" s="252">
        <f t="shared" si="9"/>
        <v>145.00923671879329</v>
      </c>
      <c r="I192" s="252">
        <f t="shared" si="10"/>
        <v>19.590444729051619</v>
      </c>
      <c r="J192" s="291"/>
      <c r="K192" s="279">
        <v>0</v>
      </c>
      <c r="L192" s="282">
        <v>145.00923671879329</v>
      </c>
    </row>
    <row r="193" spans="1:12" s="61" customFormat="1" ht="14.25" x14ac:dyDescent="0.25">
      <c r="A193" s="381">
        <v>219</v>
      </c>
      <c r="B193" s="382" t="s">
        <v>251</v>
      </c>
      <c r="C193" s="287" t="s">
        <v>845</v>
      </c>
      <c r="D193" s="279">
        <v>803.98138773115102</v>
      </c>
      <c r="E193" s="279">
        <v>803.98138751139993</v>
      </c>
      <c r="F193" s="280">
        <f t="shared" si="8"/>
        <v>-2.7332859531270515E-8</v>
      </c>
      <c r="G193" s="279">
        <v>803.98138401613357</v>
      </c>
      <c r="H193" s="252">
        <f t="shared" si="9"/>
        <v>321.59255359752183</v>
      </c>
      <c r="I193" s="252">
        <f t="shared" si="10"/>
        <v>39.999999824991207</v>
      </c>
      <c r="J193" s="291"/>
      <c r="K193" s="279">
        <v>0</v>
      </c>
      <c r="L193" s="282">
        <v>321.59255359752183</v>
      </c>
    </row>
    <row r="194" spans="1:12" s="61" customFormat="1" ht="14.25" x14ac:dyDescent="0.25">
      <c r="A194" s="381">
        <v>222</v>
      </c>
      <c r="B194" s="382" t="s">
        <v>846</v>
      </c>
      <c r="C194" s="287" t="s">
        <v>847</v>
      </c>
      <c r="D194" s="279">
        <v>20017.680598999996</v>
      </c>
      <c r="E194" s="279">
        <v>19829.695601146199</v>
      </c>
      <c r="F194" s="280">
        <f t="shared" si="8"/>
        <v>-0.9390948013387117</v>
      </c>
      <c r="G194" s="279">
        <v>19829.695613739506</v>
      </c>
      <c r="H194" s="252">
        <f t="shared" si="9"/>
        <v>10296.850005355944</v>
      </c>
      <c r="I194" s="252">
        <f t="shared" si="10"/>
        <v>51.926414870235135</v>
      </c>
      <c r="J194" s="291"/>
      <c r="K194" s="279">
        <v>0</v>
      </c>
      <c r="L194" s="282">
        <v>10296.850005355944</v>
      </c>
    </row>
    <row r="195" spans="1:12" s="61" customFormat="1" ht="14.25" x14ac:dyDescent="0.25">
      <c r="A195" s="381">
        <v>223</v>
      </c>
      <c r="B195" s="382" t="s">
        <v>139</v>
      </c>
      <c r="C195" s="287" t="s">
        <v>848</v>
      </c>
      <c r="D195" s="279">
        <v>81.849023520697656</v>
      </c>
      <c r="E195" s="279">
        <v>81.849023960199986</v>
      </c>
      <c r="F195" s="280">
        <f t="shared" si="8"/>
        <v>5.3696709301220835E-7</v>
      </c>
      <c r="G195" s="279">
        <v>81.849025566638772</v>
      </c>
      <c r="H195" s="252">
        <f t="shared" si="9"/>
        <v>23.855119841712288</v>
      </c>
      <c r="I195" s="252">
        <f t="shared" si="10"/>
        <v>29.145270997137494</v>
      </c>
      <c r="J195" s="291"/>
      <c r="K195" s="279">
        <v>0</v>
      </c>
      <c r="L195" s="282">
        <v>23.855119841712288</v>
      </c>
    </row>
    <row r="196" spans="1:12" s="61" customFormat="1" ht="14.25" x14ac:dyDescent="0.25">
      <c r="A196" s="381">
        <v>225</v>
      </c>
      <c r="B196" s="382" t="s">
        <v>139</v>
      </c>
      <c r="C196" s="287" t="s">
        <v>849</v>
      </c>
      <c r="D196" s="279">
        <v>23.414628134848837</v>
      </c>
      <c r="E196" s="279">
        <v>23.414628354599998</v>
      </c>
      <c r="F196" s="280">
        <f t="shared" si="8"/>
        <v>9.385208130652245E-7</v>
      </c>
      <c r="G196" s="279">
        <v>23.414631198449353</v>
      </c>
      <c r="H196" s="252">
        <f t="shared" si="9"/>
        <v>7.0243895801103786</v>
      </c>
      <c r="I196" s="252">
        <f t="shared" si="10"/>
        <v>30.000004585724625</v>
      </c>
      <c r="J196" s="291"/>
      <c r="K196" s="279">
        <v>0</v>
      </c>
      <c r="L196" s="282">
        <v>7.0243895801103786</v>
      </c>
    </row>
    <row r="197" spans="1:12" s="61" customFormat="1" ht="14.25" x14ac:dyDescent="0.25">
      <c r="A197" s="381">
        <v>226</v>
      </c>
      <c r="B197" s="382" t="s">
        <v>131</v>
      </c>
      <c r="C197" s="287" t="s">
        <v>324</v>
      </c>
      <c r="D197" s="279">
        <v>479.37130438400004</v>
      </c>
      <c r="E197" s="279">
        <v>477.94559399999991</v>
      </c>
      <c r="F197" s="280">
        <f t="shared" si="8"/>
        <v>-0.29741254241994852</v>
      </c>
      <c r="G197" s="279">
        <v>477.94559399999991</v>
      </c>
      <c r="H197" s="252">
        <f t="shared" si="9"/>
        <v>382.35647519999998</v>
      </c>
      <c r="I197" s="252">
        <f t="shared" si="10"/>
        <v>80</v>
      </c>
      <c r="J197" s="291"/>
      <c r="K197" s="279">
        <v>0</v>
      </c>
      <c r="L197" s="282">
        <v>382.35647519999998</v>
      </c>
    </row>
    <row r="198" spans="1:12" s="61" customFormat="1" ht="14.25" x14ac:dyDescent="0.25">
      <c r="A198" s="381">
        <v>227</v>
      </c>
      <c r="B198" s="382" t="s">
        <v>127</v>
      </c>
      <c r="C198" s="287" t="s">
        <v>325</v>
      </c>
      <c r="D198" s="279">
        <v>2004.396741988151</v>
      </c>
      <c r="E198" s="279">
        <v>2004.3967417683998</v>
      </c>
      <c r="F198" s="280">
        <f t="shared" si="8"/>
        <v>-1.0963461249957618E-8</v>
      </c>
      <c r="G198" s="279">
        <v>2004.3967328860556</v>
      </c>
      <c r="H198" s="252">
        <f t="shared" si="9"/>
        <v>949.45108417628569</v>
      </c>
      <c r="I198" s="252">
        <f t="shared" si="10"/>
        <v>47.368420851583636</v>
      </c>
      <c r="J198" s="291"/>
      <c r="K198" s="279">
        <v>0</v>
      </c>
      <c r="L198" s="282">
        <v>949.45108417628569</v>
      </c>
    </row>
    <row r="199" spans="1:12" s="61" customFormat="1" ht="14.25" x14ac:dyDescent="0.25">
      <c r="A199" s="381">
        <v>228</v>
      </c>
      <c r="B199" s="383" t="s">
        <v>139</v>
      </c>
      <c r="C199" s="287" t="s">
        <v>850</v>
      </c>
      <c r="D199" s="279">
        <v>368.61173108484883</v>
      </c>
      <c r="E199" s="279">
        <v>368.61173130459997</v>
      </c>
      <c r="F199" s="280">
        <f t="shared" si="8"/>
        <v>5.961588556147035E-8</v>
      </c>
      <c r="G199" s="279">
        <v>368.61173471753756</v>
      </c>
      <c r="H199" s="252">
        <f t="shared" si="9"/>
        <v>155.53481073727127</v>
      </c>
      <c r="I199" s="252">
        <f t="shared" si="10"/>
        <v>42.194753321278874</v>
      </c>
      <c r="J199" s="291"/>
      <c r="K199" s="279">
        <v>0</v>
      </c>
      <c r="L199" s="282">
        <v>155.53481073727127</v>
      </c>
    </row>
    <row r="200" spans="1:12" s="61" customFormat="1" ht="14.25" x14ac:dyDescent="0.25">
      <c r="A200" s="381">
        <v>229</v>
      </c>
      <c r="B200" s="383" t="s">
        <v>851</v>
      </c>
      <c r="C200" s="287" t="s">
        <v>327</v>
      </c>
      <c r="D200" s="279">
        <v>1962.9187935168486</v>
      </c>
      <c r="E200" s="279">
        <v>1962.9187937365998</v>
      </c>
      <c r="F200" s="280">
        <f t="shared" si="8"/>
        <v>1.1195140814379556E-8</v>
      </c>
      <c r="G200" s="279">
        <v>1962.9187937371687</v>
      </c>
      <c r="H200" s="252">
        <f t="shared" si="9"/>
        <v>1046.0115500324355</v>
      </c>
      <c r="I200" s="252">
        <f t="shared" si="10"/>
        <v>53.288579913245137</v>
      </c>
      <c r="J200" s="291"/>
      <c r="K200" s="279">
        <v>0</v>
      </c>
      <c r="L200" s="282">
        <v>1046.0115500324355</v>
      </c>
    </row>
    <row r="201" spans="1:12" s="61" customFormat="1" ht="14.25" x14ac:dyDescent="0.25">
      <c r="A201" s="381">
        <v>231</v>
      </c>
      <c r="B201" s="382" t="s">
        <v>229</v>
      </c>
      <c r="C201" s="287" t="s">
        <v>852</v>
      </c>
      <c r="D201" s="279">
        <v>824.48771031199988</v>
      </c>
      <c r="E201" s="279">
        <v>121.30977322519999</v>
      </c>
      <c r="F201" s="280">
        <f t="shared" si="8"/>
        <v>-85.286648702223303</v>
      </c>
      <c r="G201" s="279">
        <v>121.30977022542218</v>
      </c>
      <c r="H201" s="252">
        <f t="shared" si="9"/>
        <v>30.327442871332224</v>
      </c>
      <c r="I201" s="252">
        <f t="shared" si="10"/>
        <v>24.99999964144045</v>
      </c>
      <c r="J201" s="291"/>
      <c r="K201" s="279">
        <v>0</v>
      </c>
      <c r="L201" s="282">
        <v>30.327442871332224</v>
      </c>
    </row>
    <row r="202" spans="1:12" s="61" customFormat="1" ht="14.25" x14ac:dyDescent="0.25">
      <c r="A202" s="381">
        <v>233</v>
      </c>
      <c r="B202" s="382" t="s">
        <v>229</v>
      </c>
      <c r="C202" s="287" t="s">
        <v>329</v>
      </c>
      <c r="D202" s="279">
        <v>162.08331329969769</v>
      </c>
      <c r="E202" s="279">
        <v>162.08331373920001</v>
      </c>
      <c r="F202" s="280">
        <f t="shared" si="8"/>
        <v>2.7115827094803535E-7</v>
      </c>
      <c r="G202" s="279">
        <v>162.08331123438552</v>
      </c>
      <c r="H202" s="252">
        <f t="shared" si="9"/>
        <v>40.520827954835553</v>
      </c>
      <c r="I202" s="252">
        <f t="shared" si="10"/>
        <v>24.99999970387794</v>
      </c>
      <c r="J202" s="291"/>
      <c r="K202" s="279">
        <v>0</v>
      </c>
      <c r="L202" s="282">
        <v>40.520827954835553</v>
      </c>
    </row>
    <row r="203" spans="1:12" s="61" customFormat="1" ht="14.25" x14ac:dyDescent="0.25">
      <c r="A203" s="381">
        <v>234</v>
      </c>
      <c r="B203" s="382" t="s">
        <v>229</v>
      </c>
      <c r="C203" s="287" t="s">
        <v>853</v>
      </c>
      <c r="D203" s="279">
        <v>781.91067639999994</v>
      </c>
      <c r="E203" s="279">
        <v>781.91067639999994</v>
      </c>
      <c r="F203" s="280">
        <f t="shared" si="8"/>
        <v>0</v>
      </c>
      <c r="G203" s="279">
        <v>676.67663011945649</v>
      </c>
      <c r="H203" s="252">
        <f t="shared" si="9"/>
        <v>670.98317421656975</v>
      </c>
      <c r="I203" s="252">
        <f t="shared" si="10"/>
        <v>85.813276946907507</v>
      </c>
      <c r="J203" s="291"/>
      <c r="K203" s="279">
        <v>0</v>
      </c>
      <c r="L203" s="282">
        <v>670.98317421656975</v>
      </c>
    </row>
    <row r="204" spans="1:12" s="61" customFormat="1" ht="14.25" x14ac:dyDescent="0.25">
      <c r="A204" s="381">
        <v>235</v>
      </c>
      <c r="B204" s="382" t="s">
        <v>131</v>
      </c>
      <c r="C204" s="287" t="s">
        <v>854</v>
      </c>
      <c r="D204" s="279">
        <v>1849.4152379906975</v>
      </c>
      <c r="E204" s="279">
        <v>1849.4152384301999</v>
      </c>
      <c r="F204" s="280">
        <f t="shared" si="8"/>
        <v>2.3764386014590855E-8</v>
      </c>
      <c r="G204" s="279">
        <v>1849.4152475006335</v>
      </c>
      <c r="H204" s="252">
        <f t="shared" si="9"/>
        <v>1113.6425817453489</v>
      </c>
      <c r="I204" s="252">
        <f t="shared" si="10"/>
        <v>60.215929803337119</v>
      </c>
      <c r="J204" s="291"/>
      <c r="K204" s="279">
        <v>0</v>
      </c>
      <c r="L204" s="282">
        <v>1113.6425817453489</v>
      </c>
    </row>
    <row r="205" spans="1:12" s="61" customFormat="1" ht="14.25" x14ac:dyDescent="0.25">
      <c r="A205" s="381">
        <v>236</v>
      </c>
      <c r="B205" s="382" t="s">
        <v>131</v>
      </c>
      <c r="C205" s="287" t="s">
        <v>855</v>
      </c>
      <c r="D205" s="279">
        <v>1736.7713050631512</v>
      </c>
      <c r="E205" s="279">
        <v>1736.7713048433998</v>
      </c>
      <c r="F205" s="280">
        <f t="shared" si="8"/>
        <v>-1.2652861869355547E-8</v>
      </c>
      <c r="G205" s="279">
        <v>1736.7713133477698</v>
      </c>
      <c r="H205" s="252">
        <f t="shared" si="9"/>
        <v>781.5470910064962</v>
      </c>
      <c r="I205" s="252">
        <f t="shared" si="10"/>
        <v>45.00000022034947</v>
      </c>
      <c r="J205" s="291"/>
      <c r="K205" s="279">
        <v>0</v>
      </c>
      <c r="L205" s="282">
        <v>781.5470910064962</v>
      </c>
    </row>
    <row r="206" spans="1:12" s="61" customFormat="1" ht="14.25" x14ac:dyDescent="0.25">
      <c r="A206" s="381">
        <v>237</v>
      </c>
      <c r="B206" s="382" t="s">
        <v>139</v>
      </c>
      <c r="C206" s="293" t="s">
        <v>856</v>
      </c>
      <c r="D206" s="279">
        <v>258.91081999999994</v>
      </c>
      <c r="E206" s="279">
        <v>217.93451640659998</v>
      </c>
      <c r="F206" s="280">
        <f t="shared" ref="F206:F269" si="11">E206/D206*100-100</f>
        <v>-15.826416058394145</v>
      </c>
      <c r="G206" s="279">
        <v>217.93450205205937</v>
      </c>
      <c r="H206" s="252">
        <f t="shared" ref="H206:H269" si="12">K206+L206</f>
        <v>173.14226703701087</v>
      </c>
      <c r="I206" s="252">
        <f t="shared" ref="I206:I269" si="13">+H206/E206*100</f>
        <v>79.446922815099057</v>
      </c>
      <c r="J206" s="291"/>
      <c r="K206" s="279">
        <v>0</v>
      </c>
      <c r="L206" s="282">
        <v>173.14226703701087</v>
      </c>
    </row>
    <row r="207" spans="1:12" s="61" customFormat="1" ht="14.25" x14ac:dyDescent="0.25">
      <c r="A207" s="381">
        <v>242</v>
      </c>
      <c r="B207" s="382" t="s">
        <v>143</v>
      </c>
      <c r="C207" s="287" t="s">
        <v>857</v>
      </c>
      <c r="D207" s="279">
        <v>1010.0284383966978</v>
      </c>
      <c r="E207" s="279">
        <v>848.75502459999996</v>
      </c>
      <c r="F207" s="280">
        <f t="shared" si="11"/>
        <v>-15.967215146209199</v>
      </c>
      <c r="G207" s="279">
        <v>848.75502459999996</v>
      </c>
      <c r="H207" s="252">
        <f t="shared" si="12"/>
        <v>651.98278193772069</v>
      </c>
      <c r="I207" s="252">
        <f t="shared" si="13"/>
        <v>76.816367861266713</v>
      </c>
      <c r="J207" s="291"/>
      <c r="K207" s="279">
        <v>576.30114996687234</v>
      </c>
      <c r="L207" s="282">
        <v>75.681631970848329</v>
      </c>
    </row>
    <row r="208" spans="1:12" s="61" customFormat="1" ht="14.25" x14ac:dyDescent="0.25">
      <c r="A208" s="381">
        <v>243</v>
      </c>
      <c r="B208" s="382" t="s">
        <v>143</v>
      </c>
      <c r="C208" s="287" t="s">
        <v>858</v>
      </c>
      <c r="D208" s="279">
        <v>2508.9878687789997</v>
      </c>
      <c r="E208" s="279">
        <v>1608.3324505373998</v>
      </c>
      <c r="F208" s="280">
        <f t="shared" si="11"/>
        <v>-35.897161140117589</v>
      </c>
      <c r="G208" s="279">
        <v>1608.3324536596269</v>
      </c>
      <c r="H208" s="252">
        <f t="shared" si="12"/>
        <v>1130.6355607359797</v>
      </c>
      <c r="I208" s="252">
        <f t="shared" si="13"/>
        <v>70.298622673328197</v>
      </c>
      <c r="J208" s="291"/>
      <c r="K208" s="279">
        <v>0</v>
      </c>
      <c r="L208" s="282">
        <v>1130.6355607359797</v>
      </c>
    </row>
    <row r="209" spans="1:12" s="61" customFormat="1" ht="14.25" x14ac:dyDescent="0.25">
      <c r="A209" s="381">
        <v>244</v>
      </c>
      <c r="B209" s="382" t="s">
        <v>143</v>
      </c>
      <c r="C209" s="287" t="s">
        <v>859</v>
      </c>
      <c r="D209" s="279">
        <v>1791.0505971176976</v>
      </c>
      <c r="E209" s="279">
        <v>1291.7699204507999</v>
      </c>
      <c r="F209" s="280">
        <f t="shared" si="11"/>
        <v>-27.876413847290536</v>
      </c>
      <c r="G209" s="279">
        <v>1291.7699193669923</v>
      </c>
      <c r="H209" s="252">
        <f t="shared" si="12"/>
        <v>653.0064070538931</v>
      </c>
      <c r="I209" s="252">
        <f t="shared" si="13"/>
        <v>50.551293749432404</v>
      </c>
      <c r="J209" s="291"/>
      <c r="K209" s="279">
        <v>0</v>
      </c>
      <c r="L209" s="282">
        <v>653.0064070538931</v>
      </c>
    </row>
    <row r="210" spans="1:12" s="61" customFormat="1" ht="14.25" x14ac:dyDescent="0.25">
      <c r="A210" s="381">
        <v>245</v>
      </c>
      <c r="B210" s="382" t="s">
        <v>143</v>
      </c>
      <c r="C210" s="287" t="s">
        <v>860</v>
      </c>
      <c r="D210" s="279">
        <v>1764.7579583241509</v>
      </c>
      <c r="E210" s="279">
        <v>1764.7579581043997</v>
      </c>
      <c r="F210" s="280">
        <f t="shared" si="11"/>
        <v>-1.2452204600776895E-8</v>
      </c>
      <c r="G210" s="279">
        <v>1764.7579581043997</v>
      </c>
      <c r="H210" s="252">
        <f t="shared" si="12"/>
        <v>1405.2168943673939</v>
      </c>
      <c r="I210" s="252">
        <f t="shared" si="13"/>
        <v>79.626607598743803</v>
      </c>
      <c r="J210" s="291"/>
      <c r="K210" s="279">
        <v>1007.9892740939632</v>
      </c>
      <c r="L210" s="282">
        <v>397.22762027343066</v>
      </c>
    </row>
    <row r="211" spans="1:12" s="61" customFormat="1" ht="14.25" x14ac:dyDescent="0.25">
      <c r="A211" s="381">
        <v>247</v>
      </c>
      <c r="B211" s="382" t="s">
        <v>229</v>
      </c>
      <c r="C211" s="287" t="s">
        <v>861</v>
      </c>
      <c r="D211" s="279">
        <v>358.03938177984884</v>
      </c>
      <c r="E211" s="279">
        <v>358.03938199959998</v>
      </c>
      <c r="F211" s="280">
        <f t="shared" si="11"/>
        <v>6.1376255189315998E-8</v>
      </c>
      <c r="G211" s="279">
        <v>358.03937851722549</v>
      </c>
      <c r="H211" s="252">
        <f t="shared" si="12"/>
        <v>188.92940382759181</v>
      </c>
      <c r="I211" s="252">
        <f t="shared" si="13"/>
        <v>52.767771738529845</v>
      </c>
      <c r="J211" s="291"/>
      <c r="K211" s="279">
        <v>0</v>
      </c>
      <c r="L211" s="282">
        <v>188.92940382759181</v>
      </c>
    </row>
    <row r="212" spans="1:12" s="61" customFormat="1" ht="14.25" x14ac:dyDescent="0.25">
      <c r="A212" s="381">
        <v>248</v>
      </c>
      <c r="B212" s="382" t="s">
        <v>229</v>
      </c>
      <c r="C212" s="287" t="s">
        <v>339</v>
      </c>
      <c r="D212" s="279">
        <v>1173.9254129806975</v>
      </c>
      <c r="E212" s="279">
        <v>1173.9254134201999</v>
      </c>
      <c r="F212" s="280">
        <f t="shared" si="11"/>
        <v>3.7438695699165692E-8</v>
      </c>
      <c r="G212" s="279">
        <v>1173.925407288345</v>
      </c>
      <c r="H212" s="252">
        <f t="shared" si="12"/>
        <v>510.86996454901032</v>
      </c>
      <c r="I212" s="252">
        <f t="shared" si="13"/>
        <v>43.518093969923058</v>
      </c>
      <c r="J212" s="291"/>
      <c r="K212" s="279">
        <v>0</v>
      </c>
      <c r="L212" s="282">
        <v>510.86996454901032</v>
      </c>
    </row>
    <row r="213" spans="1:12" s="61" customFormat="1" ht="14.25" x14ac:dyDescent="0.25">
      <c r="A213" s="381">
        <v>249</v>
      </c>
      <c r="B213" s="382" t="s">
        <v>229</v>
      </c>
      <c r="C213" s="287" t="s">
        <v>862</v>
      </c>
      <c r="D213" s="279">
        <v>1084.5747604971511</v>
      </c>
      <c r="E213" s="279">
        <v>1084.5747602773999</v>
      </c>
      <c r="F213" s="280">
        <f t="shared" si="11"/>
        <v>-2.0261509803276567E-8</v>
      </c>
      <c r="G213" s="279">
        <v>1084.5747602773999</v>
      </c>
      <c r="H213" s="252">
        <f t="shared" si="12"/>
        <v>806.37115313986146</v>
      </c>
      <c r="I213" s="252">
        <f t="shared" si="13"/>
        <v>74.349061279428739</v>
      </c>
      <c r="J213" s="291"/>
      <c r="K213" s="279">
        <v>245.29159441892918</v>
      </c>
      <c r="L213" s="282">
        <v>561.07955872093225</v>
      </c>
    </row>
    <row r="214" spans="1:12" s="61" customFormat="1" ht="14.25" x14ac:dyDescent="0.25">
      <c r="A214" s="381">
        <v>250</v>
      </c>
      <c r="B214" s="382" t="s">
        <v>229</v>
      </c>
      <c r="C214" s="287" t="s">
        <v>863</v>
      </c>
      <c r="D214" s="279">
        <v>846.87365029115108</v>
      </c>
      <c r="E214" s="279">
        <v>846.87365007139999</v>
      </c>
      <c r="F214" s="280">
        <f t="shared" si="11"/>
        <v>-2.5948509119189112E-8</v>
      </c>
      <c r="G214" s="279">
        <v>846.87365189488742</v>
      </c>
      <c r="H214" s="252">
        <f t="shared" si="12"/>
        <v>276.62949786005674</v>
      </c>
      <c r="I214" s="252">
        <f t="shared" si="13"/>
        <v>32.664789822747949</v>
      </c>
      <c r="J214" s="291"/>
      <c r="K214" s="279">
        <v>0</v>
      </c>
      <c r="L214" s="282">
        <v>276.62949786005674</v>
      </c>
    </row>
    <row r="215" spans="1:12" s="61" customFormat="1" ht="14.25" x14ac:dyDescent="0.25">
      <c r="A215" s="381">
        <v>251</v>
      </c>
      <c r="B215" s="382" t="s">
        <v>247</v>
      </c>
      <c r="C215" s="287" t="s">
        <v>864</v>
      </c>
      <c r="D215" s="279">
        <v>867.44163944330228</v>
      </c>
      <c r="E215" s="279">
        <v>484.86032715959993</v>
      </c>
      <c r="F215" s="280">
        <f t="shared" si="11"/>
        <v>-44.104559302598325</v>
      </c>
      <c r="G215" s="279">
        <v>484.86031562492383</v>
      </c>
      <c r="H215" s="252">
        <f t="shared" si="12"/>
        <v>331.17427438158478</v>
      </c>
      <c r="I215" s="252">
        <f t="shared" si="13"/>
        <v>68.30302580573337</v>
      </c>
      <c r="J215" s="291"/>
      <c r="K215" s="279">
        <v>0</v>
      </c>
      <c r="L215" s="282">
        <v>331.17427438158478</v>
      </c>
    </row>
    <row r="216" spans="1:12" s="61" customFormat="1" ht="24" x14ac:dyDescent="0.25">
      <c r="A216" s="381">
        <v>252</v>
      </c>
      <c r="B216" s="382" t="s">
        <v>143</v>
      </c>
      <c r="C216" s="287" t="s">
        <v>343</v>
      </c>
      <c r="D216" s="279">
        <v>149.63183883899998</v>
      </c>
      <c r="E216" s="279">
        <v>149.63183883899998</v>
      </c>
      <c r="F216" s="280">
        <f t="shared" si="11"/>
        <v>0</v>
      </c>
      <c r="G216" s="279">
        <v>149.63183445427353</v>
      </c>
      <c r="H216" s="252">
        <f t="shared" si="12"/>
        <v>39.376798197226101</v>
      </c>
      <c r="I216" s="252">
        <f t="shared" si="13"/>
        <v>26.315788473063229</v>
      </c>
      <c r="J216" s="291"/>
      <c r="K216" s="279">
        <v>0</v>
      </c>
      <c r="L216" s="282">
        <v>39.376798197226101</v>
      </c>
    </row>
    <row r="217" spans="1:12" s="61" customFormat="1" ht="14.25" x14ac:dyDescent="0.25">
      <c r="A217" s="381">
        <v>253</v>
      </c>
      <c r="B217" s="382" t="s">
        <v>143</v>
      </c>
      <c r="C217" s="287" t="s">
        <v>865</v>
      </c>
      <c r="D217" s="279">
        <v>1546.2004497883022</v>
      </c>
      <c r="E217" s="279">
        <v>1546.1437535487999</v>
      </c>
      <c r="F217" s="280">
        <f t="shared" si="11"/>
        <v>-3.6668104391139877E-3</v>
      </c>
      <c r="G217" s="279">
        <v>697.99575163094687</v>
      </c>
      <c r="H217" s="252">
        <f t="shared" si="12"/>
        <v>551.46352815289083</v>
      </c>
      <c r="I217" s="252">
        <f t="shared" si="13"/>
        <v>35.667028171678048</v>
      </c>
      <c r="J217" s="291"/>
      <c r="K217" s="279">
        <v>0</v>
      </c>
      <c r="L217" s="282">
        <v>551.46352815289083</v>
      </c>
    </row>
    <row r="218" spans="1:12" s="61" customFormat="1" ht="14.25" x14ac:dyDescent="0.25">
      <c r="A218" s="381">
        <v>258</v>
      </c>
      <c r="B218" s="382" t="s">
        <v>214</v>
      </c>
      <c r="C218" s="287" t="s">
        <v>866</v>
      </c>
      <c r="D218" s="279">
        <v>8138.8332787999998</v>
      </c>
      <c r="E218" s="279">
        <v>8138.7954815999992</v>
      </c>
      <c r="F218" s="280">
        <f t="shared" si="11"/>
        <v>-4.64405630467013E-4</v>
      </c>
      <c r="G218" s="279">
        <v>7181.4367984113996</v>
      </c>
      <c r="H218" s="252">
        <f t="shared" si="12"/>
        <v>7181.4367984113996</v>
      </c>
      <c r="I218" s="252">
        <f t="shared" si="13"/>
        <v>88.23709619742904</v>
      </c>
      <c r="J218" s="291"/>
      <c r="K218" s="279">
        <v>7181.4367984113996</v>
      </c>
      <c r="L218" s="282">
        <v>0</v>
      </c>
    </row>
    <row r="219" spans="1:12" s="61" customFormat="1" ht="14.25" x14ac:dyDescent="0.25">
      <c r="A219" s="381">
        <v>259</v>
      </c>
      <c r="B219" s="382" t="s">
        <v>247</v>
      </c>
      <c r="C219" s="287" t="s">
        <v>867</v>
      </c>
      <c r="D219" s="279">
        <v>1784.2546232</v>
      </c>
      <c r="E219" s="279">
        <v>1627.1694599999998</v>
      </c>
      <c r="F219" s="280">
        <f t="shared" si="11"/>
        <v>-8.8039655975935318</v>
      </c>
      <c r="G219" s="279">
        <v>1627.1694599999998</v>
      </c>
      <c r="H219" s="252">
        <f t="shared" si="12"/>
        <v>1506.8184758759569</v>
      </c>
      <c r="I219" s="252">
        <f t="shared" si="13"/>
        <v>92.603660093027855</v>
      </c>
      <c r="J219" s="291"/>
      <c r="K219" s="279">
        <v>994.18687938730397</v>
      </c>
      <c r="L219" s="282">
        <v>512.63159648865292</v>
      </c>
    </row>
    <row r="220" spans="1:12" s="61" customFormat="1" ht="14.25" x14ac:dyDescent="0.25">
      <c r="A220" s="381">
        <v>260</v>
      </c>
      <c r="B220" s="382" t="s">
        <v>143</v>
      </c>
      <c r="C220" s="287" t="s">
        <v>868</v>
      </c>
      <c r="D220" s="279">
        <v>709.54793699999993</v>
      </c>
      <c r="E220" s="279">
        <v>709.54793699999993</v>
      </c>
      <c r="F220" s="280">
        <f t="shared" si="11"/>
        <v>0</v>
      </c>
      <c r="G220" s="279">
        <v>709.54793699999993</v>
      </c>
      <c r="H220" s="252">
        <f t="shared" si="12"/>
        <v>703.54747886177495</v>
      </c>
      <c r="I220" s="252">
        <f t="shared" si="13"/>
        <v>99.154326603556171</v>
      </c>
      <c r="J220" s="291"/>
      <c r="K220" s="279">
        <v>511.25340420770135</v>
      </c>
      <c r="L220" s="282">
        <v>192.2940746540736</v>
      </c>
    </row>
    <row r="221" spans="1:12" s="61" customFormat="1" ht="14.25" x14ac:dyDescent="0.25">
      <c r="A221" s="381">
        <v>261</v>
      </c>
      <c r="B221" s="382" t="s">
        <v>194</v>
      </c>
      <c r="C221" s="287" t="s">
        <v>869</v>
      </c>
      <c r="D221" s="279">
        <v>9548.7082995163</v>
      </c>
      <c r="E221" s="279">
        <v>9548.7082990767994</v>
      </c>
      <c r="F221" s="280">
        <f t="shared" si="11"/>
        <v>-4.6027253119973466E-9</v>
      </c>
      <c r="G221" s="279">
        <v>9548.7082990767994</v>
      </c>
      <c r="H221" s="252">
        <f t="shared" si="12"/>
        <v>7556.7163767411193</v>
      </c>
      <c r="I221" s="252">
        <f t="shared" si="13"/>
        <v>79.138624199795984</v>
      </c>
      <c r="J221" s="291"/>
      <c r="K221" s="279">
        <v>2425.2958391842667</v>
      </c>
      <c r="L221" s="282">
        <v>5131.4205375568527</v>
      </c>
    </row>
    <row r="222" spans="1:12" s="61" customFormat="1" ht="14.25" x14ac:dyDescent="0.25">
      <c r="A222" s="381">
        <v>262</v>
      </c>
      <c r="B222" s="382" t="s">
        <v>229</v>
      </c>
      <c r="C222" s="287" t="s">
        <v>349</v>
      </c>
      <c r="D222" s="279">
        <v>711.22070922130229</v>
      </c>
      <c r="E222" s="279">
        <v>711.2207087818</v>
      </c>
      <c r="F222" s="280">
        <f t="shared" si="11"/>
        <v>-6.1795475403414457E-8</v>
      </c>
      <c r="G222" s="279">
        <v>711.22071220220039</v>
      </c>
      <c r="H222" s="252">
        <f t="shared" si="12"/>
        <v>383.80738818894025</v>
      </c>
      <c r="I222" s="252">
        <f t="shared" si="13"/>
        <v>53.964596847346726</v>
      </c>
      <c r="J222" s="291"/>
      <c r="K222" s="279">
        <v>0</v>
      </c>
      <c r="L222" s="282">
        <v>383.80738818894025</v>
      </c>
    </row>
    <row r="223" spans="1:12" s="61" customFormat="1" ht="14.25" x14ac:dyDescent="0.25">
      <c r="A223" s="381">
        <v>264</v>
      </c>
      <c r="B223" s="382" t="s">
        <v>846</v>
      </c>
      <c r="C223" s="287" t="s">
        <v>870</v>
      </c>
      <c r="D223" s="279">
        <v>13911.281287882999</v>
      </c>
      <c r="E223" s="279">
        <v>13911.281287882997</v>
      </c>
      <c r="F223" s="280">
        <f t="shared" si="11"/>
        <v>0</v>
      </c>
      <c r="G223" s="279">
        <v>13911.281287882997</v>
      </c>
      <c r="H223" s="252">
        <f t="shared" si="12"/>
        <v>13224.418220981599</v>
      </c>
      <c r="I223" s="252">
        <f t="shared" si="13"/>
        <v>95.062546341438221</v>
      </c>
      <c r="J223" s="291"/>
      <c r="K223" s="279">
        <v>2707.4125487838724</v>
      </c>
      <c r="L223" s="282">
        <v>10517.005672197727</v>
      </c>
    </row>
    <row r="224" spans="1:12" s="61" customFormat="1" ht="14.25" x14ac:dyDescent="0.25">
      <c r="A224" s="381">
        <v>266</v>
      </c>
      <c r="B224" s="382" t="s">
        <v>229</v>
      </c>
      <c r="C224" s="287" t="s">
        <v>351</v>
      </c>
      <c r="D224" s="279">
        <v>3359.7175135999992</v>
      </c>
      <c r="E224" s="279">
        <v>3359.7175136000001</v>
      </c>
      <c r="F224" s="280">
        <f t="shared" si="11"/>
        <v>0</v>
      </c>
      <c r="G224" s="279">
        <v>1723.5146361915999</v>
      </c>
      <c r="H224" s="252">
        <f t="shared" si="12"/>
        <v>1723.5146361915999</v>
      </c>
      <c r="I224" s="252">
        <f t="shared" si="13"/>
        <v>51.299391368913682</v>
      </c>
      <c r="J224" s="291"/>
      <c r="K224" s="279">
        <v>1723.5146361915999</v>
      </c>
      <c r="L224" s="282">
        <v>0</v>
      </c>
    </row>
    <row r="225" spans="1:12" s="61" customFormat="1" ht="14.25" x14ac:dyDescent="0.25">
      <c r="A225" s="381">
        <v>267</v>
      </c>
      <c r="B225" s="382" t="s">
        <v>229</v>
      </c>
      <c r="C225" s="287" t="s">
        <v>871</v>
      </c>
      <c r="D225" s="279">
        <v>450.72032797530227</v>
      </c>
      <c r="E225" s="279">
        <v>450.72032753579992</v>
      </c>
      <c r="F225" s="280">
        <f t="shared" si="11"/>
        <v>-9.7511104968361906E-8</v>
      </c>
      <c r="G225" s="279">
        <v>450.72031823081932</v>
      </c>
      <c r="H225" s="252">
        <f t="shared" si="12"/>
        <v>307.88132133145672</v>
      </c>
      <c r="I225" s="252">
        <f t="shared" si="13"/>
        <v>68.308727723624187</v>
      </c>
      <c r="J225" s="291"/>
      <c r="K225" s="279">
        <v>0</v>
      </c>
      <c r="L225" s="282">
        <v>307.88132133145672</v>
      </c>
    </row>
    <row r="226" spans="1:12" s="61" customFormat="1" ht="14.25" x14ac:dyDescent="0.25">
      <c r="A226" s="381">
        <v>268</v>
      </c>
      <c r="B226" s="382" t="s">
        <v>872</v>
      </c>
      <c r="C226" s="287" t="s">
        <v>353</v>
      </c>
      <c r="D226" s="279">
        <v>389.95824806399997</v>
      </c>
      <c r="E226" s="279">
        <v>389.95824806399992</v>
      </c>
      <c r="F226" s="280">
        <f t="shared" si="11"/>
        <v>0</v>
      </c>
      <c r="G226" s="279">
        <v>389.89730007899999</v>
      </c>
      <c r="H226" s="252">
        <f t="shared" si="12"/>
        <v>389.95824806399992</v>
      </c>
      <c r="I226" s="252">
        <f t="shared" si="13"/>
        <v>100</v>
      </c>
      <c r="J226" s="291"/>
      <c r="K226" s="279">
        <v>389.95824806399992</v>
      </c>
      <c r="L226" s="282">
        <v>0</v>
      </c>
    </row>
    <row r="227" spans="1:12" s="61" customFormat="1" ht="14.25" x14ac:dyDescent="0.25">
      <c r="A227" s="381">
        <v>269</v>
      </c>
      <c r="B227" s="382" t="s">
        <v>139</v>
      </c>
      <c r="C227" s="287" t="s">
        <v>873</v>
      </c>
      <c r="D227" s="279">
        <v>54.483114554302325</v>
      </c>
      <c r="E227" s="279">
        <v>54.483114114799996</v>
      </c>
      <c r="F227" s="280">
        <f t="shared" si="11"/>
        <v>-8.0667622626151569E-7</v>
      </c>
      <c r="G227" s="279">
        <v>54.483112951162425</v>
      </c>
      <c r="H227" s="252">
        <f t="shared" si="12"/>
        <v>37.277919387637446</v>
      </c>
      <c r="I227" s="252">
        <f t="shared" si="13"/>
        <v>68.421051170258153</v>
      </c>
      <c r="J227" s="291"/>
      <c r="K227" s="279">
        <v>0</v>
      </c>
      <c r="L227" s="282">
        <v>37.277919387637446</v>
      </c>
    </row>
    <row r="228" spans="1:12" s="61" customFormat="1" ht="14.25" x14ac:dyDescent="0.25">
      <c r="A228" s="381">
        <v>273</v>
      </c>
      <c r="B228" s="382" t="s">
        <v>143</v>
      </c>
      <c r="C228" s="287" t="s">
        <v>874</v>
      </c>
      <c r="D228" s="279">
        <v>1969.5482520896976</v>
      </c>
      <c r="E228" s="279">
        <v>1950.3355199999999</v>
      </c>
      <c r="F228" s="280">
        <f t="shared" si="11"/>
        <v>-0.97548928132697199</v>
      </c>
      <c r="G228" s="279">
        <v>1950.3355199999996</v>
      </c>
      <c r="H228" s="252">
        <f t="shared" si="12"/>
        <v>1862.5584474391867</v>
      </c>
      <c r="I228" s="252">
        <f t="shared" si="13"/>
        <v>95.499386046108967</v>
      </c>
      <c r="J228" s="291"/>
      <c r="K228" s="279">
        <v>1390.8525626581493</v>
      </c>
      <c r="L228" s="282">
        <v>471.70588478103753</v>
      </c>
    </row>
    <row r="229" spans="1:12" s="61" customFormat="1" ht="14.25" x14ac:dyDescent="0.25">
      <c r="A229" s="381">
        <v>274</v>
      </c>
      <c r="B229" s="382" t="s">
        <v>143</v>
      </c>
      <c r="C229" s="287" t="s">
        <v>875</v>
      </c>
      <c r="D229" s="279">
        <v>6278.5865916983012</v>
      </c>
      <c r="E229" s="279">
        <v>5490.0432999999994</v>
      </c>
      <c r="F229" s="280">
        <f t="shared" si="11"/>
        <v>-12.559248489794385</v>
      </c>
      <c r="G229" s="279">
        <v>5490.0432999999994</v>
      </c>
      <c r="H229" s="252">
        <f t="shared" si="12"/>
        <v>5051.0623915033393</v>
      </c>
      <c r="I229" s="252">
        <f t="shared" si="13"/>
        <v>92.004053802332308</v>
      </c>
      <c r="J229" s="291"/>
      <c r="K229" s="279">
        <v>4003.4990071526122</v>
      </c>
      <c r="L229" s="282">
        <v>1047.5633843507269</v>
      </c>
    </row>
    <row r="230" spans="1:12" s="61" customFormat="1" ht="14.25" x14ac:dyDescent="0.25">
      <c r="A230" s="381">
        <v>275</v>
      </c>
      <c r="B230" s="382" t="s">
        <v>127</v>
      </c>
      <c r="C230" s="287" t="s">
        <v>357</v>
      </c>
      <c r="D230" s="279">
        <v>1319.1222799999998</v>
      </c>
      <c r="E230" s="279">
        <v>1319.1222799999998</v>
      </c>
      <c r="F230" s="280">
        <f t="shared" si="11"/>
        <v>0</v>
      </c>
      <c r="G230" s="279">
        <v>1319.1222799999998</v>
      </c>
      <c r="H230" s="252">
        <f t="shared" si="12"/>
        <v>902.55734950065505</v>
      </c>
      <c r="I230" s="252">
        <f t="shared" si="13"/>
        <v>68.42105263362356</v>
      </c>
      <c r="J230" s="291"/>
      <c r="K230" s="279">
        <v>0</v>
      </c>
      <c r="L230" s="282">
        <v>902.55734950065505</v>
      </c>
    </row>
    <row r="231" spans="1:12" s="61" customFormat="1" ht="14.25" x14ac:dyDescent="0.25">
      <c r="A231" s="381">
        <v>278</v>
      </c>
      <c r="B231" s="382" t="s">
        <v>206</v>
      </c>
      <c r="C231" s="287" t="s">
        <v>876</v>
      </c>
      <c r="D231" s="279">
        <v>4582.7215139999998</v>
      </c>
      <c r="E231" s="279">
        <v>4582.6837167999993</v>
      </c>
      <c r="F231" s="280">
        <f t="shared" si="11"/>
        <v>-8.2477627944399501E-4</v>
      </c>
      <c r="G231" s="279">
        <v>4582.6837167999993</v>
      </c>
      <c r="H231" s="252">
        <f t="shared" si="12"/>
        <v>4582.6837167999993</v>
      </c>
      <c r="I231" s="252">
        <f t="shared" si="13"/>
        <v>100</v>
      </c>
      <c r="J231" s="291"/>
      <c r="K231" s="279">
        <v>3571.6086167999997</v>
      </c>
      <c r="L231" s="282">
        <v>1011.0750999999999</v>
      </c>
    </row>
    <row r="232" spans="1:12" s="61" customFormat="1" ht="14.25" x14ac:dyDescent="0.25">
      <c r="A232" s="381">
        <v>280</v>
      </c>
      <c r="B232" s="382" t="s">
        <v>229</v>
      </c>
      <c r="C232" s="287" t="s">
        <v>877</v>
      </c>
      <c r="D232" s="279">
        <v>2189.5212470866973</v>
      </c>
      <c r="E232" s="279">
        <v>1920.0977599999997</v>
      </c>
      <c r="F232" s="280">
        <f t="shared" si="11"/>
        <v>-12.305132340925368</v>
      </c>
      <c r="G232" s="279">
        <v>1920.0977599999997</v>
      </c>
      <c r="H232" s="252">
        <f t="shared" si="12"/>
        <v>1872.5630668157432</v>
      </c>
      <c r="I232" s="252">
        <f t="shared" si="13"/>
        <v>97.524360781283519</v>
      </c>
      <c r="J232" s="291"/>
      <c r="K232" s="279">
        <v>1552.599242299015</v>
      </c>
      <c r="L232" s="282">
        <v>319.96382451672821</v>
      </c>
    </row>
    <row r="233" spans="1:12" s="61" customFormat="1" ht="14.25" x14ac:dyDescent="0.25">
      <c r="A233" s="381">
        <v>281</v>
      </c>
      <c r="B233" s="382" t="s">
        <v>139</v>
      </c>
      <c r="C233" s="287" t="s">
        <v>878</v>
      </c>
      <c r="D233" s="279">
        <v>1636.0518019999997</v>
      </c>
      <c r="E233" s="279">
        <v>1636.0518019999997</v>
      </c>
      <c r="F233" s="280">
        <f t="shared" si="11"/>
        <v>0</v>
      </c>
      <c r="G233" s="279">
        <v>1636.0518019999997</v>
      </c>
      <c r="H233" s="252">
        <f t="shared" si="12"/>
        <v>1634.8335073103726</v>
      </c>
      <c r="I233" s="252">
        <f t="shared" si="13"/>
        <v>99.925534467298789</v>
      </c>
      <c r="J233" s="291"/>
      <c r="K233" s="279">
        <v>889.8292855509992</v>
      </c>
      <c r="L233" s="282">
        <v>745.00422175937331</v>
      </c>
    </row>
    <row r="234" spans="1:12" s="61" customFormat="1" ht="14.25" x14ac:dyDescent="0.25">
      <c r="A234" s="381">
        <v>282</v>
      </c>
      <c r="B234" s="382" t="s">
        <v>229</v>
      </c>
      <c r="C234" s="287" t="s">
        <v>879</v>
      </c>
      <c r="D234" s="279">
        <v>879.61643839999988</v>
      </c>
      <c r="E234" s="279">
        <v>1133.9159999999999</v>
      </c>
      <c r="F234" s="280">
        <f t="shared" si="11"/>
        <v>28.91027844620146</v>
      </c>
      <c r="G234" s="279">
        <v>1133.9159999999999</v>
      </c>
      <c r="H234" s="252">
        <f t="shared" si="12"/>
        <v>1435.6940781191659</v>
      </c>
      <c r="I234" s="252">
        <f t="shared" si="13"/>
        <v>126.61379485951041</v>
      </c>
      <c r="J234" s="291"/>
      <c r="K234" s="279">
        <v>1133.9159999999999</v>
      </c>
      <c r="L234" s="282">
        <v>301.77807811916597</v>
      </c>
    </row>
    <row r="235" spans="1:12" s="61" customFormat="1" ht="14.25" x14ac:dyDescent="0.25">
      <c r="A235" s="381">
        <v>283</v>
      </c>
      <c r="B235" s="382" t="s">
        <v>139</v>
      </c>
      <c r="C235" s="287" t="s">
        <v>880</v>
      </c>
      <c r="D235" s="279">
        <v>470.32392047069766</v>
      </c>
      <c r="E235" s="279">
        <v>470.3239209102</v>
      </c>
      <c r="F235" s="280">
        <f t="shared" si="11"/>
        <v>9.3446743676395272E-8</v>
      </c>
      <c r="G235" s="279">
        <v>327.86039664559996</v>
      </c>
      <c r="H235" s="252">
        <f t="shared" si="12"/>
        <v>327.86039664559996</v>
      </c>
      <c r="I235" s="252">
        <f t="shared" si="13"/>
        <v>69.709487880417441</v>
      </c>
      <c r="J235" s="291"/>
      <c r="K235" s="279">
        <v>327.86039664559996</v>
      </c>
      <c r="L235" s="282">
        <v>0</v>
      </c>
    </row>
    <row r="236" spans="1:12" s="61" customFormat="1" ht="14.25" x14ac:dyDescent="0.25">
      <c r="A236" s="381">
        <v>284</v>
      </c>
      <c r="B236" s="382" t="s">
        <v>247</v>
      </c>
      <c r="C236" s="287" t="s">
        <v>881</v>
      </c>
      <c r="D236" s="279">
        <v>2455.2099181259996</v>
      </c>
      <c r="E236" s="279">
        <v>2455.2099181259996</v>
      </c>
      <c r="F236" s="280">
        <f t="shared" si="11"/>
        <v>0</v>
      </c>
      <c r="G236" s="279">
        <v>2455.2099181259996</v>
      </c>
      <c r="H236" s="252">
        <f t="shared" si="12"/>
        <v>2369.6887797704235</v>
      </c>
      <c r="I236" s="252">
        <f t="shared" si="13"/>
        <v>96.516748416328795</v>
      </c>
      <c r="J236" s="291"/>
      <c r="K236" s="279">
        <v>1642.7591041259996</v>
      </c>
      <c r="L236" s="282">
        <v>726.92967564442392</v>
      </c>
    </row>
    <row r="237" spans="1:12" s="61" customFormat="1" ht="14.25" x14ac:dyDescent="0.25">
      <c r="A237" s="381">
        <v>286</v>
      </c>
      <c r="B237" s="382" t="s">
        <v>131</v>
      </c>
      <c r="C237" s="287" t="s">
        <v>364</v>
      </c>
      <c r="D237" s="279">
        <v>2118.5831226111513</v>
      </c>
      <c r="E237" s="279">
        <v>2020.2863444735999</v>
      </c>
      <c r="F237" s="280">
        <f t="shared" si="11"/>
        <v>-4.6397413954851459</v>
      </c>
      <c r="G237" s="279">
        <v>2020.2863444700945</v>
      </c>
      <c r="H237" s="252">
        <f t="shared" si="12"/>
        <v>1616.2290755819181</v>
      </c>
      <c r="I237" s="252">
        <f t="shared" si="13"/>
        <v>80.000000000150379</v>
      </c>
      <c r="J237" s="291"/>
      <c r="K237" s="279">
        <v>0</v>
      </c>
      <c r="L237" s="282">
        <v>1616.2290755819181</v>
      </c>
    </row>
    <row r="238" spans="1:12" s="61" customFormat="1" ht="14.25" x14ac:dyDescent="0.25">
      <c r="A238" s="381">
        <v>288</v>
      </c>
      <c r="B238" s="382" t="s">
        <v>229</v>
      </c>
      <c r="C238" s="287" t="s">
        <v>882</v>
      </c>
      <c r="D238" s="279">
        <v>972.58107126030222</v>
      </c>
      <c r="E238" s="279">
        <v>876.89503999999988</v>
      </c>
      <c r="F238" s="280">
        <f t="shared" si="11"/>
        <v>-9.838360429563906</v>
      </c>
      <c r="G238" s="279">
        <v>876.89503999999988</v>
      </c>
      <c r="H238" s="252">
        <f t="shared" si="12"/>
        <v>836.2109571542544</v>
      </c>
      <c r="I238" s="252">
        <f t="shared" si="13"/>
        <v>95.360438708178179</v>
      </c>
      <c r="J238" s="291"/>
      <c r="K238" s="279">
        <v>539.94117139518733</v>
      </c>
      <c r="L238" s="282">
        <v>296.26978575906702</v>
      </c>
    </row>
    <row r="239" spans="1:12" s="61" customFormat="1" ht="14.25" x14ac:dyDescent="0.25">
      <c r="A239" s="381">
        <v>289</v>
      </c>
      <c r="B239" s="382" t="s">
        <v>158</v>
      </c>
      <c r="C239" s="287" t="s">
        <v>883</v>
      </c>
      <c r="D239" s="279">
        <v>7559.2409032490004</v>
      </c>
      <c r="E239" s="279">
        <v>8417.8272819466001</v>
      </c>
      <c r="F239" s="280">
        <f t="shared" si="11"/>
        <v>11.35810314404155</v>
      </c>
      <c r="G239" s="279">
        <v>7302.8098819465995</v>
      </c>
      <c r="H239" s="252">
        <f t="shared" si="12"/>
        <v>7302.8098819465995</v>
      </c>
      <c r="I239" s="252">
        <f t="shared" si="13"/>
        <v>86.754095057386877</v>
      </c>
      <c r="J239" s="291"/>
      <c r="K239" s="279">
        <v>7302.8098819465995</v>
      </c>
      <c r="L239" s="282">
        <v>0</v>
      </c>
    </row>
    <row r="240" spans="1:12" s="61" customFormat="1" ht="14.25" x14ac:dyDescent="0.25">
      <c r="A240" s="381">
        <v>292</v>
      </c>
      <c r="B240" s="382" t="s">
        <v>143</v>
      </c>
      <c r="C240" s="287" t="s">
        <v>884</v>
      </c>
      <c r="D240" s="279">
        <v>1648.1469059999997</v>
      </c>
      <c r="E240" s="279">
        <v>1158.9386157356</v>
      </c>
      <c r="F240" s="280">
        <f t="shared" si="11"/>
        <v>-29.682323128081634</v>
      </c>
      <c r="G240" s="279">
        <v>1158.9386118805025</v>
      </c>
      <c r="H240" s="252">
        <f t="shared" si="12"/>
        <v>1078.3228108838789</v>
      </c>
      <c r="I240" s="252">
        <f t="shared" si="13"/>
        <v>93.043997002330201</v>
      </c>
      <c r="J240" s="291"/>
      <c r="K240" s="279">
        <v>0</v>
      </c>
      <c r="L240" s="282">
        <v>1078.3228108838789</v>
      </c>
    </row>
    <row r="241" spans="1:12" s="61" customFormat="1" ht="14.25" x14ac:dyDescent="0.25">
      <c r="A241" s="381">
        <v>293</v>
      </c>
      <c r="B241" s="382" t="s">
        <v>229</v>
      </c>
      <c r="C241" s="287" t="s">
        <v>885</v>
      </c>
      <c r="D241" s="279">
        <v>1325.8447383636976</v>
      </c>
      <c r="E241" s="279">
        <v>1325.8447388031998</v>
      </c>
      <c r="F241" s="280">
        <f t="shared" si="11"/>
        <v>3.3148836564578232E-8</v>
      </c>
      <c r="G241" s="279">
        <v>1325.8447375360965</v>
      </c>
      <c r="H241" s="252">
        <f t="shared" si="12"/>
        <v>907.15692548491359</v>
      </c>
      <c r="I241" s="252">
        <f t="shared" si="13"/>
        <v>68.421052551279644</v>
      </c>
      <c r="J241" s="291"/>
      <c r="K241" s="279">
        <v>0</v>
      </c>
      <c r="L241" s="282">
        <v>907.15692548491359</v>
      </c>
    </row>
    <row r="242" spans="1:12" s="61" customFormat="1" ht="14.25" x14ac:dyDescent="0.25">
      <c r="A242" s="381">
        <v>294</v>
      </c>
      <c r="B242" s="382" t="s">
        <v>251</v>
      </c>
      <c r="C242" s="287" t="s">
        <v>886</v>
      </c>
      <c r="D242" s="279">
        <v>987.80850393969763</v>
      </c>
      <c r="E242" s="279">
        <v>987.80850437919992</v>
      </c>
      <c r="F242" s="280">
        <f t="shared" si="11"/>
        <v>4.4492651340988232E-8</v>
      </c>
      <c r="G242" s="279">
        <v>987.80850591840044</v>
      </c>
      <c r="H242" s="252">
        <f t="shared" si="12"/>
        <v>638.89104165514163</v>
      </c>
      <c r="I242" s="252">
        <f t="shared" si="13"/>
        <v>64.677621099917573</v>
      </c>
      <c r="J242" s="291"/>
      <c r="K242" s="279">
        <v>0</v>
      </c>
      <c r="L242" s="282">
        <v>638.89104165514163</v>
      </c>
    </row>
    <row r="243" spans="1:12" s="61" customFormat="1" ht="24" x14ac:dyDescent="0.25">
      <c r="A243" s="381">
        <v>295</v>
      </c>
      <c r="B243" s="382" t="s">
        <v>229</v>
      </c>
      <c r="C243" s="287" t="s">
        <v>1115</v>
      </c>
      <c r="D243" s="279">
        <v>379.07471463115115</v>
      </c>
      <c r="E243" s="279">
        <v>379.07471441139995</v>
      </c>
      <c r="F243" s="280">
        <f t="shared" si="11"/>
        <v>-5.797041069399711E-8</v>
      </c>
      <c r="G243" s="279">
        <v>379.07471742569874</v>
      </c>
      <c r="H243" s="252">
        <f t="shared" si="12"/>
        <v>253.12863001261789</v>
      </c>
      <c r="I243" s="252">
        <f t="shared" si="13"/>
        <v>66.775392921065148</v>
      </c>
      <c r="J243" s="291"/>
      <c r="K243" s="279">
        <v>0</v>
      </c>
      <c r="L243" s="282">
        <v>253.12863001261789</v>
      </c>
    </row>
    <row r="244" spans="1:12" s="61" customFormat="1" ht="14.25" x14ac:dyDescent="0.25">
      <c r="A244" s="381">
        <v>296</v>
      </c>
      <c r="B244" s="382" t="s">
        <v>129</v>
      </c>
      <c r="C244" s="287" t="s">
        <v>887</v>
      </c>
      <c r="D244" s="279">
        <v>13952.345016399999</v>
      </c>
      <c r="E244" s="279">
        <v>13952.345016399999</v>
      </c>
      <c r="F244" s="280">
        <f t="shared" si="11"/>
        <v>0</v>
      </c>
      <c r="G244" s="279">
        <v>9011.6909919833979</v>
      </c>
      <c r="H244" s="252">
        <f t="shared" si="12"/>
        <v>9011.6909919833979</v>
      </c>
      <c r="I244" s="252">
        <f t="shared" si="13"/>
        <v>64.589077903325858</v>
      </c>
      <c r="J244" s="291"/>
      <c r="K244" s="279">
        <v>9011.6909919833979</v>
      </c>
      <c r="L244" s="282">
        <v>0</v>
      </c>
    </row>
    <row r="245" spans="1:12" s="61" customFormat="1" ht="14.25" x14ac:dyDescent="0.25">
      <c r="A245" s="381">
        <v>297</v>
      </c>
      <c r="B245" s="382" t="s">
        <v>139</v>
      </c>
      <c r="C245" s="287" t="s">
        <v>888</v>
      </c>
      <c r="D245" s="279">
        <v>2718.9282584870002</v>
      </c>
      <c r="E245" s="279">
        <v>2718.9282584869998</v>
      </c>
      <c r="F245" s="280">
        <f t="shared" si="11"/>
        <v>0</v>
      </c>
      <c r="G245" s="279">
        <v>2718.9282584869998</v>
      </c>
      <c r="H245" s="252">
        <f t="shared" si="12"/>
        <v>2711.8159252691335</v>
      </c>
      <c r="I245" s="252">
        <f t="shared" si="13"/>
        <v>99.738414090343667</v>
      </c>
      <c r="J245" s="291"/>
      <c r="K245" s="279">
        <v>1096.818837873896</v>
      </c>
      <c r="L245" s="282">
        <v>1614.9970873952375</v>
      </c>
    </row>
    <row r="246" spans="1:12" s="61" customFormat="1" ht="14.25" x14ac:dyDescent="0.25">
      <c r="A246" s="381">
        <v>298</v>
      </c>
      <c r="B246" s="382" t="s">
        <v>129</v>
      </c>
      <c r="C246" s="287" t="s">
        <v>889</v>
      </c>
      <c r="D246" s="279">
        <v>13205.481982685998</v>
      </c>
      <c r="E246" s="279">
        <v>13205.481982685998</v>
      </c>
      <c r="F246" s="280">
        <f t="shared" si="11"/>
        <v>0</v>
      </c>
      <c r="G246" s="279">
        <v>8037.8068059968</v>
      </c>
      <c r="H246" s="252">
        <f t="shared" si="12"/>
        <v>8037.8068059968</v>
      </c>
      <c r="I246" s="252">
        <f t="shared" si="13"/>
        <v>60.867197551254449</v>
      </c>
      <c r="J246" s="291"/>
      <c r="K246" s="279">
        <v>8037.8068059968</v>
      </c>
      <c r="L246" s="282">
        <v>0</v>
      </c>
    </row>
    <row r="247" spans="1:12" s="61" customFormat="1" ht="14.25" x14ac:dyDescent="0.25">
      <c r="A247" s="381">
        <v>304</v>
      </c>
      <c r="B247" s="382" t="s">
        <v>139</v>
      </c>
      <c r="C247" s="287" t="s">
        <v>890</v>
      </c>
      <c r="D247" s="279">
        <v>4756.7776199999989</v>
      </c>
      <c r="E247" s="279">
        <v>4756.7776199999989</v>
      </c>
      <c r="F247" s="280">
        <f t="shared" si="11"/>
        <v>0</v>
      </c>
      <c r="G247" s="279">
        <v>2396.9044676681997</v>
      </c>
      <c r="H247" s="252">
        <f t="shared" si="12"/>
        <v>2396.9044676681997</v>
      </c>
      <c r="I247" s="252">
        <f t="shared" si="13"/>
        <v>50.389247914183557</v>
      </c>
      <c r="J247" s="291"/>
      <c r="K247" s="279">
        <v>2396.9044676681997</v>
      </c>
      <c r="L247" s="282">
        <v>0</v>
      </c>
    </row>
    <row r="248" spans="1:12" s="61" customFormat="1" ht="14.25" x14ac:dyDescent="0.25">
      <c r="A248" s="381">
        <v>305</v>
      </c>
      <c r="B248" s="382" t="s">
        <v>247</v>
      </c>
      <c r="C248" s="287" t="s">
        <v>891</v>
      </c>
      <c r="D248" s="279">
        <v>152.45942869215116</v>
      </c>
      <c r="E248" s="279">
        <v>152.45942847239996</v>
      </c>
      <c r="F248" s="280">
        <f t="shared" si="11"/>
        <v>-1.4413748772312829E-7</v>
      </c>
      <c r="G248" s="279">
        <v>152.45943905579065</v>
      </c>
      <c r="H248" s="252">
        <f t="shared" si="12"/>
        <v>102.2047356225312</v>
      </c>
      <c r="I248" s="252">
        <f t="shared" si="13"/>
        <v>67.037333569063946</v>
      </c>
      <c r="J248" s="291"/>
      <c r="K248" s="279">
        <v>0</v>
      </c>
      <c r="L248" s="282">
        <v>102.2047356225312</v>
      </c>
    </row>
    <row r="249" spans="1:12" s="61" customFormat="1" ht="14.25" x14ac:dyDescent="0.25">
      <c r="A249" s="381">
        <v>306</v>
      </c>
      <c r="B249" s="382" t="s">
        <v>247</v>
      </c>
      <c r="C249" s="287" t="s">
        <v>892</v>
      </c>
      <c r="D249" s="279">
        <v>1467.449661652849</v>
      </c>
      <c r="E249" s="279">
        <v>1337.7740453853999</v>
      </c>
      <c r="F249" s="280">
        <f t="shared" si="11"/>
        <v>-8.8368016740955966</v>
      </c>
      <c r="G249" s="279">
        <v>1337.774052570388</v>
      </c>
      <c r="H249" s="252">
        <f t="shared" si="12"/>
        <v>1169.8122017843866</v>
      </c>
      <c r="I249" s="252">
        <f t="shared" si="13"/>
        <v>87.444677658354095</v>
      </c>
      <c r="J249" s="291"/>
      <c r="K249" s="279">
        <v>0</v>
      </c>
      <c r="L249" s="282">
        <v>1169.8122017843866</v>
      </c>
    </row>
    <row r="250" spans="1:12" s="61" customFormat="1" ht="14.25" x14ac:dyDescent="0.25">
      <c r="A250" s="381">
        <v>307</v>
      </c>
      <c r="B250" s="382" t="s">
        <v>229</v>
      </c>
      <c r="C250" s="287" t="s">
        <v>893</v>
      </c>
      <c r="D250" s="279">
        <v>2034.9848633533022</v>
      </c>
      <c r="E250" s="279">
        <v>2034.9848629137996</v>
      </c>
      <c r="F250" s="280">
        <f t="shared" si="11"/>
        <v>-2.1597344357360271E-8</v>
      </c>
      <c r="G250" s="279">
        <v>1498.4965063677062</v>
      </c>
      <c r="H250" s="252">
        <f t="shared" si="12"/>
        <v>1375.6943858989086</v>
      </c>
      <c r="I250" s="252">
        <f t="shared" si="13"/>
        <v>67.602192574991264</v>
      </c>
      <c r="J250" s="291"/>
      <c r="K250" s="279">
        <v>0</v>
      </c>
      <c r="L250" s="282">
        <v>1375.6943858989086</v>
      </c>
    </row>
    <row r="251" spans="1:12" s="61" customFormat="1" ht="24" x14ac:dyDescent="0.25">
      <c r="A251" s="381">
        <v>308</v>
      </c>
      <c r="B251" s="382" t="s">
        <v>229</v>
      </c>
      <c r="C251" s="287" t="s">
        <v>894</v>
      </c>
      <c r="D251" s="279">
        <v>1203.6896312000001</v>
      </c>
      <c r="E251" s="279">
        <v>979.93948641259988</v>
      </c>
      <c r="F251" s="280">
        <f t="shared" si="11"/>
        <v>-18.588690887395614</v>
      </c>
      <c r="G251" s="279">
        <v>979.939478647741</v>
      </c>
      <c r="H251" s="252">
        <f t="shared" si="12"/>
        <v>781.41390181443205</v>
      </c>
      <c r="I251" s="252">
        <f t="shared" si="13"/>
        <v>79.7410363240961</v>
      </c>
      <c r="J251" s="291"/>
      <c r="K251" s="279">
        <v>0</v>
      </c>
      <c r="L251" s="282">
        <v>781.41390181443205</v>
      </c>
    </row>
    <row r="252" spans="1:12" s="61" customFormat="1" ht="14.25" x14ac:dyDescent="0.25">
      <c r="A252" s="381">
        <v>309</v>
      </c>
      <c r="B252" s="382" t="s">
        <v>229</v>
      </c>
      <c r="C252" s="287" t="s">
        <v>895</v>
      </c>
      <c r="D252" s="279">
        <v>1814.8325579999998</v>
      </c>
      <c r="E252" s="279">
        <v>1814.8325579999998</v>
      </c>
      <c r="F252" s="280">
        <f t="shared" si="11"/>
        <v>0</v>
      </c>
      <c r="G252" s="279">
        <v>1226.6514301999998</v>
      </c>
      <c r="H252" s="252">
        <f t="shared" si="12"/>
        <v>1227.3916902558044</v>
      </c>
      <c r="I252" s="252">
        <f t="shared" si="13"/>
        <v>67.631125794240049</v>
      </c>
      <c r="J252" s="291"/>
      <c r="K252" s="279">
        <v>1033.8857101999997</v>
      </c>
      <c r="L252" s="282">
        <v>193.50598005580463</v>
      </c>
    </row>
    <row r="253" spans="1:12" s="61" customFormat="1" ht="14.25" x14ac:dyDescent="0.25">
      <c r="A253" s="381">
        <v>310</v>
      </c>
      <c r="B253" s="382" t="s">
        <v>229</v>
      </c>
      <c r="C253" s="287" t="s">
        <v>896</v>
      </c>
      <c r="D253" s="279">
        <v>2211.5897663999999</v>
      </c>
      <c r="E253" s="279">
        <v>2211.5897663999999</v>
      </c>
      <c r="F253" s="280">
        <f t="shared" si="11"/>
        <v>0</v>
      </c>
      <c r="G253" s="279">
        <v>305.02340399999997</v>
      </c>
      <c r="H253" s="252">
        <f t="shared" si="12"/>
        <v>304.69619981739714</v>
      </c>
      <c r="I253" s="252">
        <f t="shared" si="13"/>
        <v>13.777247681579667</v>
      </c>
      <c r="J253" s="291"/>
      <c r="K253" s="279">
        <v>110.36782399999998</v>
      </c>
      <c r="L253" s="282">
        <v>194.32837581739716</v>
      </c>
    </row>
    <row r="254" spans="1:12" s="61" customFormat="1" ht="14.25" x14ac:dyDescent="0.25">
      <c r="A254" s="381">
        <v>311</v>
      </c>
      <c r="B254" s="382" t="s">
        <v>206</v>
      </c>
      <c r="C254" s="287" t="s">
        <v>897</v>
      </c>
      <c r="D254" s="279">
        <v>6208.5680719999991</v>
      </c>
      <c r="E254" s="279">
        <v>6208.5680719999991</v>
      </c>
      <c r="F254" s="280">
        <f t="shared" si="11"/>
        <v>0</v>
      </c>
      <c r="G254" s="279">
        <v>6105.7190749085994</v>
      </c>
      <c r="H254" s="252">
        <f t="shared" si="12"/>
        <v>6105.7190749085994</v>
      </c>
      <c r="I254" s="252">
        <f t="shared" si="13"/>
        <v>98.343434494094723</v>
      </c>
      <c r="J254" s="291"/>
      <c r="K254" s="279">
        <v>6105.7190749085994</v>
      </c>
      <c r="L254" s="282">
        <v>0</v>
      </c>
    </row>
    <row r="255" spans="1:12" s="61" customFormat="1" ht="14.25" x14ac:dyDescent="0.25">
      <c r="A255" s="381">
        <v>312</v>
      </c>
      <c r="B255" s="382" t="s">
        <v>206</v>
      </c>
      <c r="C255" s="293" t="s">
        <v>898</v>
      </c>
      <c r="D255" s="279">
        <v>500.73730560000001</v>
      </c>
      <c r="E255" s="279">
        <v>500.6806097999999</v>
      </c>
      <c r="F255" s="280">
        <f t="shared" si="11"/>
        <v>-1.1322463768138391E-2</v>
      </c>
      <c r="G255" s="279">
        <v>500.6806097999999</v>
      </c>
      <c r="H255" s="252">
        <f t="shared" si="12"/>
        <v>494.09858425487317</v>
      </c>
      <c r="I255" s="252">
        <f t="shared" si="13"/>
        <v>98.685384371534596</v>
      </c>
      <c r="J255" s="291"/>
      <c r="K255" s="279">
        <v>250.56363910576036</v>
      </c>
      <c r="L255" s="282">
        <v>243.53494514911281</v>
      </c>
    </row>
    <row r="256" spans="1:12" s="61" customFormat="1" ht="14.25" x14ac:dyDescent="0.25">
      <c r="A256" s="381">
        <v>313</v>
      </c>
      <c r="B256" s="382" t="s">
        <v>129</v>
      </c>
      <c r="C256" s="293" t="s">
        <v>899</v>
      </c>
      <c r="D256" s="279">
        <v>13706.549824799999</v>
      </c>
      <c r="E256" s="279">
        <v>13706.549824799999</v>
      </c>
      <c r="F256" s="280">
        <f t="shared" si="11"/>
        <v>0</v>
      </c>
      <c r="G256" s="279">
        <v>7502.705457869999</v>
      </c>
      <c r="H256" s="252">
        <f t="shared" si="12"/>
        <v>7502.705457869999</v>
      </c>
      <c r="I256" s="252">
        <f t="shared" si="13"/>
        <v>54.738103707870742</v>
      </c>
      <c r="J256" s="291"/>
      <c r="K256" s="279">
        <v>7502.705457869999</v>
      </c>
      <c r="L256" s="282">
        <v>0</v>
      </c>
    </row>
    <row r="257" spans="1:12" s="61" customFormat="1" ht="14.25" x14ac:dyDescent="0.25">
      <c r="A257" s="381">
        <v>314</v>
      </c>
      <c r="B257" s="382" t="s">
        <v>139</v>
      </c>
      <c r="C257" s="293" t="s">
        <v>900</v>
      </c>
      <c r="D257" s="279">
        <v>2686.2651653348485</v>
      </c>
      <c r="E257" s="279">
        <v>2686.2651655545997</v>
      </c>
      <c r="F257" s="280">
        <f t="shared" si="11"/>
        <v>8.1805495710796094E-9</v>
      </c>
      <c r="G257" s="279">
        <v>2686.2651655545997</v>
      </c>
      <c r="H257" s="252">
        <f t="shared" si="12"/>
        <v>2681.3095638523337</v>
      </c>
      <c r="I257" s="252">
        <f t="shared" si="13"/>
        <v>99.815520754770944</v>
      </c>
      <c r="J257" s="291"/>
      <c r="K257" s="279">
        <v>887.57611768832805</v>
      </c>
      <c r="L257" s="282">
        <v>1793.7334461640057</v>
      </c>
    </row>
    <row r="258" spans="1:12" s="61" customFormat="1" ht="14.25" x14ac:dyDescent="0.25">
      <c r="A258" s="381">
        <v>316</v>
      </c>
      <c r="B258" s="382" t="s">
        <v>143</v>
      </c>
      <c r="C258" s="293" t="s">
        <v>901</v>
      </c>
      <c r="D258" s="279">
        <v>373.45633115830231</v>
      </c>
      <c r="E258" s="279">
        <v>337.60782206059997</v>
      </c>
      <c r="F258" s="280">
        <f t="shared" si="11"/>
        <v>-9.5991167123919325</v>
      </c>
      <c r="G258" s="279">
        <v>337.60781487332116</v>
      </c>
      <c r="H258" s="252">
        <f t="shared" si="12"/>
        <v>319.98092635113937</v>
      </c>
      <c r="I258" s="252">
        <f t="shared" si="13"/>
        <v>94.778884090459087</v>
      </c>
      <c r="J258" s="291"/>
      <c r="K258" s="279">
        <v>0</v>
      </c>
      <c r="L258" s="282">
        <v>319.98092635113937</v>
      </c>
    </row>
    <row r="259" spans="1:12" s="61" customFormat="1" ht="14.25" x14ac:dyDescent="0.25">
      <c r="A259" s="381">
        <v>317</v>
      </c>
      <c r="B259" s="382" t="s">
        <v>229</v>
      </c>
      <c r="C259" s="293" t="s">
        <v>902</v>
      </c>
      <c r="D259" s="279">
        <v>1628.8812380526977</v>
      </c>
      <c r="E259" s="279">
        <v>1268.6083065529999</v>
      </c>
      <c r="F259" s="280">
        <f t="shared" si="11"/>
        <v>-22.117814551685697</v>
      </c>
      <c r="G259" s="279">
        <v>1268.6083070784248</v>
      </c>
      <c r="H259" s="252">
        <f t="shared" si="12"/>
        <v>1130.5766366479772</v>
      </c>
      <c r="I259" s="252">
        <f t="shared" si="13"/>
        <v>89.119441423170599</v>
      </c>
      <c r="J259" s="291"/>
      <c r="K259" s="279">
        <v>0</v>
      </c>
      <c r="L259" s="282">
        <v>1130.5766366479772</v>
      </c>
    </row>
    <row r="260" spans="1:12" s="61" customFormat="1" ht="14.25" x14ac:dyDescent="0.25">
      <c r="A260" s="381">
        <v>318</v>
      </c>
      <c r="B260" s="382" t="s">
        <v>143</v>
      </c>
      <c r="C260" s="293" t="s">
        <v>387</v>
      </c>
      <c r="D260" s="279">
        <v>284.33586252399999</v>
      </c>
      <c r="E260" s="279">
        <v>284.33586252399999</v>
      </c>
      <c r="F260" s="280">
        <f t="shared" si="11"/>
        <v>0</v>
      </c>
      <c r="G260" s="279">
        <v>284.33585565934453</v>
      </c>
      <c r="H260" s="252">
        <f t="shared" si="12"/>
        <v>225.46083308904986</v>
      </c>
      <c r="I260" s="252">
        <f t="shared" si="13"/>
        <v>79.293843234431733</v>
      </c>
      <c r="J260" s="291"/>
      <c r="K260" s="279">
        <v>0</v>
      </c>
      <c r="L260" s="282">
        <v>225.46083308904986</v>
      </c>
    </row>
    <row r="261" spans="1:12" s="61" customFormat="1" ht="14.25" x14ac:dyDescent="0.25">
      <c r="A261" s="381">
        <v>319</v>
      </c>
      <c r="B261" s="382" t="s">
        <v>229</v>
      </c>
      <c r="C261" s="293" t="s">
        <v>903</v>
      </c>
      <c r="D261" s="279">
        <v>1030.0870915999999</v>
      </c>
      <c r="E261" s="279">
        <v>851.44297247799989</v>
      </c>
      <c r="F261" s="280">
        <f t="shared" si="11"/>
        <v>-17.342622830514074</v>
      </c>
      <c r="G261" s="279">
        <v>851.44298127386492</v>
      </c>
      <c r="H261" s="252">
        <f t="shared" si="12"/>
        <v>766.29868314547787</v>
      </c>
      <c r="I261" s="252">
        <f t="shared" si="13"/>
        <v>90.000000929631014</v>
      </c>
      <c r="J261" s="291"/>
      <c r="K261" s="279">
        <v>0</v>
      </c>
      <c r="L261" s="282">
        <v>766.29868314547787</v>
      </c>
    </row>
    <row r="262" spans="1:12" s="61" customFormat="1" ht="14.25" x14ac:dyDescent="0.25">
      <c r="A262" s="381">
        <v>320</v>
      </c>
      <c r="B262" s="382" t="s">
        <v>139</v>
      </c>
      <c r="C262" s="293" t="s">
        <v>904</v>
      </c>
      <c r="D262" s="279">
        <v>1568.0546392000001</v>
      </c>
      <c r="E262" s="279">
        <v>1144.5223289877999</v>
      </c>
      <c r="F262" s="280">
        <f t="shared" si="11"/>
        <v>-27.010047967989209</v>
      </c>
      <c r="G262" s="279">
        <v>1144.5223264413967</v>
      </c>
      <c r="H262" s="252">
        <f t="shared" si="12"/>
        <v>1060.7741708490578</v>
      </c>
      <c r="I262" s="252">
        <f t="shared" si="13"/>
        <v>92.682697749304026</v>
      </c>
      <c r="J262" s="291"/>
      <c r="K262" s="279">
        <v>0</v>
      </c>
      <c r="L262" s="282">
        <v>1060.7741708490578</v>
      </c>
    </row>
    <row r="263" spans="1:12" s="61" customFormat="1" ht="14.25" x14ac:dyDescent="0.25">
      <c r="A263" s="381">
        <v>321</v>
      </c>
      <c r="B263" s="382" t="s">
        <v>229</v>
      </c>
      <c r="C263" s="294" t="s">
        <v>390</v>
      </c>
      <c r="D263" s="279">
        <v>1109.9903723999998</v>
      </c>
      <c r="E263" s="279">
        <v>1109.9903723999998</v>
      </c>
      <c r="F263" s="280">
        <f t="shared" si="11"/>
        <v>0</v>
      </c>
      <c r="G263" s="279">
        <v>1109.9903723999998</v>
      </c>
      <c r="H263" s="252">
        <f t="shared" si="12"/>
        <v>1095.3878971537545</v>
      </c>
      <c r="I263" s="252">
        <f t="shared" si="13"/>
        <v>98.684450279089162</v>
      </c>
      <c r="J263" s="291"/>
      <c r="K263" s="279">
        <v>857.89030938489964</v>
      </c>
      <c r="L263" s="282">
        <v>237.49758776885474</v>
      </c>
    </row>
    <row r="264" spans="1:12" s="61" customFormat="1" ht="14.25" x14ac:dyDescent="0.25">
      <c r="A264" s="381">
        <v>322</v>
      </c>
      <c r="B264" s="382" t="s">
        <v>229</v>
      </c>
      <c r="C264" s="293" t="s">
        <v>905</v>
      </c>
      <c r="D264" s="279">
        <v>10742.34032214</v>
      </c>
      <c r="E264" s="279">
        <v>10643.086764799998</v>
      </c>
      <c r="F264" s="280">
        <f t="shared" si="11"/>
        <v>-0.92394724393007266</v>
      </c>
      <c r="G264" s="279">
        <v>10643.086764799998</v>
      </c>
      <c r="H264" s="252">
        <f t="shared" si="12"/>
        <v>10258.101299246675</v>
      </c>
      <c r="I264" s="252">
        <f t="shared" si="13"/>
        <v>96.382764943469311</v>
      </c>
      <c r="J264" s="291"/>
      <c r="K264" s="279">
        <v>4214.8930824342588</v>
      </c>
      <c r="L264" s="282">
        <v>6043.2082168124152</v>
      </c>
    </row>
    <row r="265" spans="1:12" s="61" customFormat="1" ht="14.25" x14ac:dyDescent="0.25">
      <c r="A265" s="381">
        <v>327</v>
      </c>
      <c r="B265" s="382" t="s">
        <v>127</v>
      </c>
      <c r="C265" s="293" t="s">
        <v>393</v>
      </c>
      <c r="D265" s="279">
        <v>1191.7079188</v>
      </c>
      <c r="E265" s="279">
        <v>1191.7079187999998</v>
      </c>
      <c r="F265" s="280">
        <f t="shared" si="11"/>
        <v>0</v>
      </c>
      <c r="G265" s="279">
        <v>969.21470099999988</v>
      </c>
      <c r="H265" s="252">
        <f t="shared" si="12"/>
        <v>969.21470099999988</v>
      </c>
      <c r="I265" s="252">
        <f t="shared" si="13"/>
        <v>81.329886770909326</v>
      </c>
      <c r="J265" s="291"/>
      <c r="K265" s="279">
        <v>969.21470099999988</v>
      </c>
      <c r="L265" s="282">
        <v>0</v>
      </c>
    </row>
    <row r="266" spans="1:12" s="61" customFormat="1" ht="14.25" x14ac:dyDescent="0.25">
      <c r="A266" s="381">
        <v>328</v>
      </c>
      <c r="B266" s="382" t="s">
        <v>139</v>
      </c>
      <c r="C266" s="293" t="s">
        <v>906</v>
      </c>
      <c r="D266" s="279">
        <v>97.101006799999993</v>
      </c>
      <c r="E266" s="279">
        <v>97.101006799999993</v>
      </c>
      <c r="F266" s="280">
        <f t="shared" si="11"/>
        <v>0</v>
      </c>
      <c r="G266" s="279">
        <v>170.08739999999997</v>
      </c>
      <c r="H266" s="252">
        <f t="shared" si="12"/>
        <v>170.7000873313699</v>
      </c>
      <c r="I266" s="252">
        <f t="shared" si="13"/>
        <v>175.79641340172995</v>
      </c>
      <c r="J266" s="291"/>
      <c r="K266" s="279">
        <v>85.043699999999987</v>
      </c>
      <c r="L266" s="282">
        <v>85.656387331369928</v>
      </c>
    </row>
    <row r="267" spans="1:12" s="61" customFormat="1" ht="14.25" x14ac:dyDescent="0.25">
      <c r="A267" s="381">
        <v>336</v>
      </c>
      <c r="B267" s="382" t="s">
        <v>229</v>
      </c>
      <c r="C267" s="293" t="s">
        <v>907</v>
      </c>
      <c r="D267" s="279">
        <v>2464.2262512000002</v>
      </c>
      <c r="E267" s="279">
        <v>2464.2262511999998</v>
      </c>
      <c r="F267" s="280">
        <f t="shared" si="11"/>
        <v>0</v>
      </c>
      <c r="G267" s="279">
        <v>2464.2262511999998</v>
      </c>
      <c r="H267" s="252">
        <f t="shared" si="12"/>
        <v>2462.318379720351</v>
      </c>
      <c r="I267" s="252">
        <f t="shared" si="13"/>
        <v>99.922577260155407</v>
      </c>
      <c r="J267" s="291"/>
      <c r="K267" s="279">
        <v>2010.210135309731</v>
      </c>
      <c r="L267" s="282">
        <v>452.10824441061999</v>
      </c>
    </row>
    <row r="268" spans="1:12" s="61" customFormat="1" ht="14.25" x14ac:dyDescent="0.25">
      <c r="A268" s="381">
        <v>337</v>
      </c>
      <c r="B268" s="441" t="s">
        <v>908</v>
      </c>
      <c r="C268" s="441"/>
      <c r="D268" s="279">
        <v>2779.0013328</v>
      </c>
      <c r="E268" s="279">
        <v>2779.0013328</v>
      </c>
      <c r="F268" s="280">
        <f t="shared" si="11"/>
        <v>0</v>
      </c>
      <c r="G268" s="279">
        <v>2779.0013328</v>
      </c>
      <c r="H268" s="252">
        <f t="shared" si="12"/>
        <v>2779.0013328</v>
      </c>
      <c r="I268" s="252">
        <f t="shared" si="13"/>
        <v>100</v>
      </c>
      <c r="J268" s="291"/>
      <c r="K268" s="279">
        <v>2576.0329642951106</v>
      </c>
      <c r="L268" s="282">
        <v>202.96836850488947</v>
      </c>
    </row>
    <row r="269" spans="1:12" s="61" customFormat="1" ht="14.25" x14ac:dyDescent="0.25">
      <c r="A269" s="381">
        <v>338</v>
      </c>
      <c r="B269" s="382" t="s">
        <v>229</v>
      </c>
      <c r="C269" s="293" t="s">
        <v>909</v>
      </c>
      <c r="D269" s="279">
        <v>3148.3177739999996</v>
      </c>
      <c r="E269" s="279">
        <v>3148.3177739999996</v>
      </c>
      <c r="F269" s="280">
        <f t="shared" si="11"/>
        <v>0</v>
      </c>
      <c r="G269" s="279">
        <v>188.11666439999999</v>
      </c>
      <c r="H269" s="252">
        <f t="shared" si="12"/>
        <v>188.11666439999999</v>
      </c>
      <c r="I269" s="252">
        <f t="shared" si="13"/>
        <v>5.9751485683414369</v>
      </c>
      <c r="J269" s="291"/>
      <c r="K269" s="279">
        <v>188.11666439999999</v>
      </c>
      <c r="L269" s="282">
        <v>0</v>
      </c>
    </row>
    <row r="270" spans="1:12" s="61" customFormat="1" ht="14.25" x14ac:dyDescent="0.25">
      <c r="A270" s="381">
        <v>339</v>
      </c>
      <c r="B270" s="382" t="s">
        <v>229</v>
      </c>
      <c r="C270" s="294" t="s">
        <v>910</v>
      </c>
      <c r="D270" s="279">
        <v>15966.746790399999</v>
      </c>
      <c r="E270" s="279">
        <v>15966.746790399999</v>
      </c>
      <c r="F270" s="280">
        <f t="shared" ref="F270:F271" si="14">E270/D270*100-100</f>
        <v>0</v>
      </c>
      <c r="G270" s="279">
        <v>15966.746790399999</v>
      </c>
      <c r="H270" s="252">
        <f t="shared" ref="H270:H271" si="15">K270+L270</f>
        <v>15893.330758216551</v>
      </c>
      <c r="I270" s="252">
        <f t="shared" ref="I270:I271" si="16">+H270/E270*100</f>
        <v>99.540194172631402</v>
      </c>
      <c r="J270" s="291"/>
      <c r="K270" s="279">
        <v>8616.7261362413301</v>
      </c>
      <c r="L270" s="282">
        <v>7276.6046219752207</v>
      </c>
    </row>
    <row r="271" spans="1:12" s="61" customFormat="1" ht="14.25" x14ac:dyDescent="0.25">
      <c r="A271" s="381">
        <v>350</v>
      </c>
      <c r="B271" s="382" t="s">
        <v>229</v>
      </c>
      <c r="C271" s="294" t="s">
        <v>399</v>
      </c>
      <c r="D271" s="279">
        <v>2479.9120892000001</v>
      </c>
      <c r="E271" s="279">
        <v>2479.9120892000001</v>
      </c>
      <c r="F271" s="280">
        <f t="shared" si="14"/>
        <v>0</v>
      </c>
      <c r="G271" s="279">
        <v>2479.9120892000001</v>
      </c>
      <c r="H271" s="252">
        <f t="shared" si="15"/>
        <v>2479.9120892000001</v>
      </c>
      <c r="I271" s="252">
        <f t="shared" si="16"/>
        <v>100</v>
      </c>
      <c r="J271" s="291"/>
      <c r="K271" s="279">
        <v>1806.6345357194532</v>
      </c>
      <c r="L271" s="282">
        <v>673.27755348054689</v>
      </c>
    </row>
    <row r="272" spans="1:12" s="61" customFormat="1" ht="14.25" x14ac:dyDescent="0.25">
      <c r="A272" s="442" t="s">
        <v>911</v>
      </c>
      <c r="B272" s="442"/>
      <c r="C272" s="442"/>
      <c r="D272" s="274">
        <f>SUM(D273:D306)</f>
        <v>254685.98101049854</v>
      </c>
      <c r="E272" s="274">
        <f>SUM(E273:E306)</f>
        <v>254685.98101049854</v>
      </c>
      <c r="F272" s="295">
        <f t="shared" ref="F272:F306" si="17">E272/D272*100-100</f>
        <v>0</v>
      </c>
      <c r="G272" s="274">
        <f t="shared" ref="G272" si="18">SUM(G273:G306)</f>
        <v>254687.87087049853</v>
      </c>
      <c r="H272" s="274">
        <f>SUM(H273:H306)</f>
        <v>214818.54974887121</v>
      </c>
      <c r="I272" s="276">
        <f>+H272/E272*100</f>
        <v>84.346436696889128</v>
      </c>
      <c r="J272" s="274"/>
      <c r="K272" s="274">
        <f t="shared" ref="K272:L272" si="19">SUM(K273:K306)</f>
        <v>39378.195210307706</v>
      </c>
      <c r="L272" s="274">
        <f t="shared" si="19"/>
        <v>175440.35453856352</v>
      </c>
    </row>
    <row r="273" spans="1:12" s="61" customFormat="1" ht="14.25" x14ac:dyDescent="0.25">
      <c r="A273" s="380">
        <v>1</v>
      </c>
      <c r="B273" s="330" t="s">
        <v>912</v>
      </c>
      <c r="C273" s="296" t="s">
        <v>913</v>
      </c>
      <c r="D273" s="279">
        <v>6813.3232720000005</v>
      </c>
      <c r="E273" s="279">
        <v>6813.3232719999987</v>
      </c>
      <c r="F273" s="252">
        <f>E273/D273*100-100</f>
        <v>0</v>
      </c>
      <c r="G273" s="279">
        <v>6813.3232719999987</v>
      </c>
      <c r="H273" s="279">
        <v>6813.3232719999987</v>
      </c>
      <c r="I273" s="252">
        <v>100</v>
      </c>
      <c r="J273" s="281"/>
      <c r="K273" s="279">
        <v>0</v>
      </c>
      <c r="L273" s="279">
        <v>6813.3232719999987</v>
      </c>
    </row>
    <row r="274" spans="1:12" s="61" customFormat="1" ht="14.25" x14ac:dyDescent="0.25">
      <c r="A274" s="380">
        <v>2</v>
      </c>
      <c r="B274" s="330" t="s">
        <v>129</v>
      </c>
      <c r="C274" s="296" t="s">
        <v>914</v>
      </c>
      <c r="D274" s="279">
        <v>4872.8150240000004</v>
      </c>
      <c r="E274" s="279">
        <v>4872.8150239999995</v>
      </c>
      <c r="F274" s="252">
        <f t="shared" si="17"/>
        <v>0</v>
      </c>
      <c r="G274" s="279">
        <v>4872.8150239999995</v>
      </c>
      <c r="H274" s="279">
        <v>4872.8150239999995</v>
      </c>
      <c r="I274" s="252">
        <v>100</v>
      </c>
      <c r="J274" s="281"/>
      <c r="K274" s="279">
        <v>0</v>
      </c>
      <c r="L274" s="279">
        <v>4872.8150239999995</v>
      </c>
    </row>
    <row r="275" spans="1:12" s="61" customFormat="1" ht="14.25" x14ac:dyDescent="0.25">
      <c r="A275" s="380">
        <v>3</v>
      </c>
      <c r="B275" s="330" t="s">
        <v>129</v>
      </c>
      <c r="C275" s="296" t="s">
        <v>915</v>
      </c>
      <c r="D275" s="279">
        <v>6939.376933999999</v>
      </c>
      <c r="E275" s="279">
        <v>6939.376933999999</v>
      </c>
      <c r="F275" s="252">
        <f t="shared" si="17"/>
        <v>0</v>
      </c>
      <c r="G275" s="279">
        <v>6939.376933999999</v>
      </c>
      <c r="H275" s="279">
        <v>6939.5659199999991</v>
      </c>
      <c r="I275" s="252">
        <v>100.00272338571313</v>
      </c>
      <c r="J275" s="281"/>
      <c r="K275" s="279">
        <v>0</v>
      </c>
      <c r="L275" s="279">
        <v>6939.5659199999991</v>
      </c>
    </row>
    <row r="276" spans="1:12" s="61" customFormat="1" ht="14.25" x14ac:dyDescent="0.25">
      <c r="A276" s="380">
        <v>4</v>
      </c>
      <c r="B276" s="330" t="s">
        <v>129</v>
      </c>
      <c r="C276" s="296" t="s">
        <v>916</v>
      </c>
      <c r="D276" s="279">
        <v>2829.5004521671513</v>
      </c>
      <c r="E276" s="279">
        <v>2829.5004521671513</v>
      </c>
      <c r="F276" s="252">
        <f t="shared" si="17"/>
        <v>0</v>
      </c>
      <c r="G276" s="279">
        <v>2829.5004521671513</v>
      </c>
      <c r="H276" s="279">
        <v>2829.5004523179605</v>
      </c>
      <c r="I276" s="252">
        <v>100.00000000532989</v>
      </c>
      <c r="J276" s="281"/>
      <c r="K276" s="279">
        <v>0</v>
      </c>
      <c r="L276" s="279">
        <v>2829.5004523179605</v>
      </c>
    </row>
    <row r="277" spans="1:12" s="61" customFormat="1" ht="14.25" x14ac:dyDescent="0.25">
      <c r="A277" s="380">
        <v>5</v>
      </c>
      <c r="B277" s="330" t="s">
        <v>129</v>
      </c>
      <c r="C277" s="296" t="s">
        <v>917</v>
      </c>
      <c r="D277" s="279">
        <v>3310.8831905856973</v>
      </c>
      <c r="E277" s="279">
        <v>3310.8831905856973</v>
      </c>
      <c r="F277" s="252">
        <f t="shared" si="17"/>
        <v>0</v>
      </c>
      <c r="G277" s="279">
        <v>3310.8831905856973</v>
      </c>
      <c r="H277" s="279">
        <v>3311.0347199999997</v>
      </c>
      <c r="I277" s="252">
        <v>100.00457670674498</v>
      </c>
      <c r="J277" s="281"/>
      <c r="K277" s="279">
        <v>0</v>
      </c>
      <c r="L277" s="279">
        <v>3311.0347199999997</v>
      </c>
    </row>
    <row r="278" spans="1:12" s="61" customFormat="1" ht="14.25" x14ac:dyDescent="0.25">
      <c r="A278" s="380">
        <v>6</v>
      </c>
      <c r="B278" s="330" t="s">
        <v>137</v>
      </c>
      <c r="C278" s="296" t="s">
        <v>918</v>
      </c>
      <c r="D278" s="279">
        <v>3859.566585</v>
      </c>
      <c r="E278" s="279">
        <v>3859.566585</v>
      </c>
      <c r="F278" s="252">
        <f t="shared" si="17"/>
        <v>0</v>
      </c>
      <c r="G278" s="279">
        <v>3859.566585</v>
      </c>
      <c r="H278" s="279">
        <v>3859.5665849999996</v>
      </c>
      <c r="I278" s="252">
        <v>99.999999999999986</v>
      </c>
      <c r="J278" s="281"/>
      <c r="K278" s="279">
        <v>0</v>
      </c>
      <c r="L278" s="279">
        <v>3859.5665849999996</v>
      </c>
    </row>
    <row r="279" spans="1:12" s="61" customFormat="1" ht="14.25" x14ac:dyDescent="0.25">
      <c r="A279" s="380">
        <v>7</v>
      </c>
      <c r="B279" s="330" t="s">
        <v>129</v>
      </c>
      <c r="C279" s="296" t="s">
        <v>919</v>
      </c>
      <c r="D279" s="279">
        <v>4890.2017359999991</v>
      </c>
      <c r="E279" s="279">
        <v>4890.2017359999991</v>
      </c>
      <c r="F279" s="252">
        <f t="shared" si="17"/>
        <v>0</v>
      </c>
      <c r="G279" s="279">
        <v>4890.2017359999991</v>
      </c>
      <c r="H279" s="279">
        <v>4890.9576799999995</v>
      </c>
      <c r="I279" s="252">
        <v>100.01545833977433</v>
      </c>
      <c r="J279" s="281"/>
      <c r="K279" s="279">
        <v>0</v>
      </c>
      <c r="L279" s="279">
        <v>4890.9576799999995</v>
      </c>
    </row>
    <row r="280" spans="1:12" s="61" customFormat="1" ht="14.25" x14ac:dyDescent="0.25">
      <c r="A280" s="380">
        <v>8</v>
      </c>
      <c r="B280" s="330" t="s">
        <v>129</v>
      </c>
      <c r="C280" s="296" t="s">
        <v>920</v>
      </c>
      <c r="D280" s="279">
        <v>3052.5018719999994</v>
      </c>
      <c r="E280" s="279">
        <v>3052.5018719999994</v>
      </c>
      <c r="F280" s="252">
        <f t="shared" si="17"/>
        <v>0</v>
      </c>
      <c r="G280" s="279">
        <v>3052.5018719999994</v>
      </c>
      <c r="H280" s="279">
        <v>3052.5018719999998</v>
      </c>
      <c r="I280" s="252">
        <v>100.00000000000003</v>
      </c>
      <c r="J280" s="281"/>
      <c r="K280" s="279">
        <v>0</v>
      </c>
      <c r="L280" s="279">
        <v>3052.5018719999998</v>
      </c>
    </row>
    <row r="281" spans="1:12" s="61" customFormat="1" ht="14.25" x14ac:dyDescent="0.25">
      <c r="A281" s="380">
        <v>9</v>
      </c>
      <c r="B281" s="330" t="s">
        <v>129</v>
      </c>
      <c r="C281" s="296" t="s">
        <v>921</v>
      </c>
      <c r="D281" s="279">
        <v>4496.9218699999992</v>
      </c>
      <c r="E281" s="279">
        <v>4496.9218699999992</v>
      </c>
      <c r="F281" s="252">
        <f t="shared" si="17"/>
        <v>0</v>
      </c>
      <c r="G281" s="279">
        <v>4497.8667999999998</v>
      </c>
      <c r="H281" s="279">
        <v>4497.8667999999998</v>
      </c>
      <c r="I281" s="252">
        <v>100.02101281781887</v>
      </c>
      <c r="J281" s="281"/>
      <c r="K281" s="279">
        <v>0</v>
      </c>
      <c r="L281" s="279">
        <v>4497.8667999999998</v>
      </c>
    </row>
    <row r="282" spans="1:12" s="61" customFormat="1" ht="14.25" x14ac:dyDescent="0.25">
      <c r="A282" s="380">
        <v>10</v>
      </c>
      <c r="B282" s="330" t="s">
        <v>129</v>
      </c>
      <c r="C282" s="296" t="s">
        <v>922</v>
      </c>
      <c r="D282" s="279">
        <v>6711.8377899999996</v>
      </c>
      <c r="E282" s="279">
        <v>6711.8377899999996</v>
      </c>
      <c r="F282" s="252">
        <f t="shared" si="17"/>
        <v>0</v>
      </c>
      <c r="G282" s="279">
        <v>6711.8377899999996</v>
      </c>
      <c r="H282" s="279">
        <v>6712.7827199999992</v>
      </c>
      <c r="I282" s="252">
        <v>100.01407855835562</v>
      </c>
      <c r="J282" s="281"/>
      <c r="K282" s="279">
        <v>0</v>
      </c>
      <c r="L282" s="279">
        <v>6712.7827199999992</v>
      </c>
    </row>
    <row r="283" spans="1:12" s="61" customFormat="1" ht="14.25" x14ac:dyDescent="0.25">
      <c r="A283" s="380">
        <v>11</v>
      </c>
      <c r="B283" s="330" t="s">
        <v>129</v>
      </c>
      <c r="C283" s="296" t="s">
        <v>923</v>
      </c>
      <c r="D283" s="279">
        <v>3232.7945159999999</v>
      </c>
      <c r="E283" s="279">
        <v>3232.7945159999999</v>
      </c>
      <c r="F283" s="252">
        <f t="shared" si="17"/>
        <v>0</v>
      </c>
      <c r="G283" s="279">
        <v>3232.7945159999999</v>
      </c>
      <c r="H283" s="279">
        <v>3233.5504599999995</v>
      </c>
      <c r="I283" s="252">
        <v>100.02338360809071</v>
      </c>
      <c r="J283" s="281"/>
      <c r="K283" s="279">
        <v>0</v>
      </c>
      <c r="L283" s="279">
        <v>3233.5504599999995</v>
      </c>
    </row>
    <row r="284" spans="1:12" s="61" customFormat="1" ht="14.25" x14ac:dyDescent="0.25">
      <c r="A284" s="380">
        <v>12</v>
      </c>
      <c r="B284" s="330" t="s">
        <v>129</v>
      </c>
      <c r="C284" s="296" t="s">
        <v>924</v>
      </c>
      <c r="D284" s="279">
        <v>5740.4497499999998</v>
      </c>
      <c r="E284" s="279">
        <v>5740.4497499999998</v>
      </c>
      <c r="F284" s="252">
        <f t="shared" si="17"/>
        <v>0</v>
      </c>
      <c r="G284" s="279">
        <v>5741.3946799999994</v>
      </c>
      <c r="H284" s="279">
        <v>5741.3946799999994</v>
      </c>
      <c r="I284" s="252">
        <v>100.01646090534979</v>
      </c>
      <c r="J284" s="281"/>
      <c r="K284" s="279">
        <v>0</v>
      </c>
      <c r="L284" s="279">
        <v>5741.3946799999994</v>
      </c>
    </row>
    <row r="285" spans="1:12" s="61" customFormat="1" ht="14.25" x14ac:dyDescent="0.25">
      <c r="A285" s="380">
        <v>13</v>
      </c>
      <c r="B285" s="330" t="s">
        <v>912</v>
      </c>
      <c r="C285" s="296" t="s">
        <v>925</v>
      </c>
      <c r="D285" s="279">
        <v>5727.277425799999</v>
      </c>
      <c r="E285" s="279">
        <v>5727.277425799999</v>
      </c>
      <c r="F285" s="252">
        <f t="shared" si="17"/>
        <v>0</v>
      </c>
      <c r="G285" s="279">
        <v>5727.277425799999</v>
      </c>
      <c r="H285" s="279">
        <v>5728.1656599999997</v>
      </c>
      <c r="I285" s="252">
        <v>100.01550883838802</v>
      </c>
      <c r="J285" s="281"/>
      <c r="K285" s="279">
        <v>0</v>
      </c>
      <c r="L285" s="279">
        <v>5728.1656599999997</v>
      </c>
    </row>
    <row r="286" spans="1:12" s="61" customFormat="1" ht="14.25" x14ac:dyDescent="0.25">
      <c r="A286" s="380">
        <v>15</v>
      </c>
      <c r="B286" s="330" t="s">
        <v>129</v>
      </c>
      <c r="C286" s="296" t="s">
        <v>926</v>
      </c>
      <c r="D286" s="279">
        <v>10194.715136153847</v>
      </c>
      <c r="E286" s="279">
        <v>10194.715136153847</v>
      </c>
      <c r="F286" s="252">
        <f t="shared" si="17"/>
        <v>0</v>
      </c>
      <c r="G286" s="279">
        <v>10194.715136153847</v>
      </c>
      <c r="H286" s="279">
        <v>10194.71513662064</v>
      </c>
      <c r="I286" s="252">
        <v>100.00000000457878</v>
      </c>
      <c r="J286" s="281"/>
      <c r="K286" s="279">
        <v>0</v>
      </c>
      <c r="L286" s="279">
        <v>10194.71513662064</v>
      </c>
    </row>
    <row r="287" spans="1:12" s="61" customFormat="1" ht="14.25" x14ac:dyDescent="0.25">
      <c r="A287" s="380">
        <v>16</v>
      </c>
      <c r="B287" s="330" t="s">
        <v>129</v>
      </c>
      <c r="C287" s="296" t="s">
        <v>927</v>
      </c>
      <c r="D287" s="279">
        <v>3211.4803727621506</v>
      </c>
      <c r="E287" s="279">
        <v>3211.4803727621506</v>
      </c>
      <c r="F287" s="252">
        <f t="shared" si="17"/>
        <v>0</v>
      </c>
      <c r="G287" s="279">
        <v>3211.4803727621506</v>
      </c>
      <c r="H287" s="279">
        <v>3211.4803722953588</v>
      </c>
      <c r="I287" s="252">
        <v>99.99999998546491</v>
      </c>
      <c r="J287" s="281"/>
      <c r="K287" s="279">
        <v>0</v>
      </c>
      <c r="L287" s="279">
        <v>3211.4803722953588</v>
      </c>
    </row>
    <row r="288" spans="1:12" s="61" customFormat="1" ht="14.25" x14ac:dyDescent="0.25">
      <c r="A288" s="380">
        <v>17</v>
      </c>
      <c r="B288" s="330" t="s">
        <v>129</v>
      </c>
      <c r="C288" s="296" t="s">
        <v>928</v>
      </c>
      <c r="D288" s="279">
        <v>6413.3299431501509</v>
      </c>
      <c r="E288" s="279">
        <v>6413.3299431501509</v>
      </c>
      <c r="F288" s="252">
        <f t="shared" si="17"/>
        <v>0</v>
      </c>
      <c r="G288" s="279">
        <v>6413.3299431501509</v>
      </c>
      <c r="H288" s="279">
        <v>6414.184839999999</v>
      </c>
      <c r="I288" s="252">
        <v>100.01332999950769</v>
      </c>
      <c r="J288" s="116"/>
      <c r="K288" s="279">
        <v>0</v>
      </c>
      <c r="L288" s="279">
        <v>6414.184839999999</v>
      </c>
    </row>
    <row r="289" spans="1:12" s="61" customFormat="1" ht="14.25" x14ac:dyDescent="0.25">
      <c r="A289" s="380">
        <v>18</v>
      </c>
      <c r="B289" s="330" t="s">
        <v>129</v>
      </c>
      <c r="C289" s="296" t="s">
        <v>929</v>
      </c>
      <c r="D289" s="279">
        <v>5044.1437411833022</v>
      </c>
      <c r="E289" s="279">
        <v>5044.1437411833022</v>
      </c>
      <c r="F289" s="252">
        <f t="shared" si="17"/>
        <v>0</v>
      </c>
      <c r="G289" s="279">
        <v>5044.1437411833022</v>
      </c>
      <c r="H289" s="279">
        <v>5044.1437408673191</v>
      </c>
      <c r="I289" s="252">
        <v>99.999999993735642</v>
      </c>
      <c r="J289" s="116"/>
      <c r="K289" s="279">
        <v>0</v>
      </c>
      <c r="L289" s="279">
        <v>5044.1437408673191</v>
      </c>
    </row>
    <row r="290" spans="1:12" s="61" customFormat="1" ht="14.25" x14ac:dyDescent="0.25">
      <c r="A290" s="380">
        <v>19</v>
      </c>
      <c r="B290" s="330" t="s">
        <v>129</v>
      </c>
      <c r="C290" s="296" t="s">
        <v>930</v>
      </c>
      <c r="D290" s="279">
        <v>10968.894943572999</v>
      </c>
      <c r="E290" s="279">
        <v>10968.894943572999</v>
      </c>
      <c r="F290" s="252">
        <f t="shared" si="17"/>
        <v>0</v>
      </c>
      <c r="G290" s="279">
        <v>10968.894943572999</v>
      </c>
      <c r="H290" s="279">
        <v>10968.747439999999</v>
      </c>
      <c r="I290" s="252">
        <v>99.998655255850665</v>
      </c>
      <c r="J290" s="297"/>
      <c r="K290" s="279">
        <v>0</v>
      </c>
      <c r="L290" s="279">
        <v>10968.747439999999</v>
      </c>
    </row>
    <row r="291" spans="1:12" s="61" customFormat="1" ht="14.25" x14ac:dyDescent="0.25">
      <c r="A291" s="380">
        <v>20</v>
      </c>
      <c r="B291" s="330" t="s">
        <v>129</v>
      </c>
      <c r="C291" s="296" t="s">
        <v>931</v>
      </c>
      <c r="D291" s="279">
        <v>10801.370004746999</v>
      </c>
      <c r="E291" s="279">
        <v>10801.370004746999</v>
      </c>
      <c r="F291" s="252">
        <f t="shared" si="17"/>
        <v>0</v>
      </c>
      <c r="G291" s="279">
        <v>10801.370004746999</v>
      </c>
      <c r="H291" s="279">
        <v>10801.370005364599</v>
      </c>
      <c r="I291" s="252">
        <v>100.00000000571778</v>
      </c>
      <c r="J291" s="297"/>
      <c r="K291" s="279">
        <v>0</v>
      </c>
      <c r="L291" s="279">
        <v>10801.370005364599</v>
      </c>
    </row>
    <row r="292" spans="1:12" s="61" customFormat="1" ht="14.25" x14ac:dyDescent="0.25">
      <c r="A292" s="380">
        <v>21</v>
      </c>
      <c r="B292" s="330" t="s">
        <v>129</v>
      </c>
      <c r="C292" s="296" t="s">
        <v>932</v>
      </c>
      <c r="D292" s="279">
        <v>9128.7495062400012</v>
      </c>
      <c r="E292" s="279">
        <v>9128.7495062400012</v>
      </c>
      <c r="F292" s="252">
        <f t="shared" si="17"/>
        <v>0</v>
      </c>
      <c r="G292" s="279">
        <v>9128.7495062400012</v>
      </c>
      <c r="H292" s="279">
        <v>9128.023799999999</v>
      </c>
      <c r="I292" s="252">
        <v>99.992050321465101</v>
      </c>
      <c r="J292" s="297"/>
      <c r="K292" s="279">
        <v>0</v>
      </c>
      <c r="L292" s="279">
        <v>9128.023799999999</v>
      </c>
    </row>
    <row r="293" spans="1:12" s="61" customFormat="1" ht="14.25" x14ac:dyDescent="0.25">
      <c r="A293" s="380">
        <v>24</v>
      </c>
      <c r="B293" s="330" t="s">
        <v>129</v>
      </c>
      <c r="C293" s="296" t="s">
        <v>933</v>
      </c>
      <c r="D293" s="279">
        <v>5052.6916153210004</v>
      </c>
      <c r="E293" s="279">
        <v>5052.6916153210004</v>
      </c>
      <c r="F293" s="252">
        <f t="shared" si="17"/>
        <v>0</v>
      </c>
      <c r="G293" s="279">
        <v>5052.6916153210004</v>
      </c>
      <c r="H293" s="279">
        <v>5053.485639999999</v>
      </c>
      <c r="I293" s="252">
        <v>100.01571488504446</v>
      </c>
      <c r="J293" s="297"/>
      <c r="K293" s="279">
        <v>0</v>
      </c>
      <c r="L293" s="279">
        <v>5053.485639999999</v>
      </c>
    </row>
    <row r="294" spans="1:12" s="61" customFormat="1" ht="14.25" x14ac:dyDescent="0.25">
      <c r="A294" s="380">
        <v>25</v>
      </c>
      <c r="B294" s="330" t="s">
        <v>129</v>
      </c>
      <c r="C294" s="296" t="s">
        <v>934</v>
      </c>
      <c r="D294" s="279">
        <v>5574.2450102346975</v>
      </c>
      <c r="E294" s="279">
        <v>5574.2450102346975</v>
      </c>
      <c r="F294" s="252">
        <f t="shared" si="17"/>
        <v>0</v>
      </c>
      <c r="G294" s="279">
        <v>5574.2450102346975</v>
      </c>
      <c r="H294" s="279">
        <v>5575.0869999999995</v>
      </c>
      <c r="I294" s="252">
        <v>100.01510500101369</v>
      </c>
      <c r="J294" s="297"/>
      <c r="K294" s="279">
        <v>0</v>
      </c>
      <c r="L294" s="279">
        <v>5575.0869999999995</v>
      </c>
    </row>
    <row r="295" spans="1:12" s="61" customFormat="1" ht="14.25" x14ac:dyDescent="0.25">
      <c r="A295" s="380">
        <v>26</v>
      </c>
      <c r="B295" s="330" t="s">
        <v>129</v>
      </c>
      <c r="C295" s="296" t="s">
        <v>935</v>
      </c>
      <c r="D295" s="279">
        <v>5022.1065364106971</v>
      </c>
      <c r="E295" s="279">
        <v>5022.1065364106971</v>
      </c>
      <c r="F295" s="252">
        <f t="shared" si="17"/>
        <v>0</v>
      </c>
      <c r="G295" s="279">
        <v>5022.1065364106971</v>
      </c>
      <c r="H295" s="279">
        <v>5022.1065367266792</v>
      </c>
      <c r="I295" s="252">
        <v>100.00000000629183</v>
      </c>
      <c r="J295" s="297"/>
      <c r="K295" s="279">
        <v>0</v>
      </c>
      <c r="L295" s="279">
        <v>5022.1065367266792</v>
      </c>
    </row>
    <row r="296" spans="1:12" s="61" customFormat="1" ht="14.25" x14ac:dyDescent="0.25">
      <c r="A296" s="380">
        <v>28</v>
      </c>
      <c r="B296" s="330" t="s">
        <v>194</v>
      </c>
      <c r="C296" s="296" t="s">
        <v>936</v>
      </c>
      <c r="D296" s="279">
        <v>8890.5515331611514</v>
      </c>
      <c r="E296" s="279">
        <v>8890.5515331611514</v>
      </c>
      <c r="F296" s="252">
        <f t="shared" si="17"/>
        <v>0</v>
      </c>
      <c r="G296" s="279">
        <v>8890.5515331611514</v>
      </c>
      <c r="H296" s="279">
        <v>8889.9014399999996</v>
      </c>
      <c r="I296" s="252">
        <v>99.992687819661953</v>
      </c>
      <c r="J296" s="297"/>
      <c r="K296" s="279">
        <v>0</v>
      </c>
      <c r="L296" s="279">
        <v>8889.9014399999996</v>
      </c>
    </row>
    <row r="297" spans="1:12" s="61" customFormat="1" ht="14.25" x14ac:dyDescent="0.25">
      <c r="A297" s="380">
        <v>29</v>
      </c>
      <c r="B297" s="330" t="s">
        <v>129</v>
      </c>
      <c r="C297" s="296" t="s">
        <v>226</v>
      </c>
      <c r="D297" s="279">
        <v>9101.301179600001</v>
      </c>
      <c r="E297" s="279">
        <v>9101.301179600001</v>
      </c>
      <c r="F297" s="252">
        <f t="shared" si="17"/>
        <v>0</v>
      </c>
      <c r="G297" s="279">
        <v>9101.301179600001</v>
      </c>
      <c r="H297" s="279">
        <v>9101.5657599999995</v>
      </c>
      <c r="I297" s="252">
        <v>100.00290706125176</v>
      </c>
      <c r="J297" s="297"/>
      <c r="K297" s="279">
        <v>0</v>
      </c>
      <c r="L297" s="279">
        <v>9101.5657599999995</v>
      </c>
    </row>
    <row r="298" spans="1:12" s="61" customFormat="1" ht="14.25" x14ac:dyDescent="0.25">
      <c r="A298" s="380">
        <v>31</v>
      </c>
      <c r="B298" s="330" t="s">
        <v>937</v>
      </c>
      <c r="C298" s="296" t="s">
        <v>938</v>
      </c>
      <c r="D298" s="279">
        <v>3025.9173058729998</v>
      </c>
      <c r="E298" s="279">
        <v>3025.9173058729998</v>
      </c>
      <c r="F298" s="252">
        <f t="shared" si="17"/>
        <v>0</v>
      </c>
      <c r="G298" s="279">
        <v>3025.9173058729998</v>
      </c>
      <c r="H298" s="279">
        <v>3025.6658599999996</v>
      </c>
      <c r="I298" s="252">
        <v>99.991690259594606</v>
      </c>
      <c r="J298" s="297"/>
      <c r="K298" s="279">
        <v>0</v>
      </c>
      <c r="L298" s="279">
        <v>3025.6658599999996</v>
      </c>
    </row>
    <row r="299" spans="1:12" s="61" customFormat="1" ht="14.25" x14ac:dyDescent="0.25">
      <c r="A299" s="380">
        <v>33</v>
      </c>
      <c r="B299" s="330" t="s">
        <v>937</v>
      </c>
      <c r="C299" s="296" t="s">
        <v>939</v>
      </c>
      <c r="D299" s="279">
        <v>3055.1213124529995</v>
      </c>
      <c r="E299" s="279">
        <v>3055.1213124529995</v>
      </c>
      <c r="F299" s="252">
        <f t="shared" si="17"/>
        <v>0</v>
      </c>
      <c r="G299" s="279">
        <v>3055.1213124529995</v>
      </c>
      <c r="H299" s="279">
        <v>3055.9036199999996</v>
      </c>
      <c r="I299" s="252">
        <v>100.02560643152896</v>
      </c>
      <c r="J299" s="297"/>
      <c r="K299" s="279">
        <v>0</v>
      </c>
      <c r="L299" s="279">
        <v>3055.9036199999996</v>
      </c>
    </row>
    <row r="300" spans="1:12" s="61" customFormat="1" ht="14.25" x14ac:dyDescent="0.25">
      <c r="A300" s="380">
        <v>34</v>
      </c>
      <c r="B300" s="330" t="s">
        <v>937</v>
      </c>
      <c r="C300" s="296" t="s">
        <v>940</v>
      </c>
      <c r="D300" s="279">
        <v>9511.6838434926958</v>
      </c>
      <c r="E300" s="279">
        <v>9511.6838434926958</v>
      </c>
      <c r="F300" s="252">
        <f t="shared" si="17"/>
        <v>0</v>
      </c>
      <c r="G300" s="279">
        <v>9511.6838434926958</v>
      </c>
      <c r="H300" s="279">
        <v>9511.6653799999985</v>
      </c>
      <c r="I300" s="252">
        <v>99.999805886181662</v>
      </c>
      <c r="J300" s="297"/>
      <c r="K300" s="279">
        <v>0</v>
      </c>
      <c r="L300" s="279">
        <v>9511.6653799999985</v>
      </c>
    </row>
    <row r="301" spans="1:12" s="61" customFormat="1" ht="14.25" x14ac:dyDescent="0.25">
      <c r="A301" s="380">
        <v>36</v>
      </c>
      <c r="B301" s="330" t="s">
        <v>129</v>
      </c>
      <c r="C301" s="296" t="s">
        <v>941</v>
      </c>
      <c r="D301" s="279">
        <v>4982.1918625513017</v>
      </c>
      <c r="E301" s="279">
        <v>4982.1918625513017</v>
      </c>
      <c r="F301" s="252">
        <f t="shared" si="17"/>
        <v>0</v>
      </c>
      <c r="G301" s="279">
        <v>4982.1918625513017</v>
      </c>
      <c r="H301" s="279">
        <v>4981.6709600000004</v>
      </c>
      <c r="I301" s="252">
        <v>99.989544711129724</v>
      </c>
      <c r="J301" s="297"/>
      <c r="K301" s="279">
        <v>0</v>
      </c>
      <c r="L301" s="279">
        <v>4981.6709600000004</v>
      </c>
    </row>
    <row r="302" spans="1:12" s="61" customFormat="1" ht="14.25" x14ac:dyDescent="0.25">
      <c r="A302" s="380">
        <v>38</v>
      </c>
      <c r="B302" s="330" t="s">
        <v>129</v>
      </c>
      <c r="C302" s="296" t="s">
        <v>942</v>
      </c>
      <c r="D302" s="279">
        <v>19443.418630714299</v>
      </c>
      <c r="E302" s="279">
        <v>19443.418630714299</v>
      </c>
      <c r="F302" s="252">
        <f t="shared" si="17"/>
        <v>0</v>
      </c>
      <c r="G302" s="279">
        <v>19443.418630714299</v>
      </c>
      <c r="H302" s="279">
        <v>19443.418630714299</v>
      </c>
      <c r="I302" s="252">
        <v>100</v>
      </c>
      <c r="J302" s="297"/>
      <c r="K302" s="279">
        <v>19443.418630714299</v>
      </c>
      <c r="L302" s="279">
        <v>0</v>
      </c>
    </row>
    <row r="303" spans="1:12" s="61" customFormat="1" ht="14.25" x14ac:dyDescent="0.25">
      <c r="A303" s="380">
        <v>40</v>
      </c>
      <c r="B303" s="330" t="s">
        <v>937</v>
      </c>
      <c r="C303" s="296" t="s">
        <v>943</v>
      </c>
      <c r="D303" s="279">
        <v>10637.168290237998</v>
      </c>
      <c r="E303" s="279">
        <v>10637.168290237998</v>
      </c>
      <c r="F303" s="252">
        <f t="shared" si="17"/>
        <v>0</v>
      </c>
      <c r="G303" s="279">
        <v>10637.168290237998</v>
      </c>
      <c r="H303" s="279">
        <v>2977.6111613709995</v>
      </c>
      <c r="I303" s="252">
        <v>27.992517182450051</v>
      </c>
      <c r="J303" s="297"/>
      <c r="K303" s="279">
        <v>0</v>
      </c>
      <c r="L303" s="279">
        <v>2977.6111613709995</v>
      </c>
    </row>
    <row r="304" spans="1:12" s="61" customFormat="1" ht="14.25" x14ac:dyDescent="0.25">
      <c r="A304" s="380">
        <v>42</v>
      </c>
      <c r="B304" s="330" t="s">
        <v>129</v>
      </c>
      <c r="C304" s="296" t="s">
        <v>944</v>
      </c>
      <c r="D304" s="279">
        <v>12390.231965189287</v>
      </c>
      <c r="E304" s="279">
        <v>12390.231965189287</v>
      </c>
      <c r="F304" s="252">
        <f t="shared" si="17"/>
        <v>0</v>
      </c>
      <c r="G304" s="279">
        <v>12390.231965189287</v>
      </c>
      <c r="H304" s="279">
        <v>6321.4585567224003</v>
      </c>
      <c r="I304" s="252">
        <v>51.019694986201394</v>
      </c>
      <c r="J304" s="297"/>
      <c r="K304" s="279">
        <v>6321.4585567224003</v>
      </c>
      <c r="L304" s="279">
        <v>0</v>
      </c>
    </row>
    <row r="305" spans="1:12" s="61" customFormat="1" ht="14.25" x14ac:dyDescent="0.25">
      <c r="A305" s="380">
        <v>43</v>
      </c>
      <c r="B305" s="330" t="s">
        <v>129</v>
      </c>
      <c r="C305" s="296" t="s">
        <v>945</v>
      </c>
      <c r="D305" s="279">
        <v>27836.591856982999</v>
      </c>
      <c r="E305" s="279">
        <v>27836.591856982999</v>
      </c>
      <c r="F305" s="252">
        <f t="shared" si="17"/>
        <v>0</v>
      </c>
      <c r="G305" s="279">
        <v>27836.591856982999</v>
      </c>
      <c r="H305" s="279">
        <v>6528.6670593073995</v>
      </c>
      <c r="I305" s="252">
        <v>23.453543066083498</v>
      </c>
      <c r="J305" s="297"/>
      <c r="K305" s="279">
        <v>6528.6670593073995</v>
      </c>
      <c r="L305" s="279">
        <v>0</v>
      </c>
    </row>
    <row r="306" spans="1:12" s="61" customFormat="1" ht="14.25" x14ac:dyDescent="0.25">
      <c r="A306" s="384">
        <v>45</v>
      </c>
      <c r="B306" s="338" t="s">
        <v>129</v>
      </c>
      <c r="C306" s="299" t="s">
        <v>946</v>
      </c>
      <c r="D306" s="300">
        <v>11922.626002914132</v>
      </c>
      <c r="E306" s="300">
        <v>11922.626002914132</v>
      </c>
      <c r="F306" s="259">
        <f t="shared" si="17"/>
        <v>0</v>
      </c>
      <c r="G306" s="300">
        <v>11922.626002914132</v>
      </c>
      <c r="H306" s="300">
        <v>7084.6509635635994</v>
      </c>
      <c r="I306" s="259">
        <v>59.421900526209306</v>
      </c>
      <c r="J306" s="301"/>
      <c r="K306" s="300">
        <v>7084.6509635635994</v>
      </c>
      <c r="L306" s="300">
        <v>0</v>
      </c>
    </row>
    <row r="307" spans="1:12" s="61" customFormat="1" ht="14.25" x14ac:dyDescent="0.25">
      <c r="A307" s="385" t="s">
        <v>1077</v>
      </c>
      <c r="B307" s="330"/>
      <c r="C307" s="296"/>
      <c r="D307" s="279"/>
      <c r="E307" s="279"/>
      <c r="F307" s="252"/>
      <c r="G307" s="279"/>
      <c r="H307" s="279"/>
      <c r="I307" s="252"/>
      <c r="J307" s="297"/>
      <c r="K307" s="279"/>
      <c r="L307" s="279"/>
    </row>
    <row r="308" spans="1:12" s="48" customFormat="1" ht="15" customHeight="1" x14ac:dyDescent="0.25">
      <c r="A308" s="337" t="s">
        <v>1106</v>
      </c>
      <c r="B308" s="337"/>
      <c r="C308" s="150"/>
      <c r="D308" s="150"/>
      <c r="E308" s="150"/>
      <c r="F308" s="150"/>
      <c r="G308" s="150"/>
      <c r="H308" s="150"/>
      <c r="I308" s="150"/>
      <c r="J308" s="150"/>
      <c r="K308" s="150"/>
      <c r="L308" s="150"/>
    </row>
    <row r="309" spans="1:12" ht="15" customHeight="1" x14ac:dyDescent="0.25">
      <c r="A309" s="386" t="s">
        <v>947</v>
      </c>
      <c r="B309" s="386"/>
      <c r="C309" s="268"/>
      <c r="D309" s="268"/>
      <c r="E309" s="268"/>
      <c r="F309" s="268"/>
      <c r="G309" s="268"/>
      <c r="H309" s="268"/>
      <c r="I309" s="268"/>
      <c r="J309" s="268"/>
      <c r="K309" s="268"/>
      <c r="L309" s="268"/>
    </row>
    <row r="310" spans="1:12" ht="15" customHeight="1" x14ac:dyDescent="0.25">
      <c r="A310" s="387" t="s">
        <v>401</v>
      </c>
      <c r="B310" s="387"/>
      <c r="C310" s="269"/>
      <c r="D310" s="269"/>
      <c r="E310" s="269"/>
      <c r="F310" s="269"/>
      <c r="G310" s="269"/>
      <c r="H310" s="269"/>
      <c r="I310" s="269"/>
      <c r="J310" s="269"/>
      <c r="K310" s="269"/>
      <c r="L310" s="269"/>
    </row>
    <row r="311" spans="1:12" s="63" customFormat="1" ht="15" x14ac:dyDescent="0.25">
      <c r="A311" s="386"/>
      <c r="B311" s="388"/>
      <c r="C311" s="302"/>
      <c r="D311" s="268"/>
      <c r="E311" s="268"/>
      <c r="F311" s="268"/>
      <c r="G311" s="268"/>
      <c r="H311" s="268"/>
      <c r="I311" s="268"/>
      <c r="J311" s="268"/>
      <c r="K311" s="268"/>
      <c r="L311" s="268"/>
    </row>
    <row r="312" spans="1:12" s="63" customFormat="1" ht="15" x14ac:dyDescent="0.25">
      <c r="A312" s="386"/>
      <c r="B312" s="388"/>
      <c r="C312" s="302"/>
      <c r="D312" s="303"/>
      <c r="E312" s="303"/>
      <c r="F312" s="303"/>
      <c r="G312" s="303"/>
      <c r="H312" s="303"/>
      <c r="I312" s="303"/>
      <c r="J312" s="303"/>
      <c r="K312" s="303"/>
      <c r="L312" s="303"/>
    </row>
    <row r="313" spans="1:12" s="63" customFormat="1" ht="15" x14ac:dyDescent="0.25">
      <c r="A313" s="386"/>
      <c r="B313" s="388"/>
      <c r="C313" s="302"/>
      <c r="D313" s="303"/>
      <c r="E313" s="303"/>
      <c r="F313" s="303"/>
      <c r="G313" s="303"/>
      <c r="H313" s="303"/>
      <c r="I313" s="303"/>
      <c r="J313" s="303"/>
      <c r="K313" s="303"/>
      <c r="L313" s="303"/>
    </row>
    <row r="314" spans="1:12" s="63" customFormat="1" ht="15" x14ac:dyDescent="0.25">
      <c r="A314" s="386"/>
      <c r="B314" s="388"/>
      <c r="C314" s="302"/>
      <c r="D314" s="303"/>
      <c r="E314" s="303"/>
      <c r="F314" s="303"/>
      <c r="G314" s="303"/>
      <c r="H314" s="303"/>
      <c r="I314" s="303"/>
      <c r="J314" s="303"/>
      <c r="K314" s="303"/>
      <c r="L314" s="303"/>
    </row>
    <row r="315" spans="1:12" s="63" customFormat="1" ht="15" x14ac:dyDescent="0.25">
      <c r="A315" s="386"/>
      <c r="B315" s="388"/>
      <c r="C315" s="302"/>
      <c r="D315" s="304"/>
      <c r="E315" s="304"/>
      <c r="F315" s="268"/>
      <c r="G315" s="304"/>
      <c r="H315" s="304"/>
      <c r="I315" s="268"/>
      <c r="J315" s="268"/>
      <c r="K315" s="304"/>
      <c r="L315" s="304"/>
    </row>
    <row r="316" spans="1:12" ht="12" x14ac:dyDescent="0.25">
      <c r="A316" s="386"/>
      <c r="B316" s="388"/>
      <c r="C316" s="302"/>
      <c r="D316" s="303"/>
      <c r="E316" s="303"/>
      <c r="F316" s="303"/>
      <c r="G316" s="303"/>
      <c r="H316" s="303"/>
      <c r="I316" s="303"/>
      <c r="J316" s="303"/>
      <c r="K316" s="303"/>
      <c r="L316" s="303"/>
    </row>
    <row r="317" spans="1:12" ht="12" x14ac:dyDescent="0.25">
      <c r="A317" s="386"/>
      <c r="B317" s="388"/>
      <c r="C317" s="302"/>
      <c r="D317" s="305"/>
      <c r="E317" s="305"/>
      <c r="F317" s="305"/>
      <c r="G317" s="305"/>
      <c r="H317" s="305"/>
      <c r="I317" s="305"/>
      <c r="J317" s="305"/>
      <c r="K317" s="305"/>
      <c r="L317" s="305"/>
    </row>
    <row r="318" spans="1:12" ht="12" x14ac:dyDescent="0.25">
      <c r="A318" s="386"/>
      <c r="B318" s="388"/>
      <c r="C318" s="302"/>
      <c r="D318" s="268"/>
      <c r="E318" s="268"/>
      <c r="F318" s="268"/>
      <c r="G318" s="268"/>
      <c r="H318" s="268"/>
      <c r="I318" s="268"/>
      <c r="J318" s="268"/>
      <c r="K318" s="268"/>
      <c r="L318" s="268"/>
    </row>
    <row r="319" spans="1:12" ht="12" x14ac:dyDescent="0.25">
      <c r="A319" s="386"/>
      <c r="B319" s="388"/>
      <c r="C319" s="302"/>
      <c r="D319" s="268"/>
      <c r="E319" s="268"/>
      <c r="F319" s="268"/>
      <c r="G319" s="268"/>
      <c r="H319" s="268"/>
      <c r="I319" s="268"/>
      <c r="J319" s="268"/>
      <c r="K319" s="268"/>
      <c r="L319" s="268"/>
    </row>
    <row r="320" spans="1:12" ht="12" x14ac:dyDescent="0.25">
      <c r="A320" s="386"/>
      <c r="B320" s="388"/>
      <c r="C320" s="302"/>
      <c r="D320" s="268"/>
      <c r="E320" s="268"/>
      <c r="F320" s="268"/>
      <c r="G320" s="268"/>
      <c r="H320" s="268"/>
      <c r="I320" s="268"/>
      <c r="J320" s="268"/>
      <c r="K320" s="268"/>
      <c r="L320" s="268"/>
    </row>
    <row r="321" spans="1:12" ht="12" x14ac:dyDescent="0.25">
      <c r="A321" s="386"/>
      <c r="B321" s="388"/>
      <c r="C321" s="302"/>
      <c r="D321" s="268"/>
      <c r="E321" s="268"/>
      <c r="F321" s="268"/>
      <c r="G321" s="268"/>
      <c r="H321" s="268"/>
      <c r="I321" s="268"/>
      <c r="J321" s="268"/>
      <c r="K321" s="268"/>
      <c r="L321" s="268"/>
    </row>
    <row r="322" spans="1:12" ht="12" x14ac:dyDescent="0.25">
      <c r="A322" s="386"/>
      <c r="B322" s="388"/>
      <c r="C322" s="302"/>
      <c r="D322" s="268"/>
      <c r="E322" s="268"/>
      <c r="F322" s="268"/>
      <c r="G322" s="268"/>
      <c r="H322" s="268"/>
      <c r="I322" s="268"/>
      <c r="J322" s="268"/>
      <c r="K322" s="268"/>
      <c r="L322" s="268"/>
    </row>
    <row r="323" spans="1:12" ht="12" x14ac:dyDescent="0.25">
      <c r="A323" s="386"/>
      <c r="B323" s="388"/>
      <c r="C323" s="302"/>
      <c r="D323" s="268"/>
      <c r="E323" s="268"/>
      <c r="F323" s="268"/>
      <c r="G323" s="268"/>
      <c r="H323" s="268"/>
      <c r="I323" s="268"/>
      <c r="J323" s="268"/>
      <c r="K323" s="268"/>
      <c r="L323" s="268"/>
    </row>
    <row r="324" spans="1:12" ht="12" x14ac:dyDescent="0.25">
      <c r="A324" s="386"/>
      <c r="B324" s="388"/>
      <c r="C324" s="302"/>
      <c r="D324" s="268"/>
      <c r="E324" s="268"/>
      <c r="F324" s="268"/>
      <c r="G324" s="268"/>
      <c r="H324" s="268"/>
      <c r="I324" s="268"/>
      <c r="J324" s="268"/>
      <c r="K324" s="268"/>
      <c r="L324" s="268"/>
    </row>
    <row r="325" spans="1:12" ht="12" x14ac:dyDescent="0.25">
      <c r="A325" s="386"/>
      <c r="B325" s="388"/>
      <c r="C325" s="302"/>
      <c r="D325" s="268"/>
      <c r="E325" s="268"/>
      <c r="F325" s="268"/>
      <c r="G325" s="268"/>
      <c r="H325" s="268"/>
      <c r="I325" s="268"/>
      <c r="J325" s="268"/>
      <c r="K325" s="268"/>
      <c r="L325" s="268"/>
    </row>
    <row r="326" spans="1:12" ht="12" x14ac:dyDescent="0.25">
      <c r="A326" s="386"/>
      <c r="B326" s="388"/>
      <c r="C326" s="302"/>
      <c r="D326" s="268"/>
      <c r="E326" s="268"/>
      <c r="F326" s="268"/>
      <c r="G326" s="268"/>
      <c r="H326" s="268"/>
      <c r="I326" s="268"/>
      <c r="J326" s="268"/>
      <c r="K326" s="268"/>
      <c r="L326" s="268"/>
    </row>
    <row r="327" spans="1:12" ht="12" x14ac:dyDescent="0.25">
      <c r="A327" s="386"/>
      <c r="B327" s="388"/>
      <c r="C327" s="302"/>
      <c r="D327" s="268"/>
      <c r="E327" s="268"/>
      <c r="F327" s="268"/>
      <c r="G327" s="268"/>
      <c r="H327" s="268"/>
      <c r="I327" s="268"/>
      <c r="J327" s="268"/>
      <c r="K327" s="268"/>
      <c r="L327" s="268"/>
    </row>
    <row r="328" spans="1:12" ht="12" x14ac:dyDescent="0.25">
      <c r="A328" s="386"/>
      <c r="B328" s="388"/>
      <c r="C328" s="302"/>
      <c r="D328" s="268"/>
      <c r="E328" s="268"/>
      <c r="F328" s="268"/>
      <c r="G328" s="268"/>
      <c r="H328" s="268"/>
      <c r="I328" s="268"/>
      <c r="J328" s="268"/>
      <c r="K328" s="268"/>
      <c r="L328" s="268"/>
    </row>
    <row r="329" spans="1:12" ht="12" x14ac:dyDescent="0.25">
      <c r="A329" s="386"/>
      <c r="B329" s="388"/>
      <c r="C329" s="302"/>
      <c r="D329" s="268"/>
      <c r="E329" s="268"/>
      <c r="F329" s="268"/>
      <c r="G329" s="268"/>
      <c r="H329" s="268"/>
      <c r="I329" s="268"/>
      <c r="J329" s="268"/>
      <c r="K329" s="268"/>
      <c r="L329" s="268"/>
    </row>
    <row r="330" spans="1:12" ht="12" x14ac:dyDescent="0.25">
      <c r="A330" s="386"/>
      <c r="B330" s="388"/>
      <c r="C330" s="302"/>
      <c r="D330" s="268"/>
      <c r="E330" s="268"/>
      <c r="F330" s="268"/>
      <c r="G330" s="268"/>
      <c r="H330" s="268"/>
      <c r="I330" s="268"/>
      <c r="J330" s="268"/>
      <c r="K330" s="268"/>
      <c r="L330" s="268"/>
    </row>
    <row r="331" spans="1:12" ht="12" x14ac:dyDescent="0.25">
      <c r="A331" s="386"/>
      <c r="B331" s="388"/>
      <c r="C331" s="302"/>
      <c r="D331" s="268"/>
      <c r="E331" s="268"/>
      <c r="F331" s="268"/>
      <c r="G331" s="268"/>
      <c r="H331" s="268"/>
      <c r="I331" s="268"/>
      <c r="J331" s="268"/>
      <c r="K331" s="268"/>
      <c r="L331" s="268"/>
    </row>
    <row r="332" spans="1:12" ht="12" x14ac:dyDescent="0.25">
      <c r="A332" s="386"/>
      <c r="B332" s="388"/>
      <c r="C332" s="302"/>
      <c r="D332" s="268"/>
      <c r="E332" s="268"/>
      <c r="F332" s="268"/>
      <c r="G332" s="268"/>
      <c r="H332" s="268"/>
      <c r="I332" s="268"/>
      <c r="J332" s="268"/>
      <c r="K332" s="268"/>
      <c r="L332" s="268"/>
    </row>
    <row r="333" spans="1:12" ht="12" x14ac:dyDescent="0.25">
      <c r="A333" s="386"/>
      <c r="B333" s="388"/>
      <c r="C333" s="302"/>
      <c r="D333" s="268"/>
      <c r="E333" s="268"/>
      <c r="F333" s="268"/>
      <c r="G333" s="268"/>
      <c r="H333" s="268"/>
      <c r="I333" s="268"/>
      <c r="J333" s="268"/>
      <c r="K333" s="268"/>
      <c r="L333" s="268"/>
    </row>
    <row r="334" spans="1:12" ht="12" x14ac:dyDescent="0.25">
      <c r="A334" s="386"/>
      <c r="B334" s="388"/>
      <c r="C334" s="302"/>
      <c r="D334" s="268"/>
      <c r="E334" s="268"/>
      <c r="F334" s="268"/>
      <c r="G334" s="268"/>
      <c r="H334" s="268"/>
      <c r="I334" s="268"/>
      <c r="J334" s="268"/>
      <c r="K334" s="268"/>
      <c r="L334" s="268"/>
    </row>
    <row r="335" spans="1:12" ht="12" x14ac:dyDescent="0.25">
      <c r="A335" s="386"/>
      <c r="B335" s="388"/>
      <c r="C335" s="302"/>
      <c r="D335" s="268"/>
      <c r="E335" s="268"/>
      <c r="F335" s="268"/>
      <c r="G335" s="268"/>
      <c r="H335" s="268"/>
      <c r="I335" s="268"/>
      <c r="J335" s="268"/>
      <c r="K335" s="268"/>
      <c r="L335" s="268"/>
    </row>
    <row r="336" spans="1:12" ht="12" x14ac:dyDescent="0.25">
      <c r="A336" s="386"/>
      <c r="B336" s="388"/>
      <c r="C336" s="302"/>
      <c r="D336" s="268"/>
      <c r="E336" s="268"/>
      <c r="F336" s="268"/>
      <c r="G336" s="268"/>
      <c r="H336" s="268"/>
      <c r="I336" s="268"/>
      <c r="J336" s="268"/>
      <c r="K336" s="268"/>
      <c r="L336" s="268"/>
    </row>
    <row r="337" spans="1:12" ht="12" x14ac:dyDescent="0.25">
      <c r="A337" s="386"/>
      <c r="B337" s="388"/>
      <c r="C337" s="302"/>
      <c r="D337" s="268"/>
      <c r="E337" s="268"/>
      <c r="F337" s="268"/>
      <c r="G337" s="268"/>
      <c r="H337" s="268"/>
      <c r="I337" s="268"/>
      <c r="J337" s="268"/>
      <c r="K337" s="268"/>
      <c r="L337" s="268"/>
    </row>
    <row r="338" spans="1:12" ht="12" x14ac:dyDescent="0.25">
      <c r="A338" s="386"/>
      <c r="B338" s="388"/>
      <c r="C338" s="302"/>
      <c r="D338" s="268"/>
      <c r="E338" s="268"/>
      <c r="F338" s="268"/>
      <c r="G338" s="268"/>
      <c r="H338" s="268"/>
      <c r="I338" s="268"/>
      <c r="J338" s="268"/>
      <c r="K338" s="268"/>
      <c r="L338" s="268"/>
    </row>
    <row r="339" spans="1:12" ht="12" x14ac:dyDescent="0.25">
      <c r="A339" s="386"/>
      <c r="B339" s="388"/>
      <c r="C339" s="302"/>
      <c r="D339" s="268"/>
      <c r="E339" s="268"/>
      <c r="F339" s="268"/>
      <c r="G339" s="268"/>
      <c r="H339" s="268"/>
      <c r="I339" s="268"/>
      <c r="J339" s="268"/>
      <c r="K339" s="268"/>
      <c r="L339" s="268"/>
    </row>
    <row r="340" spans="1:12" ht="12" x14ac:dyDescent="0.25">
      <c r="A340" s="386"/>
      <c r="B340" s="388"/>
      <c r="C340" s="302"/>
      <c r="D340" s="268"/>
      <c r="E340" s="268"/>
      <c r="F340" s="268"/>
      <c r="G340" s="268"/>
      <c r="H340" s="268"/>
      <c r="I340" s="268"/>
      <c r="J340" s="268"/>
      <c r="K340" s="268"/>
      <c r="L340" s="268"/>
    </row>
    <row r="341" spans="1:12" x14ac:dyDescent="0.25">
      <c r="A341" s="389"/>
      <c r="B341" s="390"/>
      <c r="C341" s="64"/>
      <c r="D341" s="44"/>
      <c r="E341" s="44"/>
      <c r="F341" s="44"/>
      <c r="G341" s="44"/>
      <c r="H341" s="44"/>
      <c r="I341" s="44"/>
      <c r="J341" s="44"/>
      <c r="K341" s="44"/>
      <c r="L341" s="44"/>
    </row>
    <row r="342" spans="1:12" x14ac:dyDescent="0.25">
      <c r="A342" s="389"/>
      <c r="B342" s="390"/>
      <c r="C342" s="64"/>
      <c r="D342" s="44"/>
      <c r="E342" s="44"/>
      <c r="F342" s="44"/>
      <c r="G342" s="44"/>
      <c r="H342" s="44"/>
      <c r="I342" s="44"/>
      <c r="J342" s="44"/>
      <c r="K342" s="44"/>
      <c r="L342" s="44"/>
    </row>
  </sheetData>
  <mergeCells count="13">
    <mergeCell ref="A1:D1"/>
    <mergeCell ref="E1:L1"/>
    <mergeCell ref="A2:L2"/>
    <mergeCell ref="D8:F8"/>
    <mergeCell ref="G8:G9"/>
    <mergeCell ref="H8:I8"/>
    <mergeCell ref="K8:L8"/>
    <mergeCell ref="A11:C11"/>
    <mergeCell ref="A12:C12"/>
    <mergeCell ref="B268:C268"/>
    <mergeCell ref="A272:C272"/>
    <mergeCell ref="A8:A10"/>
    <mergeCell ref="B8:C10"/>
  </mergeCells>
  <printOptions horizontalCentered="1"/>
  <pageMargins left="0" right="0" top="0" bottom="0" header="0" footer="0"/>
  <pageSetup scale="65" fitToWidth="0" fitToHeight="7" orientation="landscape" r:id="rId1"/>
  <headerFooter alignWithMargins="0"/>
  <ignoredErrors>
    <ignoredError sqref="D10:L10" numberStoredAsText="1"/>
    <ignoredError sqref="F11:G14 F27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0"/>
  <sheetViews>
    <sheetView showGridLines="0" zoomScaleNormal="100" zoomScaleSheetLayoutView="100" workbookViewId="0">
      <selection sqref="A1:D1"/>
    </sheetView>
  </sheetViews>
  <sheetFormatPr baseColWidth="10" defaultColWidth="11.42578125" defaultRowHeight="12.75" x14ac:dyDescent="0.25"/>
  <cols>
    <col min="1" max="2" width="5" style="347" customWidth="1"/>
    <col min="3" max="3" width="43" style="375" customWidth="1"/>
    <col min="4" max="6" width="18.7109375" style="77" customWidth="1"/>
    <col min="7" max="9" width="13.7109375" style="77" customWidth="1"/>
    <col min="10" max="11" width="9.28515625" style="77" customWidth="1"/>
    <col min="12" max="16384" width="11.42578125" style="77"/>
  </cols>
  <sheetData>
    <row r="1" spans="1:11" ht="64.5" customHeight="1" x14ac:dyDescent="0.25">
      <c r="A1" s="406" t="s">
        <v>1061</v>
      </c>
      <c r="B1" s="406"/>
      <c r="C1" s="406"/>
      <c r="D1" s="406"/>
      <c r="E1" s="432" t="s">
        <v>1063</v>
      </c>
      <c r="F1" s="432"/>
      <c r="G1" s="432"/>
      <c r="H1" s="432"/>
      <c r="I1" s="432"/>
      <c r="J1" s="432"/>
      <c r="K1" s="432"/>
    </row>
    <row r="2" spans="1:11" ht="34.5" customHeight="1" x14ac:dyDescent="0.3">
      <c r="A2" s="407" t="s">
        <v>1062</v>
      </c>
      <c r="B2" s="407"/>
      <c r="C2" s="407"/>
      <c r="D2" s="407"/>
      <c r="E2" s="407"/>
      <c r="F2" s="407"/>
      <c r="G2" s="407"/>
      <c r="H2" s="407"/>
      <c r="I2" s="407"/>
      <c r="J2" s="407"/>
      <c r="K2" s="407"/>
    </row>
    <row r="3" spans="1:11" s="43" customFormat="1" ht="16.899999999999999" customHeight="1" x14ac:dyDescent="0.25">
      <c r="A3" s="109" t="s">
        <v>949</v>
      </c>
      <c r="B3" s="109"/>
      <c r="C3" s="363"/>
      <c r="D3" s="239"/>
      <c r="E3" s="239"/>
      <c r="F3" s="239"/>
      <c r="G3" s="239"/>
      <c r="H3" s="239"/>
      <c r="I3" s="239"/>
      <c r="J3" s="239"/>
      <c r="K3" s="239"/>
    </row>
    <row r="4" spans="1:11" s="43" customFormat="1" ht="16.899999999999999" customHeight="1" x14ac:dyDescent="0.25">
      <c r="A4" s="109" t="s">
        <v>1102</v>
      </c>
      <c r="B4" s="106"/>
      <c r="C4" s="370"/>
      <c r="D4" s="306"/>
      <c r="E4" s="306"/>
      <c r="F4" s="306"/>
      <c r="G4" s="306"/>
      <c r="H4" s="306"/>
      <c r="I4" s="306"/>
      <c r="J4" s="306"/>
      <c r="K4" s="306"/>
    </row>
    <row r="5" spans="1:11" s="43" customFormat="1" ht="16.899999999999999" customHeight="1" x14ac:dyDescent="0.25">
      <c r="A5" s="342" t="s">
        <v>0</v>
      </c>
      <c r="B5" s="342"/>
      <c r="C5" s="371"/>
      <c r="D5" s="238"/>
      <c r="E5" s="238"/>
      <c r="F5" s="238"/>
      <c r="G5" s="238"/>
      <c r="H5" s="238"/>
      <c r="I5" s="238"/>
      <c r="J5" s="238"/>
      <c r="K5" s="238"/>
    </row>
    <row r="6" spans="1:11" s="43" customFormat="1" ht="16.899999999999999" customHeight="1" x14ac:dyDescent="0.25">
      <c r="A6" s="342" t="s">
        <v>1104</v>
      </c>
      <c r="B6" s="342"/>
      <c r="C6" s="371"/>
      <c r="D6" s="238"/>
      <c r="E6" s="238"/>
      <c r="F6" s="238"/>
      <c r="G6" s="238"/>
      <c r="H6" s="238"/>
      <c r="I6" s="238"/>
      <c r="J6" s="238"/>
      <c r="K6" s="238"/>
    </row>
    <row r="7" spans="1:11" s="43" customFormat="1" ht="16.899999999999999" customHeight="1" x14ac:dyDescent="0.25">
      <c r="A7" s="456" t="s">
        <v>1087</v>
      </c>
      <c r="B7" s="456"/>
      <c r="C7" s="456"/>
      <c r="D7" s="456"/>
      <c r="E7" s="456"/>
      <c r="F7" s="456"/>
      <c r="G7" s="456"/>
      <c r="H7" s="456"/>
      <c r="I7" s="456"/>
      <c r="J7" s="456"/>
      <c r="K7" s="456"/>
    </row>
    <row r="8" spans="1:11" s="56" customFormat="1" ht="27" customHeight="1" x14ac:dyDescent="0.25">
      <c r="A8" s="457"/>
      <c r="B8" s="414" t="s">
        <v>1085</v>
      </c>
      <c r="C8" s="414"/>
      <c r="D8" s="453" t="s">
        <v>950</v>
      </c>
      <c r="E8" s="453"/>
      <c r="F8" s="308" t="s">
        <v>951</v>
      </c>
      <c r="G8" s="452" t="s">
        <v>1099</v>
      </c>
      <c r="H8" s="452" t="s">
        <v>952</v>
      </c>
      <c r="I8" s="452" t="s">
        <v>1100</v>
      </c>
      <c r="J8" s="452" t="s">
        <v>953</v>
      </c>
      <c r="K8" s="452"/>
    </row>
    <row r="9" spans="1:11" s="56" customFormat="1" ht="4.9000000000000004" customHeight="1" x14ac:dyDescent="0.25">
      <c r="A9" s="457"/>
      <c r="B9" s="414"/>
      <c r="C9" s="414"/>
      <c r="D9" s="452" t="s">
        <v>954</v>
      </c>
      <c r="E9" s="452" t="s">
        <v>955</v>
      </c>
      <c r="F9" s="452" t="s">
        <v>955</v>
      </c>
      <c r="G9" s="452"/>
      <c r="H9" s="452"/>
      <c r="I9" s="452"/>
      <c r="J9" s="453"/>
      <c r="K9" s="453"/>
    </row>
    <row r="10" spans="1:11" s="56" customFormat="1" ht="46.5" customHeight="1" x14ac:dyDescent="0.25">
      <c r="A10" s="458"/>
      <c r="B10" s="438"/>
      <c r="C10" s="438"/>
      <c r="D10" s="453"/>
      <c r="E10" s="453"/>
      <c r="F10" s="453"/>
      <c r="G10" s="453"/>
      <c r="H10" s="453"/>
      <c r="I10" s="453"/>
      <c r="J10" s="298" t="s">
        <v>956</v>
      </c>
      <c r="K10" s="298" t="s">
        <v>957</v>
      </c>
    </row>
    <row r="11" spans="1:11" s="50" customFormat="1" ht="20.100000000000001" customHeight="1" x14ac:dyDescent="0.25">
      <c r="A11" s="337"/>
      <c r="B11" s="343"/>
      <c r="C11" s="372" t="s">
        <v>493</v>
      </c>
      <c r="D11" s="311">
        <f>D12+D28+D37+D51+D62+D75+D114+D132+D142+D164+D189+D211+D222+D232+D236+D246+D261+D275+D285+D301</f>
        <v>2377732.4022425986</v>
      </c>
      <c r="E11" s="311">
        <f>E12+E28+E37+E51+E62+E75+E114+E132+E142+E164+E189+E211+E222+E232+E236+E246+E261+E275+E285+E301</f>
        <v>2377732.4022425986</v>
      </c>
      <c r="F11" s="311">
        <f>F12+F28+F37+F51+F62+F75+F114+F132+F142+F164+F189+F211+F222+F232+F236+F246+F261+F275+F285+F301</f>
        <v>2377732.4022425986</v>
      </c>
      <c r="G11" s="312"/>
      <c r="H11" s="313"/>
      <c r="I11" s="314"/>
      <c r="J11" s="314"/>
      <c r="K11" s="150"/>
    </row>
    <row r="12" spans="1:11" s="69" customFormat="1" ht="12.95" customHeight="1" x14ac:dyDescent="0.25">
      <c r="A12" s="454" t="s">
        <v>958</v>
      </c>
      <c r="B12" s="454"/>
      <c r="C12" s="454"/>
      <c r="D12" s="315">
        <f>SUM(D13:D27)</f>
        <v>75009.089267162388</v>
      </c>
      <c r="E12" s="315">
        <f>SUM(E13:E27)</f>
        <v>75009.089267162388</v>
      </c>
      <c r="F12" s="315">
        <f>SUM(F13:F27)</f>
        <v>75009.089267162388</v>
      </c>
      <c r="G12" s="316"/>
      <c r="H12" s="317"/>
      <c r="I12" s="317"/>
      <c r="J12" s="317"/>
      <c r="K12" s="150"/>
    </row>
    <row r="13" spans="1:11" s="69" customFormat="1" x14ac:dyDescent="0.25">
      <c r="A13" s="326">
        <v>1</v>
      </c>
      <c r="B13" s="327" t="s">
        <v>127</v>
      </c>
      <c r="C13" s="328" t="s">
        <v>128</v>
      </c>
      <c r="D13" s="139">
        <v>3392.0651133039996</v>
      </c>
      <c r="E13" s="139">
        <v>3392.0651133039996</v>
      </c>
      <c r="F13" s="139">
        <v>3392.0651133039996</v>
      </c>
      <c r="G13" s="320">
        <v>36732</v>
      </c>
      <c r="H13" s="320">
        <v>36732</v>
      </c>
      <c r="I13" s="320">
        <v>42128</v>
      </c>
      <c r="J13" s="115">
        <v>14</v>
      </c>
      <c r="K13" s="115">
        <v>9</v>
      </c>
    </row>
    <row r="14" spans="1:11" s="69" customFormat="1" x14ac:dyDescent="0.25">
      <c r="A14" s="326">
        <v>2</v>
      </c>
      <c r="B14" s="327" t="s">
        <v>129</v>
      </c>
      <c r="C14" s="328" t="s">
        <v>753</v>
      </c>
      <c r="D14" s="139">
        <v>14972.607273919399</v>
      </c>
      <c r="E14" s="139">
        <v>14972.607273919399</v>
      </c>
      <c r="F14" s="139">
        <v>14972.607273919399</v>
      </c>
      <c r="G14" s="320">
        <v>37019</v>
      </c>
      <c r="H14" s="320">
        <v>37019</v>
      </c>
      <c r="I14" s="320">
        <v>42460</v>
      </c>
      <c r="J14" s="115">
        <v>14</v>
      </c>
      <c r="K14" s="115">
        <v>3</v>
      </c>
    </row>
    <row r="15" spans="1:11" s="69" customFormat="1" x14ac:dyDescent="0.25">
      <c r="A15" s="326">
        <v>3</v>
      </c>
      <c r="B15" s="327" t="s">
        <v>131</v>
      </c>
      <c r="C15" s="328" t="s">
        <v>132</v>
      </c>
      <c r="D15" s="139">
        <v>710.1692473736</v>
      </c>
      <c r="E15" s="139">
        <v>710.1692473736</v>
      </c>
      <c r="F15" s="139">
        <v>710.1692473736</v>
      </c>
      <c r="G15" s="320">
        <v>38080</v>
      </c>
      <c r="H15" s="320">
        <v>38080</v>
      </c>
      <c r="I15" s="320">
        <v>41759</v>
      </c>
      <c r="J15" s="115">
        <v>10</v>
      </c>
      <c r="K15" s="115">
        <v>0</v>
      </c>
    </row>
    <row r="16" spans="1:11" s="69" customFormat="1" x14ac:dyDescent="0.25">
      <c r="A16" s="326">
        <v>4</v>
      </c>
      <c r="B16" s="327" t="s">
        <v>129</v>
      </c>
      <c r="C16" s="328" t="s">
        <v>133</v>
      </c>
      <c r="D16" s="139">
        <v>9206.836650478599</v>
      </c>
      <c r="E16" s="139">
        <v>9206.836650478599</v>
      </c>
      <c r="F16" s="139">
        <v>9206.836650478599</v>
      </c>
      <c r="G16" s="320">
        <v>36786</v>
      </c>
      <c r="H16" s="320">
        <v>36786</v>
      </c>
      <c r="I16" s="320">
        <v>41944</v>
      </c>
      <c r="J16" s="115">
        <v>14</v>
      </c>
      <c r="K16" s="115">
        <v>0</v>
      </c>
    </row>
    <row r="17" spans="1:11" s="69" customFormat="1" x14ac:dyDescent="0.25">
      <c r="A17" s="326">
        <v>5</v>
      </c>
      <c r="B17" s="327" t="s">
        <v>134</v>
      </c>
      <c r="C17" s="328" t="s">
        <v>135</v>
      </c>
      <c r="D17" s="139">
        <v>1205.5121932853999</v>
      </c>
      <c r="E17" s="139">
        <v>1205.5121932853999</v>
      </c>
      <c r="F17" s="139">
        <v>1205.5121932853999</v>
      </c>
      <c r="G17" s="320">
        <v>37248</v>
      </c>
      <c r="H17" s="320">
        <v>37248</v>
      </c>
      <c r="I17" s="320">
        <v>40816</v>
      </c>
      <c r="J17" s="115">
        <v>9</v>
      </c>
      <c r="K17" s="115">
        <v>2</v>
      </c>
    </row>
    <row r="18" spans="1:11" s="69" customFormat="1" x14ac:dyDescent="0.25">
      <c r="A18" s="326">
        <v>6</v>
      </c>
      <c r="B18" s="327" t="s">
        <v>129</v>
      </c>
      <c r="C18" s="328" t="s">
        <v>136</v>
      </c>
      <c r="D18" s="139">
        <v>8992.9931518111989</v>
      </c>
      <c r="E18" s="139">
        <v>8992.9931518111989</v>
      </c>
      <c r="F18" s="139">
        <v>8992.9931518111989</v>
      </c>
      <c r="G18" s="320">
        <v>37076</v>
      </c>
      <c r="H18" s="320">
        <v>37076</v>
      </c>
      <c r="I18" s="320">
        <v>42521</v>
      </c>
      <c r="J18" s="115">
        <v>14</v>
      </c>
      <c r="K18" s="115">
        <v>6</v>
      </c>
    </row>
    <row r="19" spans="1:11" s="69" customFormat="1" x14ac:dyDescent="0.25">
      <c r="A19" s="326">
        <v>7</v>
      </c>
      <c r="B19" s="327" t="s">
        <v>137</v>
      </c>
      <c r="C19" s="328" t="s">
        <v>138</v>
      </c>
      <c r="D19" s="139">
        <v>7915.7043120959988</v>
      </c>
      <c r="E19" s="139">
        <v>7915.7043120959988</v>
      </c>
      <c r="F19" s="139">
        <v>7915.7043120959988</v>
      </c>
      <c r="G19" s="320">
        <v>36168</v>
      </c>
      <c r="H19" s="320">
        <v>36168</v>
      </c>
      <c r="I19" s="320">
        <v>43511</v>
      </c>
      <c r="J19" s="115">
        <v>19</v>
      </c>
      <c r="K19" s="115">
        <v>9</v>
      </c>
    </row>
    <row r="20" spans="1:11" s="69" customFormat="1" x14ac:dyDescent="0.25">
      <c r="A20" s="326">
        <v>9</v>
      </c>
      <c r="B20" s="327" t="s">
        <v>139</v>
      </c>
      <c r="C20" s="328" t="s">
        <v>140</v>
      </c>
      <c r="D20" s="139">
        <v>5051.2521278575996</v>
      </c>
      <c r="E20" s="139">
        <v>5051.2521278575996</v>
      </c>
      <c r="F20" s="139">
        <v>5051.2521278575996</v>
      </c>
      <c r="G20" s="320">
        <v>36372</v>
      </c>
      <c r="H20" s="320">
        <v>36433</v>
      </c>
      <c r="I20" s="320">
        <v>40101</v>
      </c>
      <c r="J20" s="115">
        <v>10</v>
      </c>
      <c r="K20" s="115">
        <v>0</v>
      </c>
    </row>
    <row r="21" spans="1:11" s="69" customFormat="1" x14ac:dyDescent="0.25">
      <c r="A21" s="326">
        <v>10</v>
      </c>
      <c r="B21" s="327" t="s">
        <v>139</v>
      </c>
      <c r="C21" s="328" t="s">
        <v>141</v>
      </c>
      <c r="D21" s="139">
        <v>5353.5494277061989</v>
      </c>
      <c r="E21" s="139">
        <v>5353.5494277061989</v>
      </c>
      <c r="F21" s="139">
        <v>5353.5494277061989</v>
      </c>
      <c r="G21" s="320">
        <v>36483</v>
      </c>
      <c r="H21" s="320">
        <v>36742</v>
      </c>
      <c r="I21" s="320">
        <v>42292</v>
      </c>
      <c r="J21" s="115">
        <v>15</v>
      </c>
      <c r="K21" s="115">
        <v>3</v>
      </c>
    </row>
    <row r="22" spans="1:11" s="69" customFormat="1" x14ac:dyDescent="0.25">
      <c r="A22" s="326">
        <v>11</v>
      </c>
      <c r="B22" s="327" t="s">
        <v>139</v>
      </c>
      <c r="C22" s="328" t="s">
        <v>142</v>
      </c>
      <c r="D22" s="139">
        <v>3493.1943755925995</v>
      </c>
      <c r="E22" s="139">
        <v>3493.1943755925995</v>
      </c>
      <c r="F22" s="139">
        <v>3493.1943755925995</v>
      </c>
      <c r="G22" s="320">
        <v>36314</v>
      </c>
      <c r="H22" s="320">
        <v>36692</v>
      </c>
      <c r="I22" s="320">
        <v>40101</v>
      </c>
      <c r="J22" s="115">
        <v>10</v>
      </c>
      <c r="K22" s="115">
        <v>0</v>
      </c>
    </row>
    <row r="23" spans="1:11" s="69" customFormat="1" x14ac:dyDescent="0.25">
      <c r="A23" s="326">
        <v>12</v>
      </c>
      <c r="B23" s="327" t="s">
        <v>143</v>
      </c>
      <c r="C23" s="328" t="s">
        <v>144</v>
      </c>
      <c r="D23" s="139">
        <v>3766.7895778799998</v>
      </c>
      <c r="E23" s="139">
        <v>3766.7895778799998</v>
      </c>
      <c r="F23" s="139">
        <v>3766.7895778799998</v>
      </c>
      <c r="G23" s="320">
        <v>36348</v>
      </c>
      <c r="H23" s="320">
        <v>36748</v>
      </c>
      <c r="I23" s="320">
        <v>42004</v>
      </c>
      <c r="J23" s="115">
        <v>15</v>
      </c>
      <c r="K23" s="115">
        <v>2</v>
      </c>
    </row>
    <row r="24" spans="1:11" s="69" customFormat="1" x14ac:dyDescent="0.25">
      <c r="A24" s="326">
        <v>13</v>
      </c>
      <c r="B24" s="327" t="s">
        <v>143</v>
      </c>
      <c r="C24" s="328" t="s">
        <v>145</v>
      </c>
      <c r="D24" s="139">
        <v>3776.6424763815994</v>
      </c>
      <c r="E24" s="139">
        <v>3776.6424763815994</v>
      </c>
      <c r="F24" s="139">
        <v>3776.6424763815994</v>
      </c>
      <c r="G24" s="320">
        <v>36341</v>
      </c>
      <c r="H24" s="320">
        <v>36341</v>
      </c>
      <c r="I24" s="320">
        <v>42109</v>
      </c>
      <c r="J24" s="115">
        <v>15</v>
      </c>
      <c r="K24" s="115">
        <v>3</v>
      </c>
    </row>
    <row r="25" spans="1:11" s="69" customFormat="1" x14ac:dyDescent="0.25">
      <c r="A25" s="326">
        <v>14</v>
      </c>
      <c r="B25" s="327" t="s">
        <v>143</v>
      </c>
      <c r="C25" s="328" t="s">
        <v>146</v>
      </c>
      <c r="D25" s="139">
        <v>2413.6225094029996</v>
      </c>
      <c r="E25" s="139">
        <v>2413.6225094029996</v>
      </c>
      <c r="F25" s="139">
        <v>2413.6225094029996</v>
      </c>
      <c r="G25" s="320">
        <v>36402</v>
      </c>
      <c r="H25" s="320">
        <v>36402</v>
      </c>
      <c r="I25" s="320">
        <v>40101</v>
      </c>
      <c r="J25" s="115">
        <v>10</v>
      </c>
      <c r="K25" s="115">
        <v>0</v>
      </c>
    </row>
    <row r="26" spans="1:11" s="69" customFormat="1" x14ac:dyDescent="0.25">
      <c r="A26" s="326">
        <v>15</v>
      </c>
      <c r="B26" s="327" t="s">
        <v>143</v>
      </c>
      <c r="C26" s="328" t="s">
        <v>147</v>
      </c>
      <c r="D26" s="139">
        <v>2022.4239840181999</v>
      </c>
      <c r="E26" s="139">
        <v>2022.4239840181999</v>
      </c>
      <c r="F26" s="139">
        <v>2022.4239840181999</v>
      </c>
      <c r="G26" s="320">
        <v>36294</v>
      </c>
      <c r="H26" s="320">
        <v>36707</v>
      </c>
      <c r="I26" s="320">
        <v>40101</v>
      </c>
      <c r="J26" s="115">
        <v>10</v>
      </c>
      <c r="K26" s="115">
        <v>0</v>
      </c>
    </row>
    <row r="27" spans="1:11" s="69" customFormat="1" x14ac:dyDescent="0.25">
      <c r="A27" s="326">
        <v>16</v>
      </c>
      <c r="B27" s="327" t="s">
        <v>143</v>
      </c>
      <c r="C27" s="328" t="s">
        <v>148</v>
      </c>
      <c r="D27" s="139">
        <v>2735.7268460549994</v>
      </c>
      <c r="E27" s="139">
        <v>2735.7268460549994</v>
      </c>
      <c r="F27" s="139">
        <v>2735.7268460549994</v>
      </c>
      <c r="G27" s="320">
        <v>36433</v>
      </c>
      <c r="H27" s="320">
        <v>36433</v>
      </c>
      <c r="I27" s="320">
        <v>41927</v>
      </c>
      <c r="J27" s="115">
        <v>15</v>
      </c>
      <c r="K27" s="115">
        <v>0</v>
      </c>
    </row>
    <row r="28" spans="1:11" s="69" customFormat="1" ht="13.5" x14ac:dyDescent="0.25">
      <c r="A28" s="448" t="s">
        <v>959</v>
      </c>
      <c r="B28" s="448"/>
      <c r="C28" s="448"/>
      <c r="D28" s="315">
        <f>SUM(D29:D36)</f>
        <v>9907.4063350836004</v>
      </c>
      <c r="E28" s="315">
        <f>SUM(E29:E36)</f>
        <v>9907.4063350836004</v>
      </c>
      <c r="F28" s="315">
        <f>SUM(F29:F36)</f>
        <v>9907.4063350836004</v>
      </c>
      <c r="G28" s="115"/>
      <c r="H28" s="115"/>
      <c r="I28" s="115"/>
      <c r="J28" s="115"/>
      <c r="K28" s="115"/>
    </row>
    <row r="29" spans="1:11" s="69" customFormat="1" x14ac:dyDescent="0.25">
      <c r="A29" s="326">
        <v>17</v>
      </c>
      <c r="B29" s="327" t="s">
        <v>139</v>
      </c>
      <c r="C29" s="328" t="s">
        <v>149</v>
      </c>
      <c r="D29" s="139">
        <v>1373.1887555791998</v>
      </c>
      <c r="E29" s="139">
        <v>1373.1887555791998</v>
      </c>
      <c r="F29" s="139">
        <v>1373.1887555791998</v>
      </c>
      <c r="G29" s="320">
        <v>37075</v>
      </c>
      <c r="H29" s="320">
        <v>37498</v>
      </c>
      <c r="I29" s="320">
        <v>40907</v>
      </c>
      <c r="J29" s="115">
        <v>10</v>
      </c>
      <c r="K29" s="115">
        <v>2</v>
      </c>
    </row>
    <row r="30" spans="1:11" s="69" customFormat="1" x14ac:dyDescent="0.25">
      <c r="A30" s="326">
        <v>18</v>
      </c>
      <c r="B30" s="327" t="s">
        <v>139</v>
      </c>
      <c r="C30" s="328" t="s">
        <v>150</v>
      </c>
      <c r="D30" s="139">
        <v>1271.2135541574</v>
      </c>
      <c r="E30" s="139">
        <v>1271.2135541574</v>
      </c>
      <c r="F30" s="139">
        <v>1271.2135541574</v>
      </c>
      <c r="G30" s="320">
        <v>37106</v>
      </c>
      <c r="H30" s="320">
        <v>37398</v>
      </c>
      <c r="I30" s="320">
        <v>40908</v>
      </c>
      <c r="J30" s="115">
        <v>9</v>
      </c>
      <c r="K30" s="115">
        <v>11</v>
      </c>
    </row>
    <row r="31" spans="1:11" s="69" customFormat="1" x14ac:dyDescent="0.25">
      <c r="A31" s="326">
        <v>19</v>
      </c>
      <c r="B31" s="327" t="s">
        <v>139</v>
      </c>
      <c r="C31" s="328" t="s">
        <v>151</v>
      </c>
      <c r="D31" s="139">
        <v>1101.0776414512</v>
      </c>
      <c r="E31" s="139">
        <v>1101.0776414512</v>
      </c>
      <c r="F31" s="139">
        <v>1101.0776414512</v>
      </c>
      <c r="G31" s="320">
        <v>37105</v>
      </c>
      <c r="H31" s="320">
        <v>37188</v>
      </c>
      <c r="I31" s="320">
        <v>40739</v>
      </c>
      <c r="J31" s="115">
        <v>9</v>
      </c>
      <c r="K31" s="115">
        <v>9</v>
      </c>
    </row>
    <row r="32" spans="1:11" s="69" customFormat="1" x14ac:dyDescent="0.25">
      <c r="A32" s="326">
        <v>20</v>
      </c>
      <c r="B32" s="327" t="s">
        <v>139</v>
      </c>
      <c r="C32" s="328" t="s">
        <v>152</v>
      </c>
      <c r="D32" s="139">
        <v>1047.0931479987999</v>
      </c>
      <c r="E32" s="139">
        <v>1047.0931479987999</v>
      </c>
      <c r="F32" s="139">
        <v>1047.0931479987999</v>
      </c>
      <c r="G32" s="320">
        <v>37022</v>
      </c>
      <c r="H32" s="320">
        <v>37103</v>
      </c>
      <c r="I32" s="320">
        <v>40725</v>
      </c>
      <c r="J32" s="115">
        <v>10</v>
      </c>
      <c r="K32" s="115">
        <v>2</v>
      </c>
    </row>
    <row r="33" spans="1:11" s="69" customFormat="1" x14ac:dyDescent="0.25">
      <c r="A33" s="326">
        <v>21</v>
      </c>
      <c r="B33" s="327" t="s">
        <v>143</v>
      </c>
      <c r="C33" s="328" t="s">
        <v>153</v>
      </c>
      <c r="D33" s="139">
        <v>1575.0474235775998</v>
      </c>
      <c r="E33" s="139">
        <v>1575.0474235775998</v>
      </c>
      <c r="F33" s="139">
        <v>1575.0474235775998</v>
      </c>
      <c r="G33" s="320">
        <v>37075</v>
      </c>
      <c r="H33" s="320">
        <v>37134</v>
      </c>
      <c r="I33" s="320">
        <v>40786</v>
      </c>
      <c r="J33" s="115">
        <v>10</v>
      </c>
      <c r="K33" s="115">
        <v>1</v>
      </c>
    </row>
    <row r="34" spans="1:11" s="69" customFormat="1" x14ac:dyDescent="0.25">
      <c r="A34" s="326">
        <v>22</v>
      </c>
      <c r="B34" s="327" t="s">
        <v>143</v>
      </c>
      <c r="C34" s="328" t="s">
        <v>154</v>
      </c>
      <c r="D34" s="139">
        <v>1241.7546999563999</v>
      </c>
      <c r="E34" s="139">
        <v>1241.7546999563999</v>
      </c>
      <c r="F34" s="139">
        <v>1241.7546999563999</v>
      </c>
      <c r="G34" s="320">
        <v>37134</v>
      </c>
      <c r="H34" s="320">
        <v>37200</v>
      </c>
      <c r="I34" s="320">
        <v>40739</v>
      </c>
      <c r="J34" s="115">
        <v>9</v>
      </c>
      <c r="K34" s="115">
        <v>11</v>
      </c>
    </row>
    <row r="35" spans="1:11" s="69" customFormat="1" x14ac:dyDescent="0.25">
      <c r="A35" s="326">
        <v>23</v>
      </c>
      <c r="B35" s="327" t="s">
        <v>143</v>
      </c>
      <c r="C35" s="328" t="s">
        <v>155</v>
      </c>
      <c r="D35" s="139">
        <v>831.7442246526</v>
      </c>
      <c r="E35" s="139">
        <v>831.7442246526</v>
      </c>
      <c r="F35" s="139">
        <v>831.7442246526</v>
      </c>
      <c r="G35" s="320">
        <v>36999</v>
      </c>
      <c r="H35" s="320">
        <v>36999</v>
      </c>
      <c r="I35" s="320">
        <v>40816</v>
      </c>
      <c r="J35" s="115">
        <v>9</v>
      </c>
      <c r="K35" s="115">
        <v>11</v>
      </c>
    </row>
    <row r="36" spans="1:11" s="69" customFormat="1" x14ac:dyDescent="0.25">
      <c r="A36" s="326">
        <v>24</v>
      </c>
      <c r="B36" s="327" t="s">
        <v>143</v>
      </c>
      <c r="C36" s="328" t="s">
        <v>156</v>
      </c>
      <c r="D36" s="139">
        <v>1466.2868877103999</v>
      </c>
      <c r="E36" s="139">
        <v>1466.2868877103999</v>
      </c>
      <c r="F36" s="139">
        <v>1466.2868877103999</v>
      </c>
      <c r="G36" s="320">
        <v>37022</v>
      </c>
      <c r="H36" s="320">
        <v>37314</v>
      </c>
      <c r="I36" s="320">
        <v>40908</v>
      </c>
      <c r="J36" s="115">
        <v>10</v>
      </c>
      <c r="K36" s="115">
        <v>2</v>
      </c>
    </row>
    <row r="37" spans="1:11" s="69" customFormat="1" ht="13.5" x14ac:dyDescent="0.25">
      <c r="A37" s="455" t="s">
        <v>960</v>
      </c>
      <c r="B37" s="455"/>
      <c r="C37" s="455"/>
      <c r="D37" s="315">
        <f>SUM(D38:D50)</f>
        <v>68452.1409632172</v>
      </c>
      <c r="E37" s="315">
        <f>SUM(E38:E50)</f>
        <v>68452.1409632172</v>
      </c>
      <c r="F37" s="315">
        <f>SUM(F38:F50)</f>
        <v>68452.1409632172</v>
      </c>
      <c r="G37" s="115"/>
      <c r="H37" s="115"/>
      <c r="I37" s="115"/>
      <c r="J37" s="115"/>
      <c r="K37" s="115"/>
    </row>
    <row r="38" spans="1:11" s="69" customFormat="1" x14ac:dyDescent="0.25">
      <c r="A38" s="326">
        <v>25</v>
      </c>
      <c r="B38" s="327" t="s">
        <v>127</v>
      </c>
      <c r="C38" s="328" t="s">
        <v>157</v>
      </c>
      <c r="D38" s="139">
        <v>6256.0283907603998</v>
      </c>
      <c r="E38" s="139">
        <v>6256.0283907603998</v>
      </c>
      <c r="F38" s="139">
        <v>6256.0283907603998</v>
      </c>
      <c r="G38" s="320">
        <v>37581</v>
      </c>
      <c r="H38" s="320">
        <v>37823</v>
      </c>
      <c r="I38" s="320">
        <v>43290</v>
      </c>
      <c r="J38" s="115">
        <v>15</v>
      </c>
      <c r="K38" s="115">
        <v>6</v>
      </c>
    </row>
    <row r="39" spans="1:11" s="69" customFormat="1" x14ac:dyDescent="0.25">
      <c r="A39" s="326">
        <v>26</v>
      </c>
      <c r="B39" s="327" t="s">
        <v>158</v>
      </c>
      <c r="C39" s="328" t="s">
        <v>159</v>
      </c>
      <c r="D39" s="139">
        <v>24623.330291390597</v>
      </c>
      <c r="E39" s="139">
        <v>24623.330291390597</v>
      </c>
      <c r="F39" s="139">
        <v>24623.330291390597</v>
      </c>
      <c r="G39" s="320">
        <v>38380</v>
      </c>
      <c r="H39" s="320">
        <v>38380</v>
      </c>
      <c r="I39" s="320">
        <v>43341</v>
      </c>
      <c r="J39" s="115">
        <v>13</v>
      </c>
      <c r="K39" s="115">
        <v>9</v>
      </c>
    </row>
    <row r="40" spans="1:11" s="69" customFormat="1" x14ac:dyDescent="0.25">
      <c r="A40" s="326">
        <v>27</v>
      </c>
      <c r="B40" s="327" t="s">
        <v>139</v>
      </c>
      <c r="C40" s="328" t="s">
        <v>762</v>
      </c>
      <c r="D40" s="139">
        <v>7729.5411392821989</v>
      </c>
      <c r="E40" s="139">
        <v>7729.5411392821989</v>
      </c>
      <c r="F40" s="139">
        <v>7729.5411392821989</v>
      </c>
      <c r="G40" s="320">
        <v>37105</v>
      </c>
      <c r="H40" s="320">
        <v>37863</v>
      </c>
      <c r="I40" s="320">
        <v>43279</v>
      </c>
      <c r="J40" s="115">
        <v>16</v>
      </c>
      <c r="K40" s="115">
        <v>8</v>
      </c>
    </row>
    <row r="41" spans="1:11" s="69" customFormat="1" x14ac:dyDescent="0.25">
      <c r="A41" s="326">
        <v>28</v>
      </c>
      <c r="B41" s="327" t="s">
        <v>139</v>
      </c>
      <c r="C41" s="328" t="s">
        <v>161</v>
      </c>
      <c r="D41" s="139">
        <v>10445.606184274799</v>
      </c>
      <c r="E41" s="139">
        <v>10445.606184274799</v>
      </c>
      <c r="F41" s="139">
        <v>10445.606184274799</v>
      </c>
      <c r="G41" s="320">
        <v>37188</v>
      </c>
      <c r="H41" s="320">
        <v>38060</v>
      </c>
      <c r="I41" s="320">
        <v>43290</v>
      </c>
      <c r="J41" s="115">
        <v>16</v>
      </c>
      <c r="K41" s="115">
        <v>3</v>
      </c>
    </row>
    <row r="42" spans="1:11" s="69" customFormat="1" x14ac:dyDescent="0.25">
      <c r="A42" s="326">
        <v>29</v>
      </c>
      <c r="B42" s="327" t="s">
        <v>139</v>
      </c>
      <c r="C42" s="328" t="s">
        <v>162</v>
      </c>
      <c r="D42" s="139">
        <v>1611.1246997887999</v>
      </c>
      <c r="E42" s="139">
        <v>1611.1246997887999</v>
      </c>
      <c r="F42" s="139">
        <v>1611.1246997887999</v>
      </c>
      <c r="G42" s="320">
        <v>37550</v>
      </c>
      <c r="H42" s="320">
        <v>37739</v>
      </c>
      <c r="I42" s="320">
        <v>41365</v>
      </c>
      <c r="J42" s="115">
        <v>10</v>
      </c>
      <c r="K42" s="115">
        <v>6</v>
      </c>
    </row>
    <row r="43" spans="1:11" s="69" customFormat="1" x14ac:dyDescent="0.25">
      <c r="A43" s="326">
        <v>30</v>
      </c>
      <c r="B43" s="327" t="s">
        <v>139</v>
      </c>
      <c r="C43" s="328" t="s">
        <v>163</v>
      </c>
      <c r="D43" s="139">
        <v>3985.4586261727995</v>
      </c>
      <c r="E43" s="139">
        <v>3985.4586261727995</v>
      </c>
      <c r="F43" s="139">
        <v>3985.4586261727995</v>
      </c>
      <c r="G43" s="320">
        <v>37484</v>
      </c>
      <c r="H43" s="320">
        <v>37977</v>
      </c>
      <c r="I43" s="320">
        <v>43290</v>
      </c>
      <c r="J43" s="115">
        <v>15</v>
      </c>
      <c r="K43" s="115">
        <v>9</v>
      </c>
    </row>
    <row r="44" spans="1:11" s="69" customFormat="1" x14ac:dyDescent="0.25">
      <c r="A44" s="326">
        <v>31</v>
      </c>
      <c r="B44" s="327" t="s">
        <v>139</v>
      </c>
      <c r="C44" s="328" t="s">
        <v>961</v>
      </c>
      <c r="D44" s="139">
        <v>2613.2095278841998</v>
      </c>
      <c r="E44" s="139">
        <v>2613.2095278841998</v>
      </c>
      <c r="F44" s="139">
        <v>2613.2095278841998</v>
      </c>
      <c r="G44" s="320">
        <v>37931</v>
      </c>
      <c r="H44" s="320">
        <v>37931</v>
      </c>
      <c r="I44" s="320">
        <v>43341</v>
      </c>
      <c r="J44" s="115">
        <v>14</v>
      </c>
      <c r="K44" s="115">
        <v>9</v>
      </c>
    </row>
    <row r="45" spans="1:11" s="69" customFormat="1" x14ac:dyDescent="0.25">
      <c r="A45" s="326">
        <v>32</v>
      </c>
      <c r="B45" s="327" t="s">
        <v>143</v>
      </c>
      <c r="C45" s="328" t="s">
        <v>165</v>
      </c>
      <c r="D45" s="139">
        <v>1463.7326852245999</v>
      </c>
      <c r="E45" s="139">
        <v>1463.7326852245999</v>
      </c>
      <c r="F45" s="139">
        <v>1463.7326852245999</v>
      </c>
      <c r="G45" s="320">
        <v>37579</v>
      </c>
      <c r="H45" s="320">
        <v>37579</v>
      </c>
      <c r="I45" s="320">
        <v>41262</v>
      </c>
      <c r="J45" s="115">
        <v>10</v>
      </c>
      <c r="K45" s="115">
        <v>0</v>
      </c>
    </row>
    <row r="46" spans="1:11" s="69" customFormat="1" x14ac:dyDescent="0.25">
      <c r="A46" s="326">
        <v>33</v>
      </c>
      <c r="B46" s="327" t="s">
        <v>143</v>
      </c>
      <c r="C46" s="328" t="s">
        <v>166</v>
      </c>
      <c r="D46" s="139">
        <v>1866.5349510093997</v>
      </c>
      <c r="E46" s="139">
        <v>1866.5349510093997</v>
      </c>
      <c r="F46" s="139">
        <v>1866.5349510093997</v>
      </c>
      <c r="G46" s="320">
        <v>37603</v>
      </c>
      <c r="H46" s="320">
        <v>38518</v>
      </c>
      <c r="I46" s="320">
        <v>42069</v>
      </c>
      <c r="J46" s="115">
        <v>11</v>
      </c>
      <c r="K46" s="115">
        <v>9</v>
      </c>
    </row>
    <row r="47" spans="1:11" s="69" customFormat="1" x14ac:dyDescent="0.25">
      <c r="A47" s="326">
        <v>34</v>
      </c>
      <c r="B47" s="327" t="s">
        <v>143</v>
      </c>
      <c r="C47" s="328" t="s">
        <v>167</v>
      </c>
      <c r="D47" s="139">
        <v>620.24636352139999</v>
      </c>
      <c r="E47" s="139">
        <v>620.24636352139999</v>
      </c>
      <c r="F47" s="139">
        <v>620.24636352139999</v>
      </c>
      <c r="G47" s="320">
        <v>37307</v>
      </c>
      <c r="H47" s="320">
        <v>37572</v>
      </c>
      <c r="I47" s="320">
        <v>41225</v>
      </c>
      <c r="J47" s="115">
        <v>10</v>
      </c>
      <c r="K47" s="115">
        <v>9</v>
      </c>
    </row>
    <row r="48" spans="1:11" s="69" customFormat="1" x14ac:dyDescent="0.25">
      <c r="A48" s="326">
        <v>35</v>
      </c>
      <c r="B48" s="327" t="s">
        <v>143</v>
      </c>
      <c r="C48" s="328" t="s">
        <v>168</v>
      </c>
      <c r="D48" s="139">
        <v>1298.9283888545999</v>
      </c>
      <c r="E48" s="139">
        <v>1298.9283888545999</v>
      </c>
      <c r="F48" s="139">
        <v>1298.9283888545999</v>
      </c>
      <c r="G48" s="320">
        <v>37386</v>
      </c>
      <c r="H48" s="320">
        <v>37448</v>
      </c>
      <c r="I48" s="320">
        <v>40725</v>
      </c>
      <c r="J48" s="115">
        <v>9</v>
      </c>
      <c r="K48" s="115">
        <v>2</v>
      </c>
    </row>
    <row r="49" spans="1:11" s="69" customFormat="1" x14ac:dyDescent="0.25">
      <c r="A49" s="326">
        <v>36</v>
      </c>
      <c r="B49" s="327" t="s">
        <v>143</v>
      </c>
      <c r="C49" s="328" t="s">
        <v>169</v>
      </c>
      <c r="D49" s="139">
        <v>1918.2768798899997</v>
      </c>
      <c r="E49" s="139">
        <v>1918.2768798899997</v>
      </c>
      <c r="F49" s="139">
        <v>1918.2768798899997</v>
      </c>
      <c r="G49" s="320">
        <v>37732</v>
      </c>
      <c r="H49" s="320">
        <v>37865</v>
      </c>
      <c r="I49" s="320">
        <v>41547</v>
      </c>
      <c r="J49" s="115">
        <v>9</v>
      </c>
      <c r="K49" s="115">
        <v>9</v>
      </c>
    </row>
    <row r="50" spans="1:11" s="69" customFormat="1" x14ac:dyDescent="0.25">
      <c r="A50" s="326">
        <v>37</v>
      </c>
      <c r="B50" s="327" t="s">
        <v>143</v>
      </c>
      <c r="C50" s="328" t="s">
        <v>170</v>
      </c>
      <c r="D50" s="139">
        <v>4020.1228351633995</v>
      </c>
      <c r="E50" s="139">
        <v>4020.1228351633995</v>
      </c>
      <c r="F50" s="139">
        <v>4020.1228351633995</v>
      </c>
      <c r="G50" s="320">
        <v>37489</v>
      </c>
      <c r="H50" s="320">
        <v>37603</v>
      </c>
      <c r="I50" s="320">
        <v>41197</v>
      </c>
      <c r="J50" s="115">
        <v>10</v>
      </c>
      <c r="K50" s="115">
        <v>0</v>
      </c>
    </row>
    <row r="51" spans="1:11" s="69" customFormat="1" ht="13.5" x14ac:dyDescent="0.25">
      <c r="A51" s="455" t="s">
        <v>962</v>
      </c>
      <c r="B51" s="455"/>
      <c r="C51" s="455"/>
      <c r="D51" s="138">
        <f>SUM(D52:D61)</f>
        <v>44058.385780903183</v>
      </c>
      <c r="E51" s="138">
        <f>SUM(E52:E61)</f>
        <v>44058.385780903183</v>
      </c>
      <c r="F51" s="138">
        <f>SUM(F52:F61)</f>
        <v>44058.385780903183</v>
      </c>
      <c r="G51" s="321"/>
      <c r="H51" s="321"/>
      <c r="I51" s="321"/>
      <c r="J51" s="115"/>
      <c r="K51" s="115"/>
    </row>
    <row r="52" spans="1:11" s="69" customFormat="1" x14ac:dyDescent="0.25">
      <c r="A52" s="326">
        <v>38</v>
      </c>
      <c r="B52" s="327" t="s">
        <v>129</v>
      </c>
      <c r="C52" s="328" t="s">
        <v>171</v>
      </c>
      <c r="D52" s="139">
        <v>16979.719839000798</v>
      </c>
      <c r="E52" s="139">
        <v>16979.719839000798</v>
      </c>
      <c r="F52" s="139">
        <v>16979.719839000798</v>
      </c>
      <c r="G52" s="320">
        <v>37955</v>
      </c>
      <c r="H52" s="320">
        <v>37955</v>
      </c>
      <c r="I52" s="320">
        <v>43341</v>
      </c>
      <c r="J52" s="115">
        <v>14</v>
      </c>
      <c r="K52" s="115">
        <v>9</v>
      </c>
    </row>
    <row r="53" spans="1:11" s="69" customFormat="1" x14ac:dyDescent="0.25">
      <c r="A53" s="326">
        <v>39</v>
      </c>
      <c r="B53" s="327" t="s">
        <v>139</v>
      </c>
      <c r="C53" s="328" t="s">
        <v>172</v>
      </c>
      <c r="D53" s="139">
        <v>2020.9889755229997</v>
      </c>
      <c r="E53" s="139">
        <v>2020.9889755229997</v>
      </c>
      <c r="F53" s="139">
        <v>2020.9889755229997</v>
      </c>
      <c r="G53" s="320">
        <v>37795</v>
      </c>
      <c r="H53" s="320">
        <v>37851</v>
      </c>
      <c r="I53" s="320">
        <v>43279</v>
      </c>
      <c r="J53" s="115">
        <v>14</v>
      </c>
      <c r="K53" s="115">
        <v>8</v>
      </c>
    </row>
    <row r="54" spans="1:11" s="73" customFormat="1" x14ac:dyDescent="0.25">
      <c r="A54" s="329">
        <v>40</v>
      </c>
      <c r="B54" s="327" t="s">
        <v>139</v>
      </c>
      <c r="C54" s="328" t="s">
        <v>963</v>
      </c>
      <c r="D54" s="139">
        <v>764.92200671319995</v>
      </c>
      <c r="E54" s="139">
        <v>764.92200671319995</v>
      </c>
      <c r="F54" s="139">
        <v>764.92200671319995</v>
      </c>
      <c r="G54" s="320">
        <v>38200</v>
      </c>
      <c r="H54" s="320">
        <v>38366</v>
      </c>
      <c r="I54" s="320">
        <v>42185</v>
      </c>
      <c r="J54" s="115">
        <v>10</v>
      </c>
      <c r="K54" s="115">
        <v>10</v>
      </c>
    </row>
    <row r="55" spans="1:11" s="69" customFormat="1" x14ac:dyDescent="0.25">
      <c r="A55" s="326">
        <v>41</v>
      </c>
      <c r="B55" s="327" t="s">
        <v>139</v>
      </c>
      <c r="C55" s="328" t="s">
        <v>964</v>
      </c>
      <c r="D55" s="139">
        <v>9433.6155226991996</v>
      </c>
      <c r="E55" s="139">
        <v>9433.6155226991996</v>
      </c>
      <c r="F55" s="139">
        <v>9433.6155226991996</v>
      </c>
      <c r="G55" s="320">
        <v>37966</v>
      </c>
      <c r="H55" s="320">
        <v>37966</v>
      </c>
      <c r="I55" s="320">
        <v>43290</v>
      </c>
      <c r="J55" s="115">
        <v>14</v>
      </c>
      <c r="K55" s="115">
        <v>1</v>
      </c>
    </row>
    <row r="56" spans="1:11" s="69" customFormat="1" x14ac:dyDescent="0.25">
      <c r="A56" s="326">
        <v>42</v>
      </c>
      <c r="B56" s="327" t="s">
        <v>139</v>
      </c>
      <c r="C56" s="328" t="s">
        <v>175</v>
      </c>
      <c r="D56" s="139">
        <v>5541.9868958411989</v>
      </c>
      <c r="E56" s="139">
        <v>5541.9868958411989</v>
      </c>
      <c r="F56" s="139">
        <v>5541.9868958411989</v>
      </c>
      <c r="G56" s="320">
        <v>38958</v>
      </c>
      <c r="H56" s="320">
        <v>39113</v>
      </c>
      <c r="I56" s="320">
        <v>43341</v>
      </c>
      <c r="J56" s="115">
        <v>11</v>
      </c>
      <c r="K56" s="115">
        <v>6</v>
      </c>
    </row>
    <row r="57" spans="1:11" s="69" customFormat="1" x14ac:dyDescent="0.25">
      <c r="A57" s="326">
        <v>43</v>
      </c>
      <c r="B57" s="327" t="s">
        <v>139</v>
      </c>
      <c r="C57" s="328" t="s">
        <v>176</v>
      </c>
      <c r="D57" s="139">
        <v>3963.7406952275996</v>
      </c>
      <c r="E57" s="139">
        <v>3963.7406952275996</v>
      </c>
      <c r="F57" s="139">
        <v>3963.7406952275996</v>
      </c>
      <c r="G57" s="320">
        <v>37904</v>
      </c>
      <c r="H57" s="320">
        <v>38121</v>
      </c>
      <c r="I57" s="320">
        <v>43341</v>
      </c>
      <c r="J57" s="115">
        <v>14</v>
      </c>
      <c r="K57" s="115">
        <v>8</v>
      </c>
    </row>
    <row r="58" spans="1:11" s="69" customFormat="1" x14ac:dyDescent="0.25">
      <c r="A58" s="326">
        <v>44</v>
      </c>
      <c r="B58" s="327" t="s">
        <v>143</v>
      </c>
      <c r="C58" s="328" t="s">
        <v>177</v>
      </c>
      <c r="D58" s="139">
        <v>665.943102727</v>
      </c>
      <c r="E58" s="139">
        <v>665.943102727</v>
      </c>
      <c r="F58" s="139">
        <v>665.943102727</v>
      </c>
      <c r="G58" s="320">
        <v>37750</v>
      </c>
      <c r="H58" s="320">
        <v>37750</v>
      </c>
      <c r="I58" s="320">
        <v>41421</v>
      </c>
      <c r="J58" s="115">
        <v>9</v>
      </c>
      <c r="K58" s="115">
        <v>6</v>
      </c>
    </row>
    <row r="59" spans="1:11" s="69" customFormat="1" x14ac:dyDescent="0.25">
      <c r="A59" s="326">
        <v>45</v>
      </c>
      <c r="B59" s="327" t="s">
        <v>143</v>
      </c>
      <c r="C59" s="328" t="s">
        <v>178</v>
      </c>
      <c r="D59" s="139">
        <v>2309.8240277489999</v>
      </c>
      <c r="E59" s="139">
        <v>2309.8240277489999</v>
      </c>
      <c r="F59" s="139">
        <v>2309.8240277489999</v>
      </c>
      <c r="G59" s="320">
        <v>37995</v>
      </c>
      <c r="H59" s="320">
        <v>38231</v>
      </c>
      <c r="I59" s="320">
        <v>43341</v>
      </c>
      <c r="J59" s="115">
        <v>13</v>
      </c>
      <c r="K59" s="115">
        <v>8</v>
      </c>
    </row>
    <row r="60" spans="1:11" s="69" customFormat="1" x14ac:dyDescent="0.25">
      <c r="A60" s="326">
        <v>46</v>
      </c>
      <c r="B60" s="327" t="s">
        <v>143</v>
      </c>
      <c r="C60" s="328" t="s">
        <v>179</v>
      </c>
      <c r="D60" s="139">
        <v>603.38414436719995</v>
      </c>
      <c r="E60" s="139">
        <v>603.38414436719995</v>
      </c>
      <c r="F60" s="139">
        <v>603.38414436719995</v>
      </c>
      <c r="G60" s="320">
        <v>38082</v>
      </c>
      <c r="H60" s="320">
        <v>37742</v>
      </c>
      <c r="I60" s="320">
        <v>41395</v>
      </c>
      <c r="J60" s="115">
        <v>10</v>
      </c>
      <c r="K60" s="115">
        <v>1</v>
      </c>
    </row>
    <row r="61" spans="1:11" s="69" customFormat="1" x14ac:dyDescent="0.25">
      <c r="A61" s="326">
        <v>47</v>
      </c>
      <c r="B61" s="327" t="s">
        <v>143</v>
      </c>
      <c r="C61" s="328" t="s">
        <v>180</v>
      </c>
      <c r="D61" s="139">
        <v>1774.2605710549997</v>
      </c>
      <c r="E61" s="139">
        <v>1774.2605710549997</v>
      </c>
      <c r="F61" s="139">
        <v>1774.2605710549997</v>
      </c>
      <c r="G61" s="320">
        <v>37685</v>
      </c>
      <c r="H61" s="320">
        <v>37895</v>
      </c>
      <c r="I61" s="320">
        <v>41670</v>
      </c>
      <c r="J61" s="115">
        <v>10</v>
      </c>
      <c r="K61" s="115">
        <v>3</v>
      </c>
    </row>
    <row r="62" spans="1:11" s="69" customFormat="1" ht="13.5" x14ac:dyDescent="0.25">
      <c r="A62" s="455" t="s">
        <v>965</v>
      </c>
      <c r="B62" s="455"/>
      <c r="C62" s="455"/>
      <c r="D62" s="138">
        <f>SUM(D63:D74)</f>
        <v>22280.080763387996</v>
      </c>
      <c r="E62" s="138">
        <f>SUM(E63:E74)</f>
        <v>22280.080763387996</v>
      </c>
      <c r="F62" s="138">
        <f>SUM(F63:F74)</f>
        <v>22280.080763387996</v>
      </c>
      <c r="G62" s="321"/>
      <c r="H62" s="321"/>
      <c r="I62" s="321"/>
      <c r="J62" s="115"/>
      <c r="K62" s="115"/>
    </row>
    <row r="63" spans="1:11" s="69" customFormat="1" x14ac:dyDescent="0.25">
      <c r="A63" s="326">
        <v>48</v>
      </c>
      <c r="B63" s="327" t="s">
        <v>131</v>
      </c>
      <c r="C63" s="328" t="s">
        <v>181</v>
      </c>
      <c r="D63" s="139">
        <v>1484.8762877157997</v>
      </c>
      <c r="E63" s="139">
        <v>1484.8762877157997</v>
      </c>
      <c r="F63" s="139">
        <v>1484.8762877157997</v>
      </c>
      <c r="G63" s="320">
        <v>38562</v>
      </c>
      <c r="H63" s="320">
        <v>38562</v>
      </c>
      <c r="I63" s="320">
        <v>43341</v>
      </c>
      <c r="J63" s="115">
        <v>13</v>
      </c>
      <c r="K63" s="115">
        <v>0</v>
      </c>
    </row>
    <row r="64" spans="1:11" s="69" customFormat="1" x14ac:dyDescent="0.25">
      <c r="A64" s="326">
        <v>49</v>
      </c>
      <c r="B64" s="327" t="s">
        <v>139</v>
      </c>
      <c r="C64" s="328" t="s">
        <v>182</v>
      </c>
      <c r="D64" s="139">
        <v>2911.4164147488</v>
      </c>
      <c r="E64" s="139">
        <v>2911.4164147488</v>
      </c>
      <c r="F64" s="139">
        <v>2911.4164147488</v>
      </c>
      <c r="G64" s="320">
        <v>38546</v>
      </c>
      <c r="H64" s="320">
        <v>38546</v>
      </c>
      <c r="I64" s="320">
        <v>43279</v>
      </c>
      <c r="J64" s="115">
        <v>12</v>
      </c>
      <c r="K64" s="115">
        <v>11</v>
      </c>
    </row>
    <row r="65" spans="1:11" s="69" customFormat="1" x14ac:dyDescent="0.25">
      <c r="A65" s="326">
        <v>50</v>
      </c>
      <c r="B65" s="327" t="s">
        <v>139</v>
      </c>
      <c r="C65" s="328" t="s">
        <v>183</v>
      </c>
      <c r="D65" s="139">
        <v>2055.1891104920001</v>
      </c>
      <c r="E65" s="139">
        <v>2055.1891104920001</v>
      </c>
      <c r="F65" s="139">
        <v>2055.1891104920001</v>
      </c>
      <c r="G65" s="320">
        <v>38275</v>
      </c>
      <c r="H65" s="320">
        <v>39538</v>
      </c>
      <c r="I65" s="320">
        <v>43341</v>
      </c>
      <c r="J65" s="115">
        <v>13</v>
      </c>
      <c r="K65" s="115">
        <v>8</v>
      </c>
    </row>
    <row r="66" spans="1:11" s="69" customFormat="1" x14ac:dyDescent="0.25">
      <c r="A66" s="326">
        <v>51</v>
      </c>
      <c r="B66" s="327" t="s">
        <v>139</v>
      </c>
      <c r="C66" s="328" t="s">
        <v>184</v>
      </c>
      <c r="D66" s="139">
        <v>2216.9670795510001</v>
      </c>
      <c r="E66" s="139">
        <v>2216.9670795510001</v>
      </c>
      <c r="F66" s="139">
        <v>2216.9670795510001</v>
      </c>
      <c r="G66" s="320">
        <v>39854</v>
      </c>
      <c r="H66" s="320">
        <v>39798</v>
      </c>
      <c r="I66" s="320">
        <v>42720</v>
      </c>
      <c r="J66" s="115">
        <v>11</v>
      </c>
      <c r="K66" s="115">
        <v>0</v>
      </c>
    </row>
    <row r="67" spans="1:11" s="69" customFormat="1" x14ac:dyDescent="0.25">
      <c r="A67" s="326">
        <v>52</v>
      </c>
      <c r="B67" s="327" t="s">
        <v>139</v>
      </c>
      <c r="C67" s="328" t="s">
        <v>185</v>
      </c>
      <c r="D67" s="139">
        <v>1068.8895081339999</v>
      </c>
      <c r="E67" s="139">
        <v>1068.8895081339999</v>
      </c>
      <c r="F67" s="139">
        <v>1068.8895081339999</v>
      </c>
      <c r="G67" s="320">
        <v>38200</v>
      </c>
      <c r="H67" s="320">
        <v>38327</v>
      </c>
      <c r="I67" s="320">
        <v>43341</v>
      </c>
      <c r="J67" s="115">
        <v>13</v>
      </c>
      <c r="K67" s="115">
        <v>8</v>
      </c>
    </row>
    <row r="68" spans="1:11" s="69" customFormat="1" x14ac:dyDescent="0.25">
      <c r="A68" s="326">
        <v>53</v>
      </c>
      <c r="B68" s="327" t="s">
        <v>139</v>
      </c>
      <c r="C68" s="328" t="s">
        <v>186</v>
      </c>
      <c r="D68" s="139">
        <v>589.37550042139992</v>
      </c>
      <c r="E68" s="139">
        <v>589.37550042139992</v>
      </c>
      <c r="F68" s="139">
        <v>589.37550042139992</v>
      </c>
      <c r="G68" s="320">
        <v>38353</v>
      </c>
      <c r="H68" s="320">
        <v>38504</v>
      </c>
      <c r="I68" s="320">
        <v>42674</v>
      </c>
      <c r="J68" s="115">
        <v>11</v>
      </c>
      <c r="K68" s="115">
        <v>7</v>
      </c>
    </row>
    <row r="69" spans="1:11" s="69" customFormat="1" x14ac:dyDescent="0.25">
      <c r="A69" s="326">
        <v>54</v>
      </c>
      <c r="B69" s="327" t="s">
        <v>139</v>
      </c>
      <c r="C69" s="328" t="s">
        <v>187</v>
      </c>
      <c r="D69" s="139">
        <v>653.94366344019988</v>
      </c>
      <c r="E69" s="139">
        <v>653.94366344019988</v>
      </c>
      <c r="F69" s="139">
        <v>653.94366344019988</v>
      </c>
      <c r="G69" s="320">
        <v>38279</v>
      </c>
      <c r="H69" s="320">
        <v>38777</v>
      </c>
      <c r="I69" s="320">
        <v>42479</v>
      </c>
      <c r="J69" s="115">
        <v>11</v>
      </c>
      <c r="K69" s="115">
        <v>6</v>
      </c>
    </row>
    <row r="70" spans="1:11" s="69" customFormat="1" ht="24" x14ac:dyDescent="0.25">
      <c r="A70" s="326">
        <v>55</v>
      </c>
      <c r="B70" s="327" t="s">
        <v>139</v>
      </c>
      <c r="C70" s="328" t="s">
        <v>188</v>
      </c>
      <c r="D70" s="139">
        <v>175.43048778639999</v>
      </c>
      <c r="E70" s="139">
        <v>175.43048778639999</v>
      </c>
      <c r="F70" s="139">
        <v>175.43048778639999</v>
      </c>
      <c r="G70" s="320">
        <v>38026</v>
      </c>
      <c r="H70" s="320">
        <v>38026</v>
      </c>
      <c r="I70" s="320">
        <v>41679</v>
      </c>
      <c r="J70" s="115">
        <v>10</v>
      </c>
      <c r="K70" s="115">
        <v>0</v>
      </c>
    </row>
    <row r="71" spans="1:11" s="74" customFormat="1" ht="24" x14ac:dyDescent="0.25">
      <c r="A71" s="330">
        <v>57</v>
      </c>
      <c r="B71" s="327" t="s">
        <v>139</v>
      </c>
      <c r="C71" s="328" t="s">
        <v>189</v>
      </c>
      <c r="D71" s="139">
        <v>441.61154251059997</v>
      </c>
      <c r="E71" s="139">
        <v>441.61154251059997</v>
      </c>
      <c r="F71" s="139">
        <v>441.61154251059997</v>
      </c>
      <c r="G71" s="320">
        <v>39692</v>
      </c>
      <c r="H71" s="320">
        <v>39677</v>
      </c>
      <c r="I71" s="320">
        <v>43111</v>
      </c>
      <c r="J71" s="115">
        <v>9</v>
      </c>
      <c r="K71" s="115">
        <v>0</v>
      </c>
    </row>
    <row r="72" spans="1:11" s="74" customFormat="1" x14ac:dyDescent="0.25">
      <c r="A72" s="330">
        <v>58</v>
      </c>
      <c r="B72" s="327" t="s">
        <v>143</v>
      </c>
      <c r="C72" s="328" t="s">
        <v>966</v>
      </c>
      <c r="D72" s="139">
        <v>3534.0685511515999</v>
      </c>
      <c r="E72" s="139">
        <v>3534.0685511515999</v>
      </c>
      <c r="F72" s="139">
        <v>3534.0685511515999</v>
      </c>
      <c r="G72" s="320">
        <v>38037</v>
      </c>
      <c r="H72" s="320">
        <v>38037</v>
      </c>
      <c r="I72" s="320">
        <v>43341</v>
      </c>
      <c r="J72" s="115">
        <v>14</v>
      </c>
      <c r="K72" s="115">
        <v>6</v>
      </c>
    </row>
    <row r="73" spans="1:11" s="74" customFormat="1" x14ac:dyDescent="0.25">
      <c r="A73" s="330">
        <v>59</v>
      </c>
      <c r="B73" s="327" t="s">
        <v>143</v>
      </c>
      <c r="C73" s="328" t="s">
        <v>190</v>
      </c>
      <c r="D73" s="139">
        <v>981.09844305759987</v>
      </c>
      <c r="E73" s="139">
        <v>981.09844305759987</v>
      </c>
      <c r="F73" s="139">
        <v>981.09844305759987</v>
      </c>
      <c r="G73" s="320">
        <v>38650</v>
      </c>
      <c r="H73" s="320">
        <v>39188</v>
      </c>
      <c r="I73" s="320">
        <v>42626</v>
      </c>
      <c r="J73" s="115">
        <v>10</v>
      </c>
      <c r="K73" s="115">
        <v>6</v>
      </c>
    </row>
    <row r="74" spans="1:11" s="74" customFormat="1" ht="24" x14ac:dyDescent="0.25">
      <c r="A74" s="330">
        <v>60</v>
      </c>
      <c r="B74" s="327" t="s">
        <v>191</v>
      </c>
      <c r="C74" s="328" t="s">
        <v>192</v>
      </c>
      <c r="D74" s="139">
        <v>6167.2141743785987</v>
      </c>
      <c r="E74" s="139">
        <v>6167.2141743785987</v>
      </c>
      <c r="F74" s="139">
        <v>6167.2141743785987</v>
      </c>
      <c r="G74" s="320">
        <v>38163</v>
      </c>
      <c r="H74" s="320">
        <v>39783</v>
      </c>
      <c r="I74" s="320">
        <v>42625</v>
      </c>
      <c r="J74" s="115">
        <v>10</v>
      </c>
      <c r="K74" s="115">
        <v>9</v>
      </c>
    </row>
    <row r="75" spans="1:11" s="74" customFormat="1" ht="13.5" x14ac:dyDescent="0.25">
      <c r="A75" s="455" t="s">
        <v>967</v>
      </c>
      <c r="B75" s="455"/>
      <c r="C75" s="455"/>
      <c r="D75" s="138">
        <f>SUM(D76:D113)</f>
        <v>108082.48424246699</v>
      </c>
      <c r="E75" s="138">
        <f>SUM(E76:E113)</f>
        <v>108082.48424246699</v>
      </c>
      <c r="F75" s="138">
        <f>SUM(F76:F113)</f>
        <v>108082.48424246699</v>
      </c>
      <c r="G75" s="321"/>
      <c r="H75" s="321"/>
      <c r="I75" s="321"/>
      <c r="J75" s="115"/>
      <c r="K75" s="115"/>
    </row>
    <row r="76" spans="1:11" s="74" customFormat="1" x14ac:dyDescent="0.25">
      <c r="A76" s="330">
        <v>61</v>
      </c>
      <c r="B76" s="327" t="s">
        <v>129</v>
      </c>
      <c r="C76" s="328" t="s">
        <v>193</v>
      </c>
      <c r="D76" s="139">
        <v>8350.2629726809992</v>
      </c>
      <c r="E76" s="139">
        <v>8350.2629726809992</v>
      </c>
      <c r="F76" s="139">
        <v>8350.2629726809992</v>
      </c>
      <c r="G76" s="320">
        <v>38598</v>
      </c>
      <c r="H76" s="320">
        <v>38598</v>
      </c>
      <c r="I76" s="320">
        <v>43279</v>
      </c>
      <c r="J76" s="115">
        <v>12</v>
      </c>
      <c r="K76" s="115">
        <v>9</v>
      </c>
    </row>
    <row r="77" spans="1:11" s="74" customFormat="1" x14ac:dyDescent="0.25">
      <c r="A77" s="330">
        <v>62</v>
      </c>
      <c r="B77" s="327" t="s">
        <v>194</v>
      </c>
      <c r="C77" s="328" t="s">
        <v>968</v>
      </c>
      <c r="D77" s="139">
        <v>25737.941106910199</v>
      </c>
      <c r="E77" s="139">
        <v>25737.941106910199</v>
      </c>
      <c r="F77" s="139">
        <v>25737.941106910199</v>
      </c>
      <c r="G77" s="320">
        <v>40258</v>
      </c>
      <c r="H77" s="320">
        <v>40258</v>
      </c>
      <c r="I77" s="320">
        <v>44727</v>
      </c>
      <c r="J77" s="115">
        <v>11</v>
      </c>
      <c r="K77" s="115">
        <v>10</v>
      </c>
    </row>
    <row r="78" spans="1:11" s="74" customFormat="1" x14ac:dyDescent="0.25">
      <c r="A78" s="330">
        <v>63</v>
      </c>
      <c r="B78" s="327" t="s">
        <v>158</v>
      </c>
      <c r="C78" s="328" t="s">
        <v>969</v>
      </c>
      <c r="D78" s="139">
        <v>7041.529593275799</v>
      </c>
      <c r="E78" s="139">
        <v>7041.529593275799</v>
      </c>
      <c r="F78" s="139">
        <v>7041.529593275799</v>
      </c>
      <c r="G78" s="320">
        <v>39141</v>
      </c>
      <c r="H78" s="320">
        <v>39325</v>
      </c>
      <c r="I78" s="320">
        <v>50020</v>
      </c>
      <c r="J78" s="115">
        <v>29</v>
      </c>
      <c r="K78" s="115">
        <v>4</v>
      </c>
    </row>
    <row r="79" spans="1:11" s="74" customFormat="1" x14ac:dyDescent="0.25">
      <c r="A79" s="330">
        <v>64</v>
      </c>
      <c r="B79" s="327" t="s">
        <v>139</v>
      </c>
      <c r="C79" s="328" t="s">
        <v>970</v>
      </c>
      <c r="D79" s="139">
        <v>199.01049778959998</v>
      </c>
      <c r="E79" s="139">
        <v>199.01049778959998</v>
      </c>
      <c r="F79" s="139">
        <v>199.01049778959998</v>
      </c>
      <c r="G79" s="320">
        <v>38922</v>
      </c>
      <c r="H79" s="320">
        <v>38901</v>
      </c>
      <c r="I79" s="320">
        <v>42715</v>
      </c>
      <c r="J79" s="115">
        <v>10</v>
      </c>
      <c r="K79" s="115">
        <v>5</v>
      </c>
    </row>
    <row r="80" spans="1:11" s="74" customFormat="1" x14ac:dyDescent="0.25">
      <c r="A80" s="330">
        <v>65</v>
      </c>
      <c r="B80" s="327" t="s">
        <v>139</v>
      </c>
      <c r="C80" s="328" t="s">
        <v>198</v>
      </c>
      <c r="D80" s="139">
        <v>952.46976655739991</v>
      </c>
      <c r="E80" s="139">
        <v>952.46976655739991</v>
      </c>
      <c r="F80" s="139">
        <v>952.46976655739991</v>
      </c>
      <c r="G80" s="320">
        <v>38905</v>
      </c>
      <c r="H80" s="320">
        <v>38946</v>
      </c>
      <c r="I80" s="320">
        <v>43341</v>
      </c>
      <c r="J80" s="115">
        <v>12</v>
      </c>
      <c r="K80" s="115">
        <v>1</v>
      </c>
    </row>
    <row r="81" spans="1:11" s="74" customFormat="1" x14ac:dyDescent="0.25">
      <c r="A81" s="330">
        <v>66</v>
      </c>
      <c r="B81" s="327" t="s">
        <v>139</v>
      </c>
      <c r="C81" s="328" t="s">
        <v>199</v>
      </c>
      <c r="D81" s="139">
        <v>5713.6812060019993</v>
      </c>
      <c r="E81" s="139">
        <v>5713.6812060019993</v>
      </c>
      <c r="F81" s="139">
        <v>5713.6812060019993</v>
      </c>
      <c r="G81" s="320">
        <v>38544</v>
      </c>
      <c r="H81" s="320">
        <v>39141</v>
      </c>
      <c r="I81" s="320">
        <v>43341</v>
      </c>
      <c r="J81" s="115">
        <v>13</v>
      </c>
      <c r="K81" s="115">
        <v>1</v>
      </c>
    </row>
    <row r="82" spans="1:11" s="74" customFormat="1" x14ac:dyDescent="0.25">
      <c r="A82" s="330">
        <v>67</v>
      </c>
      <c r="B82" s="327" t="s">
        <v>139</v>
      </c>
      <c r="C82" s="328" t="s">
        <v>200</v>
      </c>
      <c r="D82" s="139">
        <v>2148.2790973265996</v>
      </c>
      <c r="E82" s="139">
        <v>2148.2790973265996</v>
      </c>
      <c r="F82" s="139">
        <v>2148.2790973265996</v>
      </c>
      <c r="G82" s="320">
        <v>38288</v>
      </c>
      <c r="H82" s="320">
        <v>38288</v>
      </c>
      <c r="I82" s="320">
        <v>41906</v>
      </c>
      <c r="J82" s="115">
        <v>9</v>
      </c>
      <c r="K82" s="115">
        <v>5</v>
      </c>
    </row>
    <row r="83" spans="1:11" s="74" customFormat="1" x14ac:dyDescent="0.25">
      <c r="A83" s="330">
        <v>68</v>
      </c>
      <c r="B83" s="327" t="s">
        <v>139</v>
      </c>
      <c r="C83" s="328" t="s">
        <v>201</v>
      </c>
      <c r="D83" s="139">
        <v>2482.9283246585996</v>
      </c>
      <c r="E83" s="139">
        <v>2482.9283246585996</v>
      </c>
      <c r="F83" s="139">
        <v>2482.9283246585996</v>
      </c>
      <c r="G83" s="320">
        <v>39988</v>
      </c>
      <c r="H83" s="320">
        <v>40991</v>
      </c>
      <c r="I83" s="320">
        <v>45291</v>
      </c>
      <c r="J83" s="115">
        <v>14</v>
      </c>
      <c r="K83" s="115">
        <v>5</v>
      </c>
    </row>
    <row r="84" spans="1:11" s="74" customFormat="1" x14ac:dyDescent="0.25">
      <c r="A84" s="330">
        <v>69</v>
      </c>
      <c r="B84" s="327" t="s">
        <v>139</v>
      </c>
      <c r="C84" s="328" t="s">
        <v>202</v>
      </c>
      <c r="D84" s="139">
        <v>1591.5983827897999</v>
      </c>
      <c r="E84" s="139">
        <v>1591.5983827897999</v>
      </c>
      <c r="F84" s="139">
        <v>1591.5983827897999</v>
      </c>
      <c r="G84" s="320">
        <v>38121</v>
      </c>
      <c r="H84" s="320">
        <v>38121</v>
      </c>
      <c r="I84" s="320">
        <v>41773</v>
      </c>
      <c r="J84" s="115">
        <v>10</v>
      </c>
      <c r="K84" s="115">
        <v>0</v>
      </c>
    </row>
    <row r="85" spans="1:11" s="74" customFormat="1" x14ac:dyDescent="0.25">
      <c r="A85" s="330">
        <v>70</v>
      </c>
      <c r="B85" s="327" t="s">
        <v>139</v>
      </c>
      <c r="C85" s="328" t="s">
        <v>203</v>
      </c>
      <c r="D85" s="139">
        <v>1621.3213449257998</v>
      </c>
      <c r="E85" s="139">
        <v>1621.3213449257998</v>
      </c>
      <c r="F85" s="139">
        <v>1621.3213449257998</v>
      </c>
      <c r="G85" s="320">
        <v>38350</v>
      </c>
      <c r="H85" s="320">
        <v>38350</v>
      </c>
      <c r="I85" s="320">
        <v>43290</v>
      </c>
      <c r="J85" s="115">
        <v>13</v>
      </c>
      <c r="K85" s="115">
        <v>1</v>
      </c>
    </row>
    <row r="86" spans="1:11" s="74" customFormat="1" x14ac:dyDescent="0.25">
      <c r="A86" s="330">
        <v>71</v>
      </c>
      <c r="B86" s="327" t="s">
        <v>204</v>
      </c>
      <c r="C86" s="328" t="s">
        <v>205</v>
      </c>
      <c r="D86" s="139">
        <v>1831.7248259281998</v>
      </c>
      <c r="E86" s="139">
        <v>1831.7248259281998</v>
      </c>
      <c r="F86" s="139">
        <v>1831.7248259281998</v>
      </c>
      <c r="G86" s="320">
        <v>38578</v>
      </c>
      <c r="H86" s="320">
        <v>38578</v>
      </c>
      <c r="I86" s="320">
        <v>42065</v>
      </c>
      <c r="J86" s="115">
        <v>9</v>
      </c>
      <c r="K86" s="115">
        <v>2</v>
      </c>
    </row>
    <row r="87" spans="1:11" s="74" customFormat="1" x14ac:dyDescent="0.25">
      <c r="A87" s="330">
        <v>72</v>
      </c>
      <c r="B87" s="327" t="s">
        <v>206</v>
      </c>
      <c r="C87" s="328" t="s">
        <v>207</v>
      </c>
      <c r="D87" s="139">
        <v>1823.2863931436</v>
      </c>
      <c r="E87" s="139">
        <v>1823.2863931436</v>
      </c>
      <c r="F87" s="139">
        <v>1823.2863931436</v>
      </c>
      <c r="G87" s="320">
        <v>38507</v>
      </c>
      <c r="H87" s="320">
        <v>38650</v>
      </c>
      <c r="I87" s="320">
        <v>42088</v>
      </c>
      <c r="J87" s="115">
        <v>9</v>
      </c>
      <c r="K87" s="115">
        <v>9</v>
      </c>
    </row>
    <row r="88" spans="1:11" s="74" customFormat="1" x14ac:dyDescent="0.25">
      <c r="A88" s="330">
        <v>73</v>
      </c>
      <c r="B88" s="327" t="s">
        <v>206</v>
      </c>
      <c r="C88" s="328" t="s">
        <v>208</v>
      </c>
      <c r="D88" s="139">
        <v>3350.9086493567997</v>
      </c>
      <c r="E88" s="139">
        <v>3350.9086493567997</v>
      </c>
      <c r="F88" s="139">
        <v>3350.9086493567997</v>
      </c>
      <c r="G88" s="320">
        <v>40176</v>
      </c>
      <c r="H88" s="320">
        <v>40176</v>
      </c>
      <c r="I88" s="320">
        <v>43672</v>
      </c>
      <c r="J88" s="115">
        <v>9</v>
      </c>
      <c r="K88" s="115">
        <v>5</v>
      </c>
    </row>
    <row r="89" spans="1:11" s="74" customFormat="1" x14ac:dyDescent="0.25">
      <c r="A89" s="330">
        <v>74</v>
      </c>
      <c r="B89" s="327" t="s">
        <v>206</v>
      </c>
      <c r="C89" s="328" t="s">
        <v>209</v>
      </c>
      <c r="D89" s="139">
        <v>363.117038949</v>
      </c>
      <c r="E89" s="139">
        <v>363.117038949</v>
      </c>
      <c r="F89" s="139">
        <v>363.117038949</v>
      </c>
      <c r="G89" s="320">
        <v>38457</v>
      </c>
      <c r="H89" s="320">
        <v>38457</v>
      </c>
      <c r="I89" s="320">
        <v>43341</v>
      </c>
      <c r="J89" s="115">
        <v>13</v>
      </c>
      <c r="K89" s="115">
        <v>4</v>
      </c>
    </row>
    <row r="90" spans="1:11" s="74" customFormat="1" x14ac:dyDescent="0.25">
      <c r="A90" s="330">
        <v>75</v>
      </c>
      <c r="B90" s="327" t="s">
        <v>206</v>
      </c>
      <c r="C90" s="328" t="s">
        <v>210</v>
      </c>
      <c r="D90" s="139">
        <v>2868.7350983619995</v>
      </c>
      <c r="E90" s="139">
        <v>2868.7350983619995</v>
      </c>
      <c r="F90" s="139">
        <v>2868.7350983619995</v>
      </c>
      <c r="G90" s="320">
        <v>38290</v>
      </c>
      <c r="H90" s="320">
        <v>38404</v>
      </c>
      <c r="I90" s="320">
        <v>43341</v>
      </c>
      <c r="J90" s="115">
        <v>13</v>
      </c>
      <c r="K90" s="115">
        <v>10</v>
      </c>
    </row>
    <row r="91" spans="1:11" s="74" customFormat="1" x14ac:dyDescent="0.25">
      <c r="A91" s="330">
        <v>76</v>
      </c>
      <c r="B91" s="327" t="s">
        <v>206</v>
      </c>
      <c r="C91" s="328" t="s">
        <v>211</v>
      </c>
      <c r="D91" s="139">
        <v>842.42369122239984</v>
      </c>
      <c r="E91" s="139">
        <v>842.42369122239984</v>
      </c>
      <c r="F91" s="139">
        <v>842.42369122239984</v>
      </c>
      <c r="G91" s="320">
        <v>38596</v>
      </c>
      <c r="H91" s="320">
        <v>38714</v>
      </c>
      <c r="I91" s="320">
        <v>42398</v>
      </c>
      <c r="J91" s="115">
        <v>9</v>
      </c>
      <c r="K91" s="115">
        <v>4</v>
      </c>
    </row>
    <row r="92" spans="1:11" s="74" customFormat="1" x14ac:dyDescent="0.25">
      <c r="A92" s="330">
        <v>77</v>
      </c>
      <c r="B92" s="327" t="s">
        <v>206</v>
      </c>
      <c r="C92" s="328" t="s">
        <v>212</v>
      </c>
      <c r="D92" s="139">
        <v>3145.1182788172</v>
      </c>
      <c r="E92" s="139">
        <v>3145.1182788172</v>
      </c>
      <c r="F92" s="139">
        <v>3145.1182788172</v>
      </c>
      <c r="G92" s="320">
        <v>38449</v>
      </c>
      <c r="H92" s="320">
        <v>38449</v>
      </c>
      <c r="I92" s="320">
        <v>43341</v>
      </c>
      <c r="J92" s="115">
        <v>13</v>
      </c>
      <c r="K92" s="115">
        <v>4</v>
      </c>
    </row>
    <row r="93" spans="1:11" s="74" customFormat="1" x14ac:dyDescent="0.25">
      <c r="A93" s="330">
        <v>78</v>
      </c>
      <c r="B93" s="327" t="s">
        <v>206</v>
      </c>
      <c r="C93" s="328" t="s">
        <v>213</v>
      </c>
      <c r="D93" s="139">
        <v>215.69155496419998</v>
      </c>
      <c r="E93" s="139">
        <v>215.69155496419998</v>
      </c>
      <c r="F93" s="139">
        <v>215.69155496419998</v>
      </c>
      <c r="G93" s="320">
        <v>38088</v>
      </c>
      <c r="H93" s="320">
        <v>38088</v>
      </c>
      <c r="I93" s="320">
        <v>41771</v>
      </c>
      <c r="J93" s="115">
        <v>10</v>
      </c>
      <c r="K93" s="115">
        <v>1</v>
      </c>
    </row>
    <row r="94" spans="1:11" s="74" customFormat="1" x14ac:dyDescent="0.25">
      <c r="A94" s="330">
        <v>79</v>
      </c>
      <c r="B94" s="327" t="s">
        <v>206</v>
      </c>
      <c r="C94" s="328" t="s">
        <v>215</v>
      </c>
      <c r="D94" s="139">
        <v>5282.1234730095994</v>
      </c>
      <c r="E94" s="139">
        <v>5282.1234730095994</v>
      </c>
      <c r="F94" s="139">
        <v>5282.1234730095994</v>
      </c>
      <c r="G94" s="320">
        <v>39588</v>
      </c>
      <c r="H94" s="320">
        <v>39272</v>
      </c>
      <c r="I94" s="320">
        <v>43341</v>
      </c>
      <c r="J94" s="115">
        <v>10</v>
      </c>
      <c r="K94" s="115">
        <v>3</v>
      </c>
    </row>
    <row r="95" spans="1:11" s="74" customFormat="1" x14ac:dyDescent="0.25">
      <c r="A95" s="330">
        <v>80</v>
      </c>
      <c r="B95" s="327" t="s">
        <v>206</v>
      </c>
      <c r="C95" s="328" t="s">
        <v>216</v>
      </c>
      <c r="D95" s="139">
        <v>1947.583222389</v>
      </c>
      <c r="E95" s="139">
        <v>1947.583222389</v>
      </c>
      <c r="F95" s="139">
        <v>1947.583222389</v>
      </c>
      <c r="G95" s="320">
        <v>38579</v>
      </c>
      <c r="H95" s="320">
        <v>39030</v>
      </c>
      <c r="I95" s="320">
        <v>42475</v>
      </c>
      <c r="J95" s="115">
        <v>10</v>
      </c>
      <c r="K95" s="115">
        <v>8</v>
      </c>
    </row>
    <row r="96" spans="1:11" s="74" customFormat="1" x14ac:dyDescent="0.25">
      <c r="A96" s="330">
        <v>82</v>
      </c>
      <c r="B96" s="327" t="s">
        <v>206</v>
      </c>
      <c r="C96" s="328" t="s">
        <v>217</v>
      </c>
      <c r="D96" s="139">
        <v>195.73569168579999</v>
      </c>
      <c r="E96" s="139">
        <v>195.73569168579999</v>
      </c>
      <c r="F96" s="139">
        <v>195.73569168579999</v>
      </c>
      <c r="G96" s="320">
        <v>38659</v>
      </c>
      <c r="H96" s="320">
        <v>38659</v>
      </c>
      <c r="I96" s="320">
        <v>42069</v>
      </c>
      <c r="J96" s="115">
        <v>9</v>
      </c>
      <c r="K96" s="115">
        <v>0</v>
      </c>
    </row>
    <row r="97" spans="1:11" s="74" customFormat="1" x14ac:dyDescent="0.25">
      <c r="A97" s="330">
        <v>83</v>
      </c>
      <c r="B97" s="327" t="s">
        <v>206</v>
      </c>
      <c r="C97" s="328" t="s">
        <v>218</v>
      </c>
      <c r="D97" s="139">
        <v>59.009045335799989</v>
      </c>
      <c r="E97" s="139">
        <v>59.009045335799989</v>
      </c>
      <c r="F97" s="139">
        <v>59.009045335799989</v>
      </c>
      <c r="G97" s="320">
        <v>38589</v>
      </c>
      <c r="H97" s="320">
        <v>38589</v>
      </c>
      <c r="I97" s="320">
        <v>43341</v>
      </c>
      <c r="J97" s="115">
        <v>12</v>
      </c>
      <c r="K97" s="115">
        <v>8</v>
      </c>
    </row>
    <row r="98" spans="1:11" s="74" customFormat="1" x14ac:dyDescent="0.25">
      <c r="A98" s="330">
        <v>84</v>
      </c>
      <c r="B98" s="327" t="s">
        <v>206</v>
      </c>
      <c r="C98" s="328" t="s">
        <v>219</v>
      </c>
      <c r="D98" s="139">
        <v>1441.5721490673998</v>
      </c>
      <c r="E98" s="139">
        <v>1441.5721490673998</v>
      </c>
      <c r="F98" s="139">
        <v>1441.5721490673998</v>
      </c>
      <c r="G98" s="320">
        <v>39114</v>
      </c>
      <c r="H98" s="320">
        <v>39114</v>
      </c>
      <c r="I98" s="320">
        <v>42475</v>
      </c>
      <c r="J98" s="115">
        <v>9</v>
      </c>
      <c r="K98" s="115">
        <v>1</v>
      </c>
    </row>
    <row r="99" spans="1:11" s="74" customFormat="1" x14ac:dyDescent="0.25">
      <c r="A99" s="330">
        <v>87</v>
      </c>
      <c r="B99" s="327" t="s">
        <v>206</v>
      </c>
      <c r="C99" s="328" t="s">
        <v>220</v>
      </c>
      <c r="D99" s="139">
        <v>2979.8237338645995</v>
      </c>
      <c r="E99" s="139">
        <v>2979.8237338645995</v>
      </c>
      <c r="F99" s="139">
        <v>2979.8237338645995</v>
      </c>
      <c r="G99" s="320">
        <v>38488</v>
      </c>
      <c r="H99" s="320">
        <v>38703</v>
      </c>
      <c r="I99" s="320">
        <v>42069</v>
      </c>
      <c r="J99" s="115">
        <v>9</v>
      </c>
      <c r="K99" s="115">
        <v>6</v>
      </c>
    </row>
    <row r="100" spans="1:11" s="74" customFormat="1" x14ac:dyDescent="0.25">
      <c r="A100" s="330">
        <v>90</v>
      </c>
      <c r="B100" s="327" t="s">
        <v>206</v>
      </c>
      <c r="C100" s="328" t="s">
        <v>221</v>
      </c>
      <c r="D100" s="139">
        <v>601.31882976479994</v>
      </c>
      <c r="E100" s="139">
        <v>601.31882976479994</v>
      </c>
      <c r="F100" s="139">
        <v>601.31882976479994</v>
      </c>
      <c r="G100" s="320">
        <v>38548</v>
      </c>
      <c r="H100" s="320">
        <v>38548</v>
      </c>
      <c r="I100" s="320">
        <v>42069</v>
      </c>
      <c r="J100" s="115">
        <v>9</v>
      </c>
      <c r="K100" s="115">
        <v>7</v>
      </c>
    </row>
    <row r="101" spans="1:11" s="74" customFormat="1" x14ac:dyDescent="0.25">
      <c r="A101" s="330">
        <v>91</v>
      </c>
      <c r="B101" s="327" t="s">
        <v>206</v>
      </c>
      <c r="C101" s="328" t="s">
        <v>222</v>
      </c>
      <c r="D101" s="139">
        <v>775.20360105719988</v>
      </c>
      <c r="E101" s="139">
        <v>775.20360105719988</v>
      </c>
      <c r="F101" s="139">
        <v>775.20360105719988</v>
      </c>
      <c r="G101" s="320">
        <v>38862</v>
      </c>
      <c r="H101" s="320">
        <v>38872</v>
      </c>
      <c r="I101" s="320">
        <v>43341</v>
      </c>
      <c r="J101" s="115">
        <v>12</v>
      </c>
      <c r="K101" s="115">
        <v>2</v>
      </c>
    </row>
    <row r="102" spans="1:11" s="74" customFormat="1" x14ac:dyDescent="0.25">
      <c r="A102" s="330">
        <v>92</v>
      </c>
      <c r="B102" s="327" t="s">
        <v>206</v>
      </c>
      <c r="C102" s="328" t="s">
        <v>223</v>
      </c>
      <c r="D102" s="139">
        <v>1485.5489455855998</v>
      </c>
      <c r="E102" s="139">
        <v>1485.5489455855998</v>
      </c>
      <c r="F102" s="139">
        <v>1485.5489455855998</v>
      </c>
      <c r="G102" s="320">
        <v>38510</v>
      </c>
      <c r="H102" s="320">
        <v>38700</v>
      </c>
      <c r="I102" s="320">
        <v>42384</v>
      </c>
      <c r="J102" s="115">
        <v>10</v>
      </c>
      <c r="K102" s="115">
        <v>4</v>
      </c>
    </row>
    <row r="103" spans="1:11" s="74" customFormat="1" x14ac:dyDescent="0.25">
      <c r="A103" s="330">
        <v>93</v>
      </c>
      <c r="B103" s="327" t="s">
        <v>206</v>
      </c>
      <c r="C103" s="328" t="s">
        <v>224</v>
      </c>
      <c r="D103" s="139">
        <v>1554.4251200688</v>
      </c>
      <c r="E103" s="139">
        <v>1554.4251200688</v>
      </c>
      <c r="F103" s="139">
        <v>1554.4251200688</v>
      </c>
      <c r="G103" s="320">
        <v>38651</v>
      </c>
      <c r="H103" s="320">
        <v>38651</v>
      </c>
      <c r="I103" s="320">
        <v>43341</v>
      </c>
      <c r="J103" s="115">
        <v>12</v>
      </c>
      <c r="K103" s="115">
        <v>9</v>
      </c>
    </row>
    <row r="104" spans="1:11" s="74" customFormat="1" x14ac:dyDescent="0.25">
      <c r="A104" s="330">
        <v>94</v>
      </c>
      <c r="B104" s="327" t="s">
        <v>206</v>
      </c>
      <c r="C104" s="328" t="s">
        <v>225</v>
      </c>
      <c r="D104" s="139">
        <v>650.88428247779996</v>
      </c>
      <c r="E104" s="139">
        <v>650.88428247779996</v>
      </c>
      <c r="F104" s="139">
        <v>650.88428247779996</v>
      </c>
      <c r="G104" s="320">
        <v>38410</v>
      </c>
      <c r="H104" s="320">
        <v>38410</v>
      </c>
      <c r="I104" s="320">
        <v>42185</v>
      </c>
      <c r="J104" s="115">
        <v>10</v>
      </c>
      <c r="K104" s="115">
        <v>3</v>
      </c>
    </row>
    <row r="105" spans="1:11" s="74" customFormat="1" x14ac:dyDescent="0.25">
      <c r="A105" s="330">
        <v>95</v>
      </c>
      <c r="B105" s="327" t="s">
        <v>143</v>
      </c>
      <c r="C105" s="328" t="s">
        <v>226</v>
      </c>
      <c r="D105" s="139">
        <v>271.36970315139996</v>
      </c>
      <c r="E105" s="139">
        <v>271.36970315139996</v>
      </c>
      <c r="F105" s="139">
        <v>271.36970315139996</v>
      </c>
      <c r="G105" s="320">
        <v>38628</v>
      </c>
      <c r="H105" s="320">
        <v>38628</v>
      </c>
      <c r="I105" s="320">
        <v>42069</v>
      </c>
      <c r="J105" s="115">
        <v>9</v>
      </c>
      <c r="K105" s="115">
        <v>0</v>
      </c>
    </row>
    <row r="106" spans="1:11" s="74" customFormat="1" x14ac:dyDescent="0.25">
      <c r="A106" s="330">
        <v>98</v>
      </c>
      <c r="B106" s="327" t="s">
        <v>143</v>
      </c>
      <c r="C106" s="328" t="s">
        <v>227</v>
      </c>
      <c r="D106" s="139">
        <v>172.89004348139997</v>
      </c>
      <c r="E106" s="139">
        <v>172.89004348139997</v>
      </c>
      <c r="F106" s="139">
        <v>172.89004348139997</v>
      </c>
      <c r="G106" s="320">
        <v>38554</v>
      </c>
      <c r="H106" s="320">
        <v>38564</v>
      </c>
      <c r="I106" s="320">
        <v>42069</v>
      </c>
      <c r="J106" s="115">
        <v>9</v>
      </c>
      <c r="K106" s="115">
        <v>7</v>
      </c>
    </row>
    <row r="107" spans="1:11" s="74" customFormat="1" x14ac:dyDescent="0.25">
      <c r="A107" s="330">
        <v>99</v>
      </c>
      <c r="B107" s="327" t="s">
        <v>143</v>
      </c>
      <c r="C107" s="328" t="s">
        <v>228</v>
      </c>
      <c r="D107" s="139">
        <v>1735.8511320093999</v>
      </c>
      <c r="E107" s="139">
        <v>1735.8511320093999</v>
      </c>
      <c r="F107" s="139">
        <v>1735.8511320093999</v>
      </c>
      <c r="G107" s="320">
        <v>38512</v>
      </c>
      <c r="H107" s="320">
        <v>38562</v>
      </c>
      <c r="I107" s="320">
        <v>43279</v>
      </c>
      <c r="J107" s="115">
        <v>13</v>
      </c>
      <c r="K107" s="115">
        <v>0</v>
      </c>
    </row>
    <row r="108" spans="1:11" s="74" customFormat="1" x14ac:dyDescent="0.25">
      <c r="A108" s="330">
        <v>100</v>
      </c>
      <c r="B108" s="327" t="s">
        <v>229</v>
      </c>
      <c r="C108" s="328" t="s">
        <v>230</v>
      </c>
      <c r="D108" s="139">
        <v>2364.9857905897998</v>
      </c>
      <c r="E108" s="139">
        <v>2364.9857905897998</v>
      </c>
      <c r="F108" s="139">
        <v>2364.9857905897998</v>
      </c>
      <c r="G108" s="320">
        <v>38981</v>
      </c>
      <c r="H108" s="320">
        <v>39559</v>
      </c>
      <c r="I108" s="320">
        <v>43341</v>
      </c>
      <c r="J108" s="115">
        <v>11</v>
      </c>
      <c r="K108" s="115">
        <v>10</v>
      </c>
    </row>
    <row r="109" spans="1:11" s="74" customFormat="1" x14ac:dyDescent="0.25">
      <c r="A109" s="330">
        <v>101</v>
      </c>
      <c r="B109" s="327" t="s">
        <v>229</v>
      </c>
      <c r="C109" s="328" t="s">
        <v>231</v>
      </c>
      <c r="D109" s="139">
        <v>1920.9704406521996</v>
      </c>
      <c r="E109" s="139">
        <v>1920.9704406521996</v>
      </c>
      <c r="F109" s="139">
        <v>1920.9704406521996</v>
      </c>
      <c r="G109" s="320">
        <v>38837</v>
      </c>
      <c r="H109" s="320">
        <v>39958</v>
      </c>
      <c r="I109" s="320">
        <v>43777</v>
      </c>
      <c r="J109" s="115">
        <v>13</v>
      </c>
      <c r="K109" s="115">
        <v>1</v>
      </c>
    </row>
    <row r="110" spans="1:11" s="74" customFormat="1" x14ac:dyDescent="0.25">
      <c r="A110" s="330">
        <v>102</v>
      </c>
      <c r="B110" s="327" t="s">
        <v>229</v>
      </c>
      <c r="C110" s="328" t="s">
        <v>232</v>
      </c>
      <c r="D110" s="139">
        <v>800.7495001282</v>
      </c>
      <c r="E110" s="139">
        <v>800.7495001282</v>
      </c>
      <c r="F110" s="139">
        <v>800.7495001282</v>
      </c>
      <c r="G110" s="320">
        <v>38945</v>
      </c>
      <c r="H110" s="320">
        <v>39060</v>
      </c>
      <c r="I110" s="320">
        <v>42628</v>
      </c>
      <c r="J110" s="115">
        <v>9</v>
      </c>
      <c r="K110" s="115">
        <v>11</v>
      </c>
    </row>
    <row r="111" spans="1:11" s="74" customFormat="1" x14ac:dyDescent="0.25">
      <c r="A111" s="330">
        <v>103</v>
      </c>
      <c r="B111" s="327" t="s">
        <v>229</v>
      </c>
      <c r="C111" s="328" t="s">
        <v>971</v>
      </c>
      <c r="D111" s="139">
        <v>383.91865237459996</v>
      </c>
      <c r="E111" s="139">
        <v>383.91865237459996</v>
      </c>
      <c r="F111" s="139">
        <v>383.91865237459996</v>
      </c>
      <c r="G111" s="320">
        <v>38630</v>
      </c>
      <c r="H111" s="320">
        <v>38593</v>
      </c>
      <c r="I111" s="320">
        <v>42069</v>
      </c>
      <c r="J111" s="115">
        <v>9</v>
      </c>
      <c r="K111" s="115">
        <v>5</v>
      </c>
    </row>
    <row r="112" spans="1:11" s="74" customFormat="1" x14ac:dyDescent="0.25">
      <c r="A112" s="330">
        <v>104</v>
      </c>
      <c r="B112" s="327" t="s">
        <v>229</v>
      </c>
      <c r="C112" s="328" t="s">
        <v>234</v>
      </c>
      <c r="D112" s="139">
        <v>9464.7851915638003</v>
      </c>
      <c r="E112" s="139">
        <v>9464.7851915638003</v>
      </c>
      <c r="F112" s="139">
        <v>9464.7851915638003</v>
      </c>
      <c r="G112" s="320">
        <v>38566</v>
      </c>
      <c r="H112" s="320">
        <v>42713</v>
      </c>
      <c r="I112" s="320">
        <v>49923</v>
      </c>
      <c r="J112" s="115">
        <v>31</v>
      </c>
      <c r="K112" s="115">
        <v>0</v>
      </c>
    </row>
    <row r="113" spans="1:11" s="74" customFormat="1" x14ac:dyDescent="0.25">
      <c r="A113" s="330">
        <v>105</v>
      </c>
      <c r="B113" s="327" t="s">
        <v>229</v>
      </c>
      <c r="C113" s="328" t="s">
        <v>802</v>
      </c>
      <c r="D113" s="139">
        <v>3713.7078705495996</v>
      </c>
      <c r="E113" s="139">
        <v>3713.7078705495996</v>
      </c>
      <c r="F113" s="139">
        <v>3713.7078705495996</v>
      </c>
      <c r="G113" s="320">
        <v>38793</v>
      </c>
      <c r="H113" s="320">
        <v>38742</v>
      </c>
      <c r="I113" s="320">
        <v>43279</v>
      </c>
      <c r="J113" s="115">
        <v>12</v>
      </c>
      <c r="K113" s="115">
        <v>3</v>
      </c>
    </row>
    <row r="114" spans="1:11" s="74" customFormat="1" ht="13.5" x14ac:dyDescent="0.25">
      <c r="A114" s="455" t="s">
        <v>972</v>
      </c>
      <c r="B114" s="455"/>
      <c r="C114" s="455"/>
      <c r="D114" s="138">
        <f>SUM(D115:D131)</f>
        <v>49680.497052265797</v>
      </c>
      <c r="E114" s="138">
        <f>SUM(E115:E131)</f>
        <v>49680.497052265797</v>
      </c>
      <c r="F114" s="138">
        <f>SUM(F115:F131)</f>
        <v>49680.497052265797</v>
      </c>
      <c r="G114" s="150"/>
      <c r="H114" s="150"/>
      <c r="I114" s="321"/>
      <c r="J114" s="115"/>
      <c r="K114" s="115"/>
    </row>
    <row r="115" spans="1:11" s="74" customFormat="1" x14ac:dyDescent="0.25">
      <c r="A115" s="330">
        <v>106</v>
      </c>
      <c r="B115" s="327" t="s">
        <v>129</v>
      </c>
      <c r="C115" s="328" t="s">
        <v>803</v>
      </c>
      <c r="D115" s="139">
        <v>10273.800655853</v>
      </c>
      <c r="E115" s="139">
        <v>10273.800655853</v>
      </c>
      <c r="F115" s="139">
        <v>10273.800655853</v>
      </c>
      <c r="G115" s="320">
        <v>39067</v>
      </c>
      <c r="H115" s="320">
        <v>39067</v>
      </c>
      <c r="I115" s="320">
        <v>43341</v>
      </c>
      <c r="J115" s="115">
        <v>11</v>
      </c>
      <c r="K115" s="115">
        <v>5</v>
      </c>
    </row>
    <row r="116" spans="1:11" s="74" customFormat="1" x14ac:dyDescent="0.25">
      <c r="A116" s="330">
        <v>107</v>
      </c>
      <c r="B116" s="327" t="s">
        <v>131</v>
      </c>
      <c r="C116" s="328" t="s">
        <v>237</v>
      </c>
      <c r="D116" s="139">
        <v>971.18049557479992</v>
      </c>
      <c r="E116" s="139">
        <v>971.18049557479992</v>
      </c>
      <c r="F116" s="139">
        <v>971.18049557479992</v>
      </c>
      <c r="G116" s="320">
        <v>39243</v>
      </c>
      <c r="H116" s="320">
        <v>39243</v>
      </c>
      <c r="I116" s="320">
        <v>43341</v>
      </c>
      <c r="J116" s="115">
        <v>11</v>
      </c>
      <c r="K116" s="115">
        <v>2</v>
      </c>
    </row>
    <row r="117" spans="1:11" s="74" customFormat="1" x14ac:dyDescent="0.25">
      <c r="A117" s="330">
        <v>108</v>
      </c>
      <c r="B117" s="327" t="s">
        <v>139</v>
      </c>
      <c r="C117" s="328" t="s">
        <v>238</v>
      </c>
      <c r="D117" s="139">
        <v>601.26502545059998</v>
      </c>
      <c r="E117" s="139">
        <v>601.26502545059998</v>
      </c>
      <c r="F117" s="139">
        <v>601.26502545059998</v>
      </c>
      <c r="G117" s="320">
        <v>38754</v>
      </c>
      <c r="H117" s="320">
        <v>38814</v>
      </c>
      <c r="I117" s="320">
        <v>42384</v>
      </c>
      <c r="J117" s="115">
        <v>9</v>
      </c>
      <c r="K117" s="115">
        <v>11</v>
      </c>
    </row>
    <row r="118" spans="1:11" s="74" customFormat="1" x14ac:dyDescent="0.25">
      <c r="A118" s="330">
        <v>110</v>
      </c>
      <c r="B118" s="327" t="s">
        <v>206</v>
      </c>
      <c r="C118" s="328" t="s">
        <v>239</v>
      </c>
      <c r="D118" s="139">
        <v>505.6267891892</v>
      </c>
      <c r="E118" s="139">
        <v>505.6267891892</v>
      </c>
      <c r="F118" s="139">
        <v>505.6267891892</v>
      </c>
      <c r="G118" s="320">
        <v>39148</v>
      </c>
      <c r="H118" s="320">
        <v>39244</v>
      </c>
      <c r="I118" s="320">
        <v>42475</v>
      </c>
      <c r="J118" s="115">
        <v>8</v>
      </c>
      <c r="K118" s="115">
        <v>9</v>
      </c>
    </row>
    <row r="119" spans="1:11" s="74" customFormat="1" x14ac:dyDescent="0.25">
      <c r="A119" s="330">
        <v>111</v>
      </c>
      <c r="B119" s="327" t="s">
        <v>206</v>
      </c>
      <c r="C119" s="328" t="s">
        <v>240</v>
      </c>
      <c r="D119" s="139">
        <v>1415.4676262789999</v>
      </c>
      <c r="E119" s="139">
        <v>1415.4676262789999</v>
      </c>
      <c r="F119" s="139">
        <v>1415.4676262789999</v>
      </c>
      <c r="G119" s="320">
        <v>40040</v>
      </c>
      <c r="H119" s="320">
        <v>40040</v>
      </c>
      <c r="I119" s="320">
        <v>43672</v>
      </c>
      <c r="J119" s="115">
        <v>9</v>
      </c>
      <c r="K119" s="115">
        <v>5</v>
      </c>
    </row>
    <row r="120" spans="1:11" s="74" customFormat="1" x14ac:dyDescent="0.25">
      <c r="A120" s="330">
        <v>112</v>
      </c>
      <c r="B120" s="327" t="s">
        <v>206</v>
      </c>
      <c r="C120" s="328" t="s">
        <v>241</v>
      </c>
      <c r="D120" s="139">
        <v>2321.0679388049998</v>
      </c>
      <c r="E120" s="139">
        <v>2321.0679388049998</v>
      </c>
      <c r="F120" s="139">
        <v>2321.0679388049998</v>
      </c>
      <c r="G120" s="320">
        <v>38621</v>
      </c>
      <c r="H120" s="320">
        <v>40543</v>
      </c>
      <c r="I120" s="320">
        <v>43341</v>
      </c>
      <c r="J120" s="115">
        <v>12</v>
      </c>
      <c r="K120" s="115">
        <v>8</v>
      </c>
    </row>
    <row r="121" spans="1:11" s="74" customFormat="1" x14ac:dyDescent="0.25">
      <c r="A121" s="330">
        <v>113</v>
      </c>
      <c r="B121" s="327" t="s">
        <v>206</v>
      </c>
      <c r="C121" s="328" t="s">
        <v>242</v>
      </c>
      <c r="D121" s="139">
        <v>1591.5087467299998</v>
      </c>
      <c r="E121" s="139">
        <v>1591.5087467299998</v>
      </c>
      <c r="F121" s="139">
        <v>1591.5087467299998</v>
      </c>
      <c r="G121" s="320">
        <v>39287</v>
      </c>
      <c r="H121" s="320">
        <v>39297</v>
      </c>
      <c r="I121" s="320">
        <v>42881</v>
      </c>
      <c r="J121" s="115">
        <v>9</v>
      </c>
      <c r="K121" s="115">
        <v>7</v>
      </c>
    </row>
    <row r="122" spans="1:11" s="74" customFormat="1" x14ac:dyDescent="0.25">
      <c r="A122" s="330">
        <v>114</v>
      </c>
      <c r="B122" s="327" t="s">
        <v>206</v>
      </c>
      <c r="C122" s="328" t="s">
        <v>243</v>
      </c>
      <c r="D122" s="139">
        <v>1859.4156783019998</v>
      </c>
      <c r="E122" s="139">
        <v>1859.4156783019998</v>
      </c>
      <c r="F122" s="139">
        <v>1859.4156783019998</v>
      </c>
      <c r="G122" s="320">
        <v>38847</v>
      </c>
      <c r="H122" s="320">
        <v>38847</v>
      </c>
      <c r="I122" s="320">
        <v>43279</v>
      </c>
      <c r="J122" s="115">
        <v>11</v>
      </c>
      <c r="K122" s="115">
        <v>11</v>
      </c>
    </row>
    <row r="123" spans="1:11" s="74" customFormat="1" x14ac:dyDescent="0.25">
      <c r="A123" s="330">
        <v>117</v>
      </c>
      <c r="B123" s="327" t="s">
        <v>206</v>
      </c>
      <c r="C123" s="328" t="s">
        <v>244</v>
      </c>
      <c r="D123" s="139">
        <v>5385.9528916718</v>
      </c>
      <c r="E123" s="139">
        <v>5385.9528916718</v>
      </c>
      <c r="F123" s="139">
        <v>5385.9528916718</v>
      </c>
      <c r="G123" s="320">
        <v>39091</v>
      </c>
      <c r="H123" s="320">
        <v>39419</v>
      </c>
      <c r="I123" s="320">
        <v>43049</v>
      </c>
      <c r="J123" s="115">
        <v>9</v>
      </c>
      <c r="K123" s="115">
        <v>11</v>
      </c>
    </row>
    <row r="124" spans="1:11" s="74" customFormat="1" x14ac:dyDescent="0.25">
      <c r="A124" s="330">
        <v>118</v>
      </c>
      <c r="B124" s="327" t="s">
        <v>206</v>
      </c>
      <c r="C124" s="328" t="s">
        <v>245</v>
      </c>
      <c r="D124" s="139">
        <v>1687.1847423941999</v>
      </c>
      <c r="E124" s="139">
        <v>1687.1847423941999</v>
      </c>
      <c r="F124" s="139">
        <v>1687.1847423941999</v>
      </c>
      <c r="G124" s="320">
        <v>39205</v>
      </c>
      <c r="H124" s="320">
        <v>39287</v>
      </c>
      <c r="I124" s="320">
        <v>42881</v>
      </c>
      <c r="J124" s="115">
        <v>9</v>
      </c>
      <c r="K124" s="115">
        <v>7</v>
      </c>
    </row>
    <row r="125" spans="1:11" s="74" customFormat="1" x14ac:dyDescent="0.25">
      <c r="A125" s="330">
        <v>122</v>
      </c>
      <c r="B125" s="327" t="s">
        <v>143</v>
      </c>
      <c r="C125" s="328" t="s">
        <v>246</v>
      </c>
      <c r="D125" s="139">
        <v>331.10065610859994</v>
      </c>
      <c r="E125" s="139">
        <v>331.10065610859994</v>
      </c>
      <c r="F125" s="139">
        <v>331.10065610859994</v>
      </c>
      <c r="G125" s="320">
        <v>38842</v>
      </c>
      <c r="H125" s="320">
        <v>38863</v>
      </c>
      <c r="I125" s="320">
        <v>42384</v>
      </c>
      <c r="J125" s="115">
        <v>9</v>
      </c>
      <c r="K125" s="115">
        <v>6</v>
      </c>
    </row>
    <row r="126" spans="1:11" s="74" customFormat="1" x14ac:dyDescent="0.25">
      <c r="A126" s="330">
        <v>123</v>
      </c>
      <c r="B126" s="327" t="s">
        <v>143</v>
      </c>
      <c r="C126" s="328" t="s">
        <v>248</v>
      </c>
      <c r="D126" s="139">
        <v>121.83213052919999</v>
      </c>
      <c r="E126" s="139">
        <v>121.83213052919999</v>
      </c>
      <c r="F126" s="139">
        <v>121.83213052919999</v>
      </c>
      <c r="G126" s="320">
        <v>38946</v>
      </c>
      <c r="H126" s="320">
        <v>39031</v>
      </c>
      <c r="I126" s="320">
        <v>42475</v>
      </c>
      <c r="J126" s="115">
        <v>9</v>
      </c>
      <c r="K126" s="115">
        <v>6</v>
      </c>
    </row>
    <row r="127" spans="1:11" s="74" customFormat="1" x14ac:dyDescent="0.25">
      <c r="A127" s="330">
        <v>124</v>
      </c>
      <c r="B127" s="327" t="s">
        <v>143</v>
      </c>
      <c r="C127" s="328" t="s">
        <v>249</v>
      </c>
      <c r="D127" s="139">
        <v>2709.2792569807998</v>
      </c>
      <c r="E127" s="139">
        <v>2709.2792569807998</v>
      </c>
      <c r="F127" s="139">
        <v>2709.2792569807998</v>
      </c>
      <c r="G127" s="320">
        <v>38922</v>
      </c>
      <c r="H127" s="320">
        <v>38952</v>
      </c>
      <c r="I127" s="320">
        <v>43111</v>
      </c>
      <c r="J127" s="115">
        <v>11</v>
      </c>
      <c r="K127" s="115">
        <v>3</v>
      </c>
    </row>
    <row r="128" spans="1:11" s="74" customFormat="1" x14ac:dyDescent="0.25">
      <c r="A128" s="330">
        <v>126</v>
      </c>
      <c r="B128" s="327" t="s">
        <v>229</v>
      </c>
      <c r="C128" s="328" t="s">
        <v>807</v>
      </c>
      <c r="D128" s="139">
        <v>4528.3049796529995</v>
      </c>
      <c r="E128" s="139">
        <v>4528.3049796529995</v>
      </c>
      <c r="F128" s="139">
        <v>4528.3049796529995</v>
      </c>
      <c r="G128" s="320">
        <v>38968</v>
      </c>
      <c r="H128" s="320">
        <v>39423</v>
      </c>
      <c r="I128" s="320">
        <v>43341</v>
      </c>
      <c r="J128" s="115">
        <v>11</v>
      </c>
      <c r="K128" s="115">
        <v>10</v>
      </c>
    </row>
    <row r="129" spans="1:11" s="74" customFormat="1" x14ac:dyDescent="0.25">
      <c r="A129" s="330">
        <v>127</v>
      </c>
      <c r="B129" s="327" t="s">
        <v>229</v>
      </c>
      <c r="C129" s="328" t="s">
        <v>252</v>
      </c>
      <c r="D129" s="139">
        <v>3799.1559627923998</v>
      </c>
      <c r="E129" s="139">
        <v>3799.1559627923998</v>
      </c>
      <c r="F129" s="139">
        <v>3799.1559627923998</v>
      </c>
      <c r="G129" s="320">
        <v>39214</v>
      </c>
      <c r="H129" s="320">
        <v>39279</v>
      </c>
      <c r="I129" s="320">
        <v>43341</v>
      </c>
      <c r="J129" s="115">
        <v>10</v>
      </c>
      <c r="K129" s="115">
        <v>11</v>
      </c>
    </row>
    <row r="130" spans="1:11" s="74" customFormat="1" x14ac:dyDescent="0.25">
      <c r="A130" s="330">
        <v>128</v>
      </c>
      <c r="B130" s="327" t="s">
        <v>229</v>
      </c>
      <c r="C130" s="328" t="s">
        <v>253</v>
      </c>
      <c r="D130" s="139">
        <v>2897.9975961089995</v>
      </c>
      <c r="E130" s="139">
        <v>2897.9975961089995</v>
      </c>
      <c r="F130" s="139">
        <v>2897.9975961089995</v>
      </c>
      <c r="G130" s="320">
        <v>38994</v>
      </c>
      <c r="H130" s="320">
        <v>39421</v>
      </c>
      <c r="I130" s="320">
        <v>43049</v>
      </c>
      <c r="J130" s="115">
        <v>11</v>
      </c>
      <c r="K130" s="115">
        <v>1</v>
      </c>
    </row>
    <row r="131" spans="1:11" s="74" customFormat="1" x14ac:dyDescent="0.25">
      <c r="A131" s="330">
        <v>130</v>
      </c>
      <c r="B131" s="327" t="s">
        <v>229</v>
      </c>
      <c r="C131" s="328" t="s">
        <v>254</v>
      </c>
      <c r="D131" s="139">
        <v>8680.3558798431986</v>
      </c>
      <c r="E131" s="139">
        <v>8680.3558798431986</v>
      </c>
      <c r="F131" s="139">
        <v>8680.3558798431986</v>
      </c>
      <c r="G131" s="320">
        <v>38806</v>
      </c>
      <c r="H131" s="320">
        <v>40465</v>
      </c>
      <c r="I131" s="320">
        <v>44010</v>
      </c>
      <c r="J131" s="115">
        <v>13</v>
      </c>
      <c r="K131" s="115">
        <v>11</v>
      </c>
    </row>
    <row r="132" spans="1:11" s="69" customFormat="1" ht="13.5" x14ac:dyDescent="0.25">
      <c r="A132" s="448" t="s">
        <v>973</v>
      </c>
      <c r="B132" s="448"/>
      <c r="C132" s="448"/>
      <c r="D132" s="138">
        <f>SUM(D133:D141)</f>
        <v>12119.038793420998</v>
      </c>
      <c r="E132" s="138">
        <f>SUM(E133:E141)</f>
        <v>12119.038793420998</v>
      </c>
      <c r="F132" s="138">
        <f>SUM(F133:F141)</f>
        <v>12119.038793420998</v>
      </c>
      <c r="G132" s="320"/>
      <c r="H132" s="320"/>
      <c r="I132" s="320"/>
      <c r="J132" s="115"/>
      <c r="K132" s="115"/>
    </row>
    <row r="133" spans="1:11" s="69" customFormat="1" x14ac:dyDescent="0.25">
      <c r="A133" s="326">
        <v>132</v>
      </c>
      <c r="B133" s="327" t="s">
        <v>937</v>
      </c>
      <c r="C133" s="328" t="s">
        <v>256</v>
      </c>
      <c r="D133" s="139">
        <v>631.66797811319998</v>
      </c>
      <c r="E133" s="139">
        <v>631.66797811319998</v>
      </c>
      <c r="F133" s="139">
        <v>631.66797811319998</v>
      </c>
      <c r="G133" s="320">
        <v>39113</v>
      </c>
      <c r="H133" s="320">
        <v>39101</v>
      </c>
      <c r="I133" s="320">
        <v>44925</v>
      </c>
      <c r="J133" s="115">
        <v>15</v>
      </c>
      <c r="K133" s="115">
        <v>10</v>
      </c>
    </row>
    <row r="134" spans="1:11" s="69" customFormat="1" x14ac:dyDescent="0.25">
      <c r="A134" s="326">
        <v>136</v>
      </c>
      <c r="B134" s="327" t="s">
        <v>139</v>
      </c>
      <c r="C134" s="328" t="s">
        <v>257</v>
      </c>
      <c r="D134" s="139">
        <v>98.713057379999995</v>
      </c>
      <c r="E134" s="139">
        <v>98.713057379999995</v>
      </c>
      <c r="F134" s="139">
        <v>98.713057379999995</v>
      </c>
      <c r="G134" s="320">
        <v>39000</v>
      </c>
      <c r="H134" s="320">
        <v>39045</v>
      </c>
      <c r="I134" s="320">
        <v>42628</v>
      </c>
      <c r="J134" s="115">
        <v>9</v>
      </c>
      <c r="K134" s="115">
        <v>6</v>
      </c>
    </row>
    <row r="135" spans="1:11" s="69" customFormat="1" x14ac:dyDescent="0.25">
      <c r="A135" s="326">
        <v>138</v>
      </c>
      <c r="B135" s="327" t="s">
        <v>143</v>
      </c>
      <c r="C135" s="328" t="s">
        <v>258</v>
      </c>
      <c r="D135" s="139">
        <v>802.22351533379992</v>
      </c>
      <c r="E135" s="139">
        <v>802.22351533379992</v>
      </c>
      <c r="F135" s="139">
        <v>802.22351533379992</v>
      </c>
      <c r="G135" s="320">
        <v>39275</v>
      </c>
      <c r="H135" s="320">
        <v>39275</v>
      </c>
      <c r="I135" s="320">
        <v>42769</v>
      </c>
      <c r="J135" s="115">
        <v>9</v>
      </c>
      <c r="K135" s="115">
        <v>5</v>
      </c>
    </row>
    <row r="136" spans="1:11" s="69" customFormat="1" x14ac:dyDescent="0.25">
      <c r="A136" s="326">
        <v>139</v>
      </c>
      <c r="B136" s="327" t="s">
        <v>143</v>
      </c>
      <c r="C136" s="328" t="s">
        <v>259</v>
      </c>
      <c r="D136" s="139">
        <v>3226.2540129176</v>
      </c>
      <c r="E136" s="139">
        <v>3226.2540129176</v>
      </c>
      <c r="F136" s="139">
        <v>3226.2540129176</v>
      </c>
      <c r="G136" s="320">
        <v>40015</v>
      </c>
      <c r="H136" s="320">
        <v>40527</v>
      </c>
      <c r="I136" s="320">
        <v>43572</v>
      </c>
      <c r="J136" s="115">
        <v>8</v>
      </c>
      <c r="K136" s="115">
        <v>6</v>
      </c>
    </row>
    <row r="137" spans="1:11" s="69" customFormat="1" x14ac:dyDescent="0.25">
      <c r="A137" s="326">
        <v>140</v>
      </c>
      <c r="B137" s="327" t="s">
        <v>143</v>
      </c>
      <c r="C137" s="328" t="s">
        <v>260</v>
      </c>
      <c r="D137" s="139">
        <v>657.99631702139993</v>
      </c>
      <c r="E137" s="139">
        <v>657.99631702139993</v>
      </c>
      <c r="F137" s="139">
        <v>657.99631702139993</v>
      </c>
      <c r="G137" s="320">
        <v>40288</v>
      </c>
      <c r="H137" s="320">
        <v>40261</v>
      </c>
      <c r="I137" s="320">
        <v>45548</v>
      </c>
      <c r="J137" s="115">
        <v>14</v>
      </c>
      <c r="K137" s="115">
        <v>5</v>
      </c>
    </row>
    <row r="138" spans="1:11" s="69" customFormat="1" x14ac:dyDescent="0.25">
      <c r="A138" s="326">
        <v>141</v>
      </c>
      <c r="B138" s="327" t="s">
        <v>143</v>
      </c>
      <c r="C138" s="328" t="s">
        <v>261</v>
      </c>
      <c r="D138" s="139">
        <v>492.48054505719995</v>
      </c>
      <c r="E138" s="139">
        <v>492.48054505719995</v>
      </c>
      <c r="F138" s="139">
        <v>492.48054505719995</v>
      </c>
      <c r="G138" s="320">
        <v>39533</v>
      </c>
      <c r="H138" s="320">
        <v>39533</v>
      </c>
      <c r="I138" s="320">
        <v>43111</v>
      </c>
      <c r="J138" s="115">
        <v>9</v>
      </c>
      <c r="K138" s="115">
        <v>8</v>
      </c>
    </row>
    <row r="139" spans="1:11" s="69" customFormat="1" x14ac:dyDescent="0.25">
      <c r="A139" s="326">
        <v>142</v>
      </c>
      <c r="B139" s="327" t="s">
        <v>229</v>
      </c>
      <c r="C139" s="328" t="s">
        <v>262</v>
      </c>
      <c r="D139" s="139">
        <v>1589.4537696617999</v>
      </c>
      <c r="E139" s="139">
        <v>1589.4537696617999</v>
      </c>
      <c r="F139" s="139">
        <v>1589.4537696617999</v>
      </c>
      <c r="G139" s="320">
        <v>39539</v>
      </c>
      <c r="H139" s="320">
        <v>39681</v>
      </c>
      <c r="I139" s="320">
        <v>43279</v>
      </c>
      <c r="J139" s="115">
        <v>9</v>
      </c>
      <c r="K139" s="115">
        <v>11</v>
      </c>
    </row>
    <row r="140" spans="1:11" s="69" customFormat="1" x14ac:dyDescent="0.25">
      <c r="A140" s="326">
        <v>143</v>
      </c>
      <c r="B140" s="327" t="s">
        <v>229</v>
      </c>
      <c r="C140" s="328" t="s">
        <v>263</v>
      </c>
      <c r="D140" s="139">
        <v>2283.2147989489999</v>
      </c>
      <c r="E140" s="139">
        <v>2283.2147989489999</v>
      </c>
      <c r="F140" s="139">
        <v>2283.2147989489999</v>
      </c>
      <c r="G140" s="320">
        <v>39149</v>
      </c>
      <c r="H140" s="320">
        <v>39353</v>
      </c>
      <c r="I140" s="320">
        <v>43341</v>
      </c>
      <c r="J140" s="115">
        <v>11</v>
      </c>
      <c r="K140" s="115">
        <v>4</v>
      </c>
    </row>
    <row r="141" spans="1:11" s="69" customFormat="1" x14ac:dyDescent="0.25">
      <c r="A141" s="326">
        <v>144</v>
      </c>
      <c r="B141" s="327" t="s">
        <v>229</v>
      </c>
      <c r="C141" s="328" t="s">
        <v>264</v>
      </c>
      <c r="D141" s="139">
        <v>2337.0347989869997</v>
      </c>
      <c r="E141" s="139">
        <v>2337.0347989869997</v>
      </c>
      <c r="F141" s="139">
        <v>2337.0347989869997</v>
      </c>
      <c r="G141" s="320">
        <v>38954</v>
      </c>
      <c r="H141" s="320">
        <v>39191</v>
      </c>
      <c r="I141" s="320">
        <v>43341</v>
      </c>
      <c r="J141" s="115">
        <v>11</v>
      </c>
      <c r="K141" s="115">
        <v>10</v>
      </c>
    </row>
    <row r="142" spans="1:11" s="69" customFormat="1" ht="13.5" x14ac:dyDescent="0.25">
      <c r="A142" s="448" t="s">
        <v>974</v>
      </c>
      <c r="B142" s="448"/>
      <c r="C142" s="448"/>
      <c r="D142" s="138">
        <f>SUM(D143:D163)</f>
        <v>65316.617068952211</v>
      </c>
      <c r="E142" s="138">
        <f>SUM(E143:E163)</f>
        <v>65316.617068952211</v>
      </c>
      <c r="F142" s="138">
        <f>SUM(F143:F163)</f>
        <v>65316.617068952211</v>
      </c>
      <c r="G142" s="320"/>
      <c r="H142" s="320"/>
      <c r="I142" s="320"/>
      <c r="J142" s="115"/>
      <c r="K142" s="115"/>
    </row>
    <row r="143" spans="1:11" s="69" customFormat="1" x14ac:dyDescent="0.25">
      <c r="A143" s="326">
        <v>146</v>
      </c>
      <c r="B143" s="327" t="s">
        <v>158</v>
      </c>
      <c r="C143" s="328" t="s">
        <v>975</v>
      </c>
      <c r="D143" s="139">
        <v>8564.0926564717993</v>
      </c>
      <c r="E143" s="139">
        <v>8564.0926564717993</v>
      </c>
      <c r="F143" s="139">
        <v>8564.0926564717993</v>
      </c>
      <c r="G143" s="320">
        <v>41197</v>
      </c>
      <c r="H143" s="320">
        <v>42004</v>
      </c>
      <c r="I143" s="320">
        <v>52215</v>
      </c>
      <c r="J143" s="115">
        <v>29</v>
      </c>
      <c r="K143" s="115">
        <v>9</v>
      </c>
    </row>
    <row r="144" spans="1:11" s="69" customFormat="1" x14ac:dyDescent="0.25">
      <c r="A144" s="326">
        <v>147</v>
      </c>
      <c r="B144" s="327" t="s">
        <v>194</v>
      </c>
      <c r="C144" s="328" t="s">
        <v>266</v>
      </c>
      <c r="D144" s="139">
        <v>2477.6887256057998</v>
      </c>
      <c r="E144" s="139">
        <v>2477.6887256057998</v>
      </c>
      <c r="F144" s="139">
        <v>2477.6887256057998</v>
      </c>
      <c r="G144" s="320">
        <v>40008</v>
      </c>
      <c r="H144" s="320">
        <v>40008</v>
      </c>
      <c r="I144" s="320">
        <v>43572</v>
      </c>
      <c r="J144" s="115">
        <v>9</v>
      </c>
      <c r="K144" s="115">
        <v>6</v>
      </c>
    </row>
    <row r="145" spans="1:11" s="69" customFormat="1" x14ac:dyDescent="0.25">
      <c r="A145" s="326">
        <v>148</v>
      </c>
      <c r="B145" s="327" t="s">
        <v>267</v>
      </c>
      <c r="C145" s="331" t="s">
        <v>812</v>
      </c>
      <c r="D145" s="139">
        <v>1812.7388765989997</v>
      </c>
      <c r="E145" s="139">
        <v>1812.7388765989997</v>
      </c>
      <c r="F145" s="139">
        <v>1812.7388765989997</v>
      </c>
      <c r="G145" s="320">
        <v>39282</v>
      </c>
      <c r="H145" s="320">
        <v>39282</v>
      </c>
      <c r="I145" s="320">
        <v>43672</v>
      </c>
      <c r="J145" s="115">
        <v>11</v>
      </c>
      <c r="K145" s="115">
        <v>10</v>
      </c>
    </row>
    <row r="146" spans="1:11" s="69" customFormat="1" x14ac:dyDescent="0.25">
      <c r="A146" s="326">
        <v>149</v>
      </c>
      <c r="B146" s="327" t="s">
        <v>267</v>
      </c>
      <c r="C146" s="331" t="s">
        <v>976</v>
      </c>
      <c r="D146" s="139">
        <v>2934.4488000197998</v>
      </c>
      <c r="E146" s="139">
        <v>2934.4488000197998</v>
      </c>
      <c r="F146" s="139">
        <v>2934.4488000197998</v>
      </c>
      <c r="G146" s="320">
        <v>39087</v>
      </c>
      <c r="H146" s="320">
        <v>39086</v>
      </c>
      <c r="I146" s="320">
        <v>43290</v>
      </c>
      <c r="J146" s="115">
        <v>10</v>
      </c>
      <c r="K146" s="115">
        <v>10</v>
      </c>
    </row>
    <row r="147" spans="1:11" s="69" customFormat="1" x14ac:dyDescent="0.25">
      <c r="A147" s="326">
        <v>150</v>
      </c>
      <c r="B147" s="327" t="s">
        <v>267</v>
      </c>
      <c r="C147" s="331" t="s">
        <v>977</v>
      </c>
      <c r="D147" s="139">
        <v>2250.6967338729996</v>
      </c>
      <c r="E147" s="139">
        <v>2250.6967338729996</v>
      </c>
      <c r="F147" s="139">
        <v>2250.6967338729996</v>
      </c>
      <c r="G147" s="320">
        <v>39254</v>
      </c>
      <c r="H147" s="320">
        <v>39254</v>
      </c>
      <c r="I147" s="320">
        <v>44153</v>
      </c>
      <c r="J147" s="115">
        <v>13</v>
      </c>
      <c r="K147" s="115">
        <v>2</v>
      </c>
    </row>
    <row r="148" spans="1:11" s="69" customFormat="1" x14ac:dyDescent="0.25">
      <c r="A148" s="326">
        <v>151</v>
      </c>
      <c r="B148" s="327" t="s">
        <v>143</v>
      </c>
      <c r="C148" s="328" t="s">
        <v>268</v>
      </c>
      <c r="D148" s="139">
        <v>4520.4774441133995</v>
      </c>
      <c r="E148" s="139">
        <v>4520.4774441133995</v>
      </c>
      <c r="F148" s="139">
        <v>4520.4774441133995</v>
      </c>
      <c r="G148" s="320">
        <v>40556</v>
      </c>
      <c r="H148" s="320">
        <v>41139</v>
      </c>
      <c r="I148" s="320">
        <v>44727</v>
      </c>
      <c r="J148" s="115">
        <v>10</v>
      </c>
      <c r="K148" s="115">
        <v>10</v>
      </c>
    </row>
    <row r="149" spans="1:11" s="69" customFormat="1" x14ac:dyDescent="0.25">
      <c r="A149" s="326">
        <v>152</v>
      </c>
      <c r="B149" s="327" t="s">
        <v>143</v>
      </c>
      <c r="C149" s="328" t="s">
        <v>269</v>
      </c>
      <c r="D149" s="139">
        <v>3528.3471322917994</v>
      </c>
      <c r="E149" s="139">
        <v>3528.3471322917994</v>
      </c>
      <c r="F149" s="139">
        <v>3528.3471322917994</v>
      </c>
      <c r="G149" s="320">
        <v>39758</v>
      </c>
      <c r="H149" s="320">
        <v>40534</v>
      </c>
      <c r="I149" s="320">
        <v>45548</v>
      </c>
      <c r="J149" s="115">
        <v>15</v>
      </c>
      <c r="K149" s="115">
        <v>8</v>
      </c>
    </row>
    <row r="150" spans="1:11" s="69" customFormat="1" x14ac:dyDescent="0.25">
      <c r="A150" s="326">
        <v>156</v>
      </c>
      <c r="B150" s="327" t="s">
        <v>206</v>
      </c>
      <c r="C150" s="328" t="s">
        <v>270</v>
      </c>
      <c r="D150" s="139">
        <v>541.0660486644</v>
      </c>
      <c r="E150" s="139">
        <v>541.0660486644</v>
      </c>
      <c r="F150" s="139">
        <v>541.0660486644</v>
      </c>
      <c r="G150" s="320">
        <v>39871</v>
      </c>
      <c r="H150" s="320">
        <v>40462</v>
      </c>
      <c r="I150" s="320">
        <v>44022</v>
      </c>
      <c r="J150" s="115">
        <v>11</v>
      </c>
      <c r="K150" s="115">
        <v>0</v>
      </c>
    </row>
    <row r="151" spans="1:11" s="69" customFormat="1" x14ac:dyDescent="0.25">
      <c r="A151" s="326">
        <v>157</v>
      </c>
      <c r="B151" s="327" t="s">
        <v>206</v>
      </c>
      <c r="C151" s="328" t="s">
        <v>271</v>
      </c>
      <c r="D151" s="139">
        <v>6865.0610998843995</v>
      </c>
      <c r="E151" s="139">
        <v>6865.0610998843995</v>
      </c>
      <c r="F151" s="139">
        <v>6865.0610998843995</v>
      </c>
      <c r="G151" s="320">
        <v>40150</v>
      </c>
      <c r="H151" s="320">
        <v>40232</v>
      </c>
      <c r="I151" s="320">
        <v>43794</v>
      </c>
      <c r="J151" s="115">
        <v>9</v>
      </c>
      <c r="K151" s="115">
        <v>9</v>
      </c>
    </row>
    <row r="152" spans="1:11" s="69" customFormat="1" x14ac:dyDescent="0.25">
      <c r="A152" s="326">
        <v>158</v>
      </c>
      <c r="B152" s="327" t="s">
        <v>206</v>
      </c>
      <c r="C152" s="328" t="s">
        <v>272</v>
      </c>
      <c r="D152" s="139">
        <v>1013.7835528589999</v>
      </c>
      <c r="E152" s="139">
        <v>1013.7835528589999</v>
      </c>
      <c r="F152" s="139">
        <v>1013.7835528589999</v>
      </c>
      <c r="G152" s="320">
        <v>39058</v>
      </c>
      <c r="H152" s="320">
        <v>39058</v>
      </c>
      <c r="I152" s="320">
        <v>42643</v>
      </c>
      <c r="J152" s="115">
        <v>8</v>
      </c>
      <c r="K152" s="115">
        <v>9</v>
      </c>
    </row>
    <row r="153" spans="1:11" s="69" customFormat="1" x14ac:dyDescent="0.25">
      <c r="A153" s="326">
        <v>159</v>
      </c>
      <c r="B153" s="327" t="s">
        <v>206</v>
      </c>
      <c r="C153" s="328" t="s">
        <v>273</v>
      </c>
      <c r="D153" s="139">
        <v>56.586358207399996</v>
      </c>
      <c r="E153" s="139">
        <v>56.586358207399996</v>
      </c>
      <c r="F153" s="139">
        <v>56.586358207399996</v>
      </c>
      <c r="G153" s="320">
        <v>39317</v>
      </c>
      <c r="H153" s="320">
        <v>39317</v>
      </c>
      <c r="I153" s="320">
        <v>42475</v>
      </c>
      <c r="J153" s="115">
        <v>8</v>
      </c>
      <c r="K153" s="115">
        <v>7</v>
      </c>
    </row>
    <row r="154" spans="1:11" s="73" customFormat="1" x14ac:dyDescent="0.25">
      <c r="A154" s="329">
        <v>160</v>
      </c>
      <c r="B154" s="327" t="s">
        <v>206</v>
      </c>
      <c r="C154" s="328" t="s">
        <v>274</v>
      </c>
      <c r="D154" s="139">
        <v>309.02410532979997</v>
      </c>
      <c r="E154" s="139">
        <v>309.02410532979997</v>
      </c>
      <c r="F154" s="139">
        <v>309.02410532979997</v>
      </c>
      <c r="G154" s="320">
        <v>39190</v>
      </c>
      <c r="H154" s="320">
        <v>39190</v>
      </c>
      <c r="I154" s="320">
        <v>42475</v>
      </c>
      <c r="J154" s="115">
        <v>8</v>
      </c>
      <c r="K154" s="115">
        <v>11</v>
      </c>
    </row>
    <row r="155" spans="1:11" s="69" customFormat="1" x14ac:dyDescent="0.25">
      <c r="A155" s="326">
        <v>161</v>
      </c>
      <c r="B155" s="327" t="s">
        <v>206</v>
      </c>
      <c r="C155" s="328" t="s">
        <v>275</v>
      </c>
      <c r="D155" s="139">
        <v>514.77681095959997</v>
      </c>
      <c r="E155" s="139">
        <v>514.77681095959997</v>
      </c>
      <c r="F155" s="139">
        <v>514.77681095959997</v>
      </c>
      <c r="G155" s="320">
        <v>39279</v>
      </c>
      <c r="H155" s="320">
        <v>39358</v>
      </c>
      <c r="I155" s="320">
        <v>43279</v>
      </c>
      <c r="J155" s="115">
        <v>10</v>
      </c>
      <c r="K155" s="115">
        <v>9</v>
      </c>
    </row>
    <row r="156" spans="1:11" s="69" customFormat="1" x14ac:dyDescent="0.25">
      <c r="A156" s="326">
        <v>162</v>
      </c>
      <c r="B156" s="327" t="s">
        <v>206</v>
      </c>
      <c r="C156" s="328" t="s">
        <v>818</v>
      </c>
      <c r="D156" s="139">
        <v>290.94281308399997</v>
      </c>
      <c r="E156" s="139">
        <v>290.94281308399997</v>
      </c>
      <c r="F156" s="139">
        <v>290.94281308399997</v>
      </c>
      <c r="G156" s="320">
        <v>39583</v>
      </c>
      <c r="H156" s="320">
        <v>39619</v>
      </c>
      <c r="I156" s="320">
        <v>43279</v>
      </c>
      <c r="J156" s="115">
        <v>9</v>
      </c>
      <c r="K156" s="115">
        <v>11</v>
      </c>
    </row>
    <row r="157" spans="1:11" s="69" customFormat="1" x14ac:dyDescent="0.25">
      <c r="A157" s="326">
        <v>163</v>
      </c>
      <c r="B157" s="327" t="s">
        <v>143</v>
      </c>
      <c r="C157" s="328" t="s">
        <v>277</v>
      </c>
      <c r="D157" s="139">
        <v>535.21279317099993</v>
      </c>
      <c r="E157" s="139">
        <v>535.21279317099993</v>
      </c>
      <c r="F157" s="139">
        <v>535.21279317099993</v>
      </c>
      <c r="G157" s="320">
        <v>39162</v>
      </c>
      <c r="H157" s="320">
        <v>39162</v>
      </c>
      <c r="I157" s="320">
        <v>42475</v>
      </c>
      <c r="J157" s="115">
        <v>9</v>
      </c>
      <c r="K157" s="115">
        <v>0</v>
      </c>
    </row>
    <row r="158" spans="1:11" s="69" customFormat="1" x14ac:dyDescent="0.25">
      <c r="A158" s="326">
        <v>164</v>
      </c>
      <c r="B158" s="327" t="s">
        <v>143</v>
      </c>
      <c r="C158" s="328" t="s">
        <v>278</v>
      </c>
      <c r="D158" s="139">
        <v>1653.6968011661997</v>
      </c>
      <c r="E158" s="139">
        <v>1653.6968011661997</v>
      </c>
      <c r="F158" s="139">
        <v>1653.6968011661997</v>
      </c>
      <c r="G158" s="320">
        <v>40740</v>
      </c>
      <c r="H158" s="320">
        <v>40739</v>
      </c>
      <c r="I158" s="320">
        <v>44760</v>
      </c>
      <c r="J158" s="115">
        <v>10</v>
      </c>
      <c r="K158" s="115">
        <v>11</v>
      </c>
    </row>
    <row r="159" spans="1:11" s="69" customFormat="1" x14ac:dyDescent="0.25">
      <c r="A159" s="326">
        <v>165</v>
      </c>
      <c r="B159" s="327" t="s">
        <v>139</v>
      </c>
      <c r="C159" s="328" t="s">
        <v>279</v>
      </c>
      <c r="D159" s="139">
        <v>1128.3041930201998</v>
      </c>
      <c r="E159" s="139">
        <v>1128.3041930201998</v>
      </c>
      <c r="F159" s="139">
        <v>1128.3041930201998</v>
      </c>
      <c r="G159" s="320">
        <v>39476</v>
      </c>
      <c r="H159" s="320">
        <v>39476</v>
      </c>
      <c r="I159" s="320">
        <v>43111</v>
      </c>
      <c r="J159" s="115">
        <v>9</v>
      </c>
      <c r="K159" s="115">
        <v>11</v>
      </c>
    </row>
    <row r="160" spans="1:11" s="69" customFormat="1" ht="24" x14ac:dyDescent="0.25">
      <c r="A160" s="326">
        <v>166</v>
      </c>
      <c r="B160" s="327" t="s">
        <v>229</v>
      </c>
      <c r="C160" s="328" t="s">
        <v>280</v>
      </c>
      <c r="D160" s="139">
        <v>1512.9860086599997</v>
      </c>
      <c r="E160" s="139">
        <v>1512.9860086599997</v>
      </c>
      <c r="F160" s="139">
        <v>1512.9860086599997</v>
      </c>
      <c r="G160" s="320">
        <v>39395</v>
      </c>
      <c r="H160" s="320">
        <v>40203</v>
      </c>
      <c r="I160" s="320">
        <v>43794</v>
      </c>
      <c r="J160" s="115">
        <v>11</v>
      </c>
      <c r="K160" s="115">
        <v>9</v>
      </c>
    </row>
    <row r="161" spans="1:11" s="69" customFormat="1" x14ac:dyDescent="0.25">
      <c r="A161" s="326">
        <v>167</v>
      </c>
      <c r="B161" s="327" t="s">
        <v>129</v>
      </c>
      <c r="C161" s="328" t="s">
        <v>281</v>
      </c>
      <c r="D161" s="139">
        <v>22019.209497117001</v>
      </c>
      <c r="E161" s="139">
        <v>22019.209497117001</v>
      </c>
      <c r="F161" s="139">
        <v>22019.209497117001</v>
      </c>
      <c r="G161" s="320">
        <v>40176</v>
      </c>
      <c r="H161" s="320">
        <v>40190</v>
      </c>
      <c r="I161" s="320">
        <v>45548</v>
      </c>
      <c r="J161" s="115">
        <v>14</v>
      </c>
      <c r="K161" s="115">
        <v>5</v>
      </c>
    </row>
    <row r="162" spans="1:11" s="69" customFormat="1" x14ac:dyDescent="0.25">
      <c r="A162" s="326">
        <v>168</v>
      </c>
      <c r="B162" s="327" t="s">
        <v>229</v>
      </c>
      <c r="C162" s="328" t="s">
        <v>820</v>
      </c>
      <c r="D162" s="139">
        <v>2252.3454855341997</v>
      </c>
      <c r="E162" s="139">
        <v>2252.3454855341997</v>
      </c>
      <c r="F162" s="139">
        <v>2252.3454855341997</v>
      </c>
      <c r="G162" s="320">
        <v>39286</v>
      </c>
      <c r="H162" s="320">
        <v>39286</v>
      </c>
      <c r="I162" s="320">
        <v>42881</v>
      </c>
      <c r="J162" s="115">
        <v>9</v>
      </c>
      <c r="K162" s="115">
        <v>5</v>
      </c>
    </row>
    <row r="163" spans="1:11" s="69" customFormat="1" x14ac:dyDescent="0.25">
      <c r="A163" s="326">
        <v>170</v>
      </c>
      <c r="B163" s="327" t="s">
        <v>139</v>
      </c>
      <c r="C163" s="328" t="s">
        <v>283</v>
      </c>
      <c r="D163" s="139">
        <v>535.13113232039996</v>
      </c>
      <c r="E163" s="139">
        <v>535.13113232039996</v>
      </c>
      <c r="F163" s="139">
        <v>535.13113232039996</v>
      </c>
      <c r="G163" s="320">
        <v>40889</v>
      </c>
      <c r="H163" s="320">
        <v>40889</v>
      </c>
      <c r="I163" s="320">
        <v>44669</v>
      </c>
      <c r="J163" s="115">
        <v>9</v>
      </c>
      <c r="K163" s="115">
        <v>11</v>
      </c>
    </row>
    <row r="164" spans="1:11" s="69" customFormat="1" ht="13.5" x14ac:dyDescent="0.25">
      <c r="A164" s="448" t="s">
        <v>978</v>
      </c>
      <c r="B164" s="448"/>
      <c r="C164" s="448"/>
      <c r="D164" s="138">
        <f>SUM(D165:D188)</f>
        <v>675733.89086630824</v>
      </c>
      <c r="E164" s="138">
        <f>SUM(E165:E188)</f>
        <v>675733.89086630824</v>
      </c>
      <c r="F164" s="138">
        <f>SUM(F165:F188)</f>
        <v>675733.89086630824</v>
      </c>
      <c r="G164" s="320"/>
      <c r="H164" s="320"/>
      <c r="I164" s="320"/>
      <c r="J164" s="115"/>
      <c r="K164" s="115"/>
    </row>
    <row r="165" spans="1:11" s="69" customFormat="1" x14ac:dyDescent="0.25">
      <c r="A165" s="326">
        <v>171</v>
      </c>
      <c r="B165" s="327" t="s">
        <v>129</v>
      </c>
      <c r="C165" s="328" t="s">
        <v>284</v>
      </c>
      <c r="D165" s="139">
        <v>542013.09859595634</v>
      </c>
      <c r="E165" s="139">
        <v>542013.09859595634</v>
      </c>
      <c r="F165" s="139">
        <v>542013.09859595634</v>
      </c>
      <c r="G165" s="320">
        <v>42636</v>
      </c>
      <c r="H165" s="320">
        <v>43342</v>
      </c>
      <c r="I165" s="320">
        <v>49941</v>
      </c>
      <c r="J165" s="115">
        <v>20</v>
      </c>
      <c r="K165" s="115">
        <v>0</v>
      </c>
    </row>
    <row r="166" spans="1:11" s="69" customFormat="1" x14ac:dyDescent="0.25">
      <c r="A166" s="326">
        <v>176</v>
      </c>
      <c r="B166" s="327" t="s">
        <v>139</v>
      </c>
      <c r="C166" s="328" t="s">
        <v>285</v>
      </c>
      <c r="D166" s="139">
        <v>744.76268110719991</v>
      </c>
      <c r="E166" s="139">
        <v>744.76268110719991</v>
      </c>
      <c r="F166" s="139">
        <v>744.76268110719991</v>
      </c>
      <c r="G166" s="320">
        <v>41202</v>
      </c>
      <c r="H166" s="320">
        <v>41404</v>
      </c>
      <c r="I166" s="320">
        <v>44727</v>
      </c>
      <c r="J166" s="115">
        <v>9</v>
      </c>
      <c r="K166" s="115">
        <v>6</v>
      </c>
    </row>
    <row r="167" spans="1:11" s="69" customFormat="1" x14ac:dyDescent="0.25">
      <c r="A167" s="326">
        <v>177</v>
      </c>
      <c r="B167" s="327" t="s">
        <v>139</v>
      </c>
      <c r="C167" s="328" t="s">
        <v>286</v>
      </c>
      <c r="D167" s="139">
        <v>126.90721726899999</v>
      </c>
      <c r="E167" s="139">
        <v>126.90721726899999</v>
      </c>
      <c r="F167" s="139">
        <v>126.90721726899999</v>
      </c>
      <c r="G167" s="320">
        <v>40297</v>
      </c>
      <c r="H167" s="320">
        <v>40296</v>
      </c>
      <c r="I167" s="320">
        <v>43794</v>
      </c>
      <c r="J167" s="115">
        <v>9</v>
      </c>
      <c r="K167" s="115">
        <v>5</v>
      </c>
    </row>
    <row r="168" spans="1:11" s="69" customFormat="1" x14ac:dyDescent="0.25">
      <c r="A168" s="326">
        <v>181</v>
      </c>
      <c r="B168" s="327" t="s">
        <v>206</v>
      </c>
      <c r="C168" s="328" t="s">
        <v>287</v>
      </c>
      <c r="D168" s="139">
        <v>15896.314108322198</v>
      </c>
      <c r="E168" s="139">
        <v>15896.314108322198</v>
      </c>
      <c r="F168" s="139">
        <v>15896.314108322198</v>
      </c>
      <c r="G168" s="320">
        <v>40223</v>
      </c>
      <c r="H168" s="320">
        <v>40754</v>
      </c>
      <c r="I168" s="320">
        <v>47340</v>
      </c>
      <c r="J168" s="115">
        <v>17</v>
      </c>
      <c r="K168" s="115">
        <v>11</v>
      </c>
    </row>
    <row r="169" spans="1:11" s="69" customFormat="1" x14ac:dyDescent="0.25">
      <c r="A169" s="326">
        <v>182</v>
      </c>
      <c r="B169" s="327" t="s">
        <v>206</v>
      </c>
      <c r="C169" s="328" t="s">
        <v>288</v>
      </c>
      <c r="D169" s="139">
        <v>2472.0033841733998</v>
      </c>
      <c r="E169" s="139">
        <v>2472.0033841733998</v>
      </c>
      <c r="F169" s="139">
        <v>2472.0033841733998</v>
      </c>
      <c r="G169" s="320">
        <v>39713</v>
      </c>
      <c r="H169" s="320">
        <v>39710</v>
      </c>
      <c r="I169" s="320">
        <v>43111</v>
      </c>
      <c r="J169" s="115">
        <v>9</v>
      </c>
      <c r="K169" s="115">
        <v>6</v>
      </c>
    </row>
    <row r="170" spans="1:11" s="69" customFormat="1" x14ac:dyDescent="0.25">
      <c r="A170" s="326">
        <v>183</v>
      </c>
      <c r="B170" s="327" t="s">
        <v>206</v>
      </c>
      <c r="C170" s="328" t="s">
        <v>289</v>
      </c>
      <c r="D170" s="139">
        <v>464.26289420839993</v>
      </c>
      <c r="E170" s="139">
        <v>464.26289420839993</v>
      </c>
      <c r="F170" s="139">
        <v>464.26289420839993</v>
      </c>
      <c r="G170" s="320">
        <v>39517</v>
      </c>
      <c r="H170" s="320">
        <v>39513</v>
      </c>
      <c r="I170" s="320">
        <v>43279</v>
      </c>
      <c r="J170" s="115">
        <v>9</v>
      </c>
      <c r="K170" s="115">
        <v>11</v>
      </c>
    </row>
    <row r="171" spans="1:11" s="69" customFormat="1" x14ac:dyDescent="0.25">
      <c r="A171" s="326">
        <v>185</v>
      </c>
      <c r="B171" s="327" t="s">
        <v>143</v>
      </c>
      <c r="C171" s="328" t="s">
        <v>290</v>
      </c>
      <c r="D171" s="139">
        <v>2760.3319728179995</v>
      </c>
      <c r="E171" s="139">
        <v>2760.3319728179995</v>
      </c>
      <c r="F171" s="139">
        <v>2760.3319728179995</v>
      </c>
      <c r="G171" s="320">
        <v>40705</v>
      </c>
      <c r="H171" s="320">
        <v>41640</v>
      </c>
      <c r="I171" s="320">
        <v>44669</v>
      </c>
      <c r="J171" s="115">
        <v>10</v>
      </c>
      <c r="K171" s="115">
        <v>9</v>
      </c>
    </row>
    <row r="172" spans="1:11" s="69" customFormat="1" x14ac:dyDescent="0.25">
      <c r="A172" s="326">
        <v>188</v>
      </c>
      <c r="B172" s="327" t="s">
        <v>143</v>
      </c>
      <c r="C172" s="328" t="s">
        <v>291</v>
      </c>
      <c r="D172" s="139">
        <v>19994.360236862198</v>
      </c>
      <c r="E172" s="139">
        <v>19994.360236862198</v>
      </c>
      <c r="F172" s="139">
        <v>19994.360236862198</v>
      </c>
      <c r="G172" s="320">
        <v>39935</v>
      </c>
      <c r="H172" s="320">
        <v>43190</v>
      </c>
      <c r="I172" s="320">
        <v>47620</v>
      </c>
      <c r="J172" s="115">
        <v>21</v>
      </c>
      <c r="K172" s="115">
        <v>0</v>
      </c>
    </row>
    <row r="173" spans="1:11" s="69" customFormat="1" x14ac:dyDescent="0.25">
      <c r="A173" s="326">
        <v>189</v>
      </c>
      <c r="B173" s="327" t="s">
        <v>143</v>
      </c>
      <c r="C173" s="328" t="s">
        <v>292</v>
      </c>
      <c r="D173" s="139">
        <v>669.78586845659993</v>
      </c>
      <c r="E173" s="139">
        <v>669.78586845659993</v>
      </c>
      <c r="F173" s="139">
        <v>669.78586845659993</v>
      </c>
      <c r="G173" s="320">
        <v>40634</v>
      </c>
      <c r="H173" s="320">
        <v>40946</v>
      </c>
      <c r="I173" s="320">
        <v>44606</v>
      </c>
      <c r="J173" s="115">
        <v>10</v>
      </c>
      <c r="K173" s="115">
        <v>7</v>
      </c>
    </row>
    <row r="174" spans="1:11" s="69" customFormat="1" x14ac:dyDescent="0.25">
      <c r="A174" s="326">
        <v>190</v>
      </c>
      <c r="B174" s="327" t="s">
        <v>143</v>
      </c>
      <c r="C174" s="328" t="s">
        <v>293</v>
      </c>
      <c r="D174" s="139">
        <v>7571.059388440799</v>
      </c>
      <c r="E174" s="139">
        <v>7571.059388440799</v>
      </c>
      <c r="F174" s="139">
        <v>7571.059388440799</v>
      </c>
      <c r="G174" s="320">
        <v>40884</v>
      </c>
      <c r="H174" s="320">
        <v>42720</v>
      </c>
      <c r="I174" s="320">
        <v>49968</v>
      </c>
      <c r="J174" s="115">
        <v>24</v>
      </c>
      <c r="K174" s="115">
        <v>10</v>
      </c>
    </row>
    <row r="175" spans="1:11" s="69" customFormat="1" x14ac:dyDescent="0.25">
      <c r="A175" s="326">
        <v>191</v>
      </c>
      <c r="B175" s="327" t="s">
        <v>143</v>
      </c>
      <c r="C175" s="328" t="s">
        <v>294</v>
      </c>
      <c r="D175" s="139">
        <v>2943.7255935989997</v>
      </c>
      <c r="E175" s="139">
        <v>2943.7255935989997</v>
      </c>
      <c r="F175" s="139">
        <v>2943.7255935989997</v>
      </c>
      <c r="G175" s="320">
        <v>40224</v>
      </c>
      <c r="H175" s="320">
        <v>40735</v>
      </c>
      <c r="I175" s="320">
        <v>45548</v>
      </c>
      <c r="J175" s="115">
        <v>14</v>
      </c>
      <c r="K175" s="115">
        <v>5</v>
      </c>
    </row>
    <row r="176" spans="1:11" s="69" customFormat="1" x14ac:dyDescent="0.25">
      <c r="A176" s="326">
        <v>192</v>
      </c>
      <c r="B176" s="327" t="s">
        <v>143</v>
      </c>
      <c r="C176" s="328" t="s">
        <v>295</v>
      </c>
      <c r="D176" s="139">
        <v>6632.971305294599</v>
      </c>
      <c r="E176" s="139">
        <v>6632.971305294599</v>
      </c>
      <c r="F176" s="139">
        <v>6632.971305294599</v>
      </c>
      <c r="G176" s="320">
        <v>40324</v>
      </c>
      <c r="H176" s="320">
        <v>42171</v>
      </c>
      <c r="I176" s="320">
        <v>45548</v>
      </c>
      <c r="J176" s="115">
        <v>14</v>
      </c>
      <c r="K176" s="115">
        <v>3</v>
      </c>
    </row>
    <row r="177" spans="1:11" s="69" customFormat="1" x14ac:dyDescent="0.25">
      <c r="A177" s="326">
        <v>193</v>
      </c>
      <c r="B177" s="327" t="s">
        <v>143</v>
      </c>
      <c r="C177" s="328" t="s">
        <v>296</v>
      </c>
      <c r="D177" s="139">
        <v>2321.7868415489997</v>
      </c>
      <c r="E177" s="139">
        <v>2321.7868415489997</v>
      </c>
      <c r="F177" s="139">
        <v>2321.7868415489997</v>
      </c>
      <c r="G177" s="320">
        <v>40399</v>
      </c>
      <c r="H177" s="320">
        <v>40399</v>
      </c>
      <c r="I177" s="320">
        <v>44022</v>
      </c>
      <c r="J177" s="115">
        <v>9</v>
      </c>
      <c r="K177" s="115">
        <v>6</v>
      </c>
    </row>
    <row r="178" spans="1:11" s="69" customFormat="1" x14ac:dyDescent="0.25">
      <c r="A178" s="326">
        <v>194</v>
      </c>
      <c r="B178" s="327" t="s">
        <v>143</v>
      </c>
      <c r="C178" s="328" t="s">
        <v>297</v>
      </c>
      <c r="D178" s="139">
        <v>22263.330726323398</v>
      </c>
      <c r="E178" s="139">
        <v>22263.330726323398</v>
      </c>
      <c r="F178" s="139">
        <v>22263.330726323398</v>
      </c>
      <c r="G178" s="320">
        <v>40618</v>
      </c>
      <c r="H178" s="320">
        <v>41246</v>
      </c>
      <c r="I178" s="320">
        <v>44669</v>
      </c>
      <c r="J178" s="115">
        <v>10</v>
      </c>
      <c r="K178" s="115">
        <v>9</v>
      </c>
    </row>
    <row r="179" spans="1:11" s="69" customFormat="1" x14ac:dyDescent="0.25">
      <c r="A179" s="326">
        <v>195</v>
      </c>
      <c r="B179" s="327" t="s">
        <v>143</v>
      </c>
      <c r="C179" s="328" t="s">
        <v>298</v>
      </c>
      <c r="D179" s="139">
        <v>10636.9085856768</v>
      </c>
      <c r="E179" s="139">
        <v>10636.9085856768</v>
      </c>
      <c r="F179" s="139">
        <v>10636.9085856768</v>
      </c>
      <c r="G179" s="320">
        <v>40070</v>
      </c>
      <c r="H179" s="320">
        <v>41244</v>
      </c>
      <c r="I179" s="320">
        <v>44669</v>
      </c>
      <c r="J179" s="115">
        <v>12</v>
      </c>
      <c r="K179" s="115">
        <v>9</v>
      </c>
    </row>
    <row r="180" spans="1:11" s="69" customFormat="1" x14ac:dyDescent="0.25">
      <c r="A180" s="326">
        <v>197</v>
      </c>
      <c r="B180" s="327" t="s">
        <v>143</v>
      </c>
      <c r="C180" s="328" t="s">
        <v>299</v>
      </c>
      <c r="D180" s="139">
        <v>449.946184184</v>
      </c>
      <c r="E180" s="139">
        <v>449.946184184</v>
      </c>
      <c r="F180" s="139">
        <v>449.946184184</v>
      </c>
      <c r="G180" s="320">
        <v>40470</v>
      </c>
      <c r="H180" s="320">
        <v>40524</v>
      </c>
      <c r="I180" s="320">
        <v>44153</v>
      </c>
      <c r="J180" s="115">
        <v>9</v>
      </c>
      <c r="K180" s="115">
        <v>11</v>
      </c>
    </row>
    <row r="181" spans="1:11" s="69" customFormat="1" x14ac:dyDescent="0.25">
      <c r="A181" s="326">
        <v>198</v>
      </c>
      <c r="B181" s="327" t="s">
        <v>143</v>
      </c>
      <c r="C181" s="328" t="s">
        <v>300</v>
      </c>
      <c r="D181" s="139">
        <v>4205.3373738515993</v>
      </c>
      <c r="E181" s="139">
        <v>4205.3373738515993</v>
      </c>
      <c r="F181" s="139">
        <v>4205.3373738515993</v>
      </c>
      <c r="G181" s="320">
        <v>40807</v>
      </c>
      <c r="H181" s="320">
        <v>41534</v>
      </c>
      <c r="I181" s="320">
        <v>45035</v>
      </c>
      <c r="J181" s="115">
        <v>11</v>
      </c>
      <c r="K181" s="115">
        <v>5</v>
      </c>
    </row>
    <row r="182" spans="1:11" s="69" customFormat="1" x14ac:dyDescent="0.25">
      <c r="A182" s="326">
        <v>199</v>
      </c>
      <c r="B182" s="327" t="s">
        <v>143</v>
      </c>
      <c r="C182" s="328" t="s">
        <v>301</v>
      </c>
      <c r="D182" s="139">
        <v>796.52305502139995</v>
      </c>
      <c r="E182" s="139">
        <v>796.52305502139995</v>
      </c>
      <c r="F182" s="139">
        <v>796.52305502139995</v>
      </c>
      <c r="G182" s="320">
        <v>39764</v>
      </c>
      <c r="H182" s="320">
        <v>40339</v>
      </c>
      <c r="I182" s="320">
        <v>45548</v>
      </c>
      <c r="J182" s="115">
        <v>15</v>
      </c>
      <c r="K182" s="115">
        <v>8</v>
      </c>
    </row>
    <row r="183" spans="1:11" s="69" customFormat="1" ht="24" x14ac:dyDescent="0.25">
      <c r="A183" s="326">
        <v>200</v>
      </c>
      <c r="B183" s="327" t="s">
        <v>229</v>
      </c>
      <c r="C183" s="328" t="s">
        <v>302</v>
      </c>
      <c r="D183" s="139">
        <v>4781.2564474191995</v>
      </c>
      <c r="E183" s="139">
        <v>4781.2564474191995</v>
      </c>
      <c r="F183" s="139">
        <v>4781.2564474191995</v>
      </c>
      <c r="G183" s="320">
        <v>40984</v>
      </c>
      <c r="H183" s="320">
        <v>41687</v>
      </c>
      <c r="I183" s="320">
        <v>45271</v>
      </c>
      <c r="J183" s="115">
        <v>11</v>
      </c>
      <c r="K183" s="115">
        <v>8</v>
      </c>
    </row>
    <row r="184" spans="1:11" s="69" customFormat="1" x14ac:dyDescent="0.25">
      <c r="A184" s="326">
        <v>201</v>
      </c>
      <c r="B184" s="327" t="s">
        <v>229</v>
      </c>
      <c r="C184" s="328" t="s">
        <v>303</v>
      </c>
      <c r="D184" s="139">
        <v>8989.9205040315992</v>
      </c>
      <c r="E184" s="139">
        <v>8989.9205040315992</v>
      </c>
      <c r="F184" s="139">
        <v>8989.9205040315992</v>
      </c>
      <c r="G184" s="320">
        <v>40092</v>
      </c>
      <c r="H184" s="320">
        <v>41802</v>
      </c>
      <c r="I184" s="320">
        <v>45411</v>
      </c>
      <c r="J184" s="115">
        <v>14</v>
      </c>
      <c r="K184" s="115">
        <v>2</v>
      </c>
    </row>
    <row r="185" spans="1:11" s="69" customFormat="1" x14ac:dyDescent="0.25">
      <c r="A185" s="326">
        <v>202</v>
      </c>
      <c r="B185" s="327" t="s">
        <v>229</v>
      </c>
      <c r="C185" s="328" t="s">
        <v>304</v>
      </c>
      <c r="D185" s="139">
        <v>9912.0499856839997</v>
      </c>
      <c r="E185" s="139">
        <v>9912.0499856839997</v>
      </c>
      <c r="F185" s="139">
        <v>9912.0499856839997</v>
      </c>
      <c r="G185" s="320">
        <v>41267</v>
      </c>
      <c r="H185" s="320">
        <v>42270</v>
      </c>
      <c r="I185" s="320">
        <v>45950</v>
      </c>
      <c r="J185" s="115">
        <v>12</v>
      </c>
      <c r="K185" s="115">
        <v>6</v>
      </c>
    </row>
    <row r="186" spans="1:11" s="69" customFormat="1" x14ac:dyDescent="0.25">
      <c r="A186" s="326">
        <v>203</v>
      </c>
      <c r="B186" s="327" t="s">
        <v>229</v>
      </c>
      <c r="C186" s="328" t="s">
        <v>305</v>
      </c>
      <c r="D186" s="139">
        <v>2061.0248280845999</v>
      </c>
      <c r="E186" s="139">
        <v>2061.0248280845999</v>
      </c>
      <c r="F186" s="139">
        <v>2061.0248280845999</v>
      </c>
      <c r="G186" s="320">
        <v>40155</v>
      </c>
      <c r="H186" s="320">
        <v>40154</v>
      </c>
      <c r="I186" s="320">
        <v>45548</v>
      </c>
      <c r="J186" s="115">
        <v>16</v>
      </c>
      <c r="K186" s="115">
        <v>1</v>
      </c>
    </row>
    <row r="187" spans="1:11" s="69" customFormat="1" x14ac:dyDescent="0.25">
      <c r="A187" s="326">
        <v>204</v>
      </c>
      <c r="B187" s="327" t="s">
        <v>229</v>
      </c>
      <c r="C187" s="328" t="s">
        <v>306</v>
      </c>
      <c r="D187" s="139">
        <v>5903.6059939569996</v>
      </c>
      <c r="E187" s="139">
        <v>5903.6059939569996</v>
      </c>
      <c r="F187" s="139">
        <v>5903.6059939569996</v>
      </c>
      <c r="G187" s="320">
        <v>40385</v>
      </c>
      <c r="H187" s="320">
        <v>40508</v>
      </c>
      <c r="I187" s="320">
        <v>44153</v>
      </c>
      <c r="J187" s="115">
        <v>9</v>
      </c>
      <c r="K187" s="115">
        <v>11</v>
      </c>
    </row>
    <row r="188" spans="1:11" s="69" customFormat="1" ht="24" x14ac:dyDescent="0.25">
      <c r="A188" s="326">
        <v>205</v>
      </c>
      <c r="B188" s="327" t="s">
        <v>191</v>
      </c>
      <c r="C188" s="328" t="s">
        <v>307</v>
      </c>
      <c r="D188" s="139">
        <v>1122.617094018</v>
      </c>
      <c r="E188" s="139">
        <v>1122.617094018</v>
      </c>
      <c r="F188" s="139">
        <v>1122.617094018</v>
      </c>
      <c r="G188" s="320">
        <v>39902</v>
      </c>
      <c r="H188" s="320">
        <v>40455</v>
      </c>
      <c r="I188" s="320">
        <v>44022</v>
      </c>
      <c r="J188" s="115">
        <v>11</v>
      </c>
      <c r="K188" s="115">
        <v>0</v>
      </c>
    </row>
    <row r="189" spans="1:11" s="69" customFormat="1" ht="13.5" x14ac:dyDescent="0.25">
      <c r="A189" s="332" t="s">
        <v>979</v>
      </c>
      <c r="B189" s="330"/>
      <c r="C189" s="331"/>
      <c r="D189" s="138">
        <f>SUM(D190:D210)</f>
        <v>160103.46391650659</v>
      </c>
      <c r="E189" s="138">
        <f>SUM(E190:E210)</f>
        <v>160103.46391650659</v>
      </c>
      <c r="F189" s="138">
        <f>SUM(F190:F210)</f>
        <v>160103.46391650659</v>
      </c>
      <c r="G189" s="320"/>
      <c r="H189" s="320"/>
      <c r="I189" s="320"/>
      <c r="J189" s="115"/>
      <c r="K189" s="115"/>
    </row>
    <row r="190" spans="1:11" s="69" customFormat="1" ht="24" x14ac:dyDescent="0.25">
      <c r="A190" s="326">
        <v>206</v>
      </c>
      <c r="B190" s="327" t="s">
        <v>143</v>
      </c>
      <c r="C190" s="328" t="s">
        <v>834</v>
      </c>
      <c r="D190" s="139">
        <v>1561.5580375653997</v>
      </c>
      <c r="E190" s="139">
        <v>1561.5580375653997</v>
      </c>
      <c r="F190" s="139">
        <v>1561.5580375653997</v>
      </c>
      <c r="G190" s="320">
        <v>39936</v>
      </c>
      <c r="H190" s="320">
        <v>39936</v>
      </c>
      <c r="I190" s="320">
        <v>43572</v>
      </c>
      <c r="J190" s="115">
        <v>9</v>
      </c>
      <c r="K190" s="115">
        <v>6</v>
      </c>
    </row>
    <row r="191" spans="1:11" s="69" customFormat="1" x14ac:dyDescent="0.25">
      <c r="A191" s="326">
        <v>207</v>
      </c>
      <c r="B191" s="327" t="s">
        <v>143</v>
      </c>
      <c r="C191" s="328" t="s">
        <v>980</v>
      </c>
      <c r="D191" s="139">
        <v>2454.1370257053995</v>
      </c>
      <c r="E191" s="139">
        <v>2454.1370257053995</v>
      </c>
      <c r="F191" s="139">
        <v>2454.1370257053995</v>
      </c>
      <c r="G191" s="320">
        <v>39998</v>
      </c>
      <c r="H191" s="320">
        <v>40674</v>
      </c>
      <c r="I191" s="320">
        <v>45548</v>
      </c>
      <c r="J191" s="115">
        <v>14</v>
      </c>
      <c r="K191" s="115">
        <v>11</v>
      </c>
    </row>
    <row r="192" spans="1:11" s="69" customFormat="1" x14ac:dyDescent="0.25">
      <c r="A192" s="326">
        <v>208</v>
      </c>
      <c r="B192" s="327" t="s">
        <v>143</v>
      </c>
      <c r="C192" s="328" t="s">
        <v>309</v>
      </c>
      <c r="D192" s="139">
        <v>1273.9258623307999</v>
      </c>
      <c r="E192" s="139">
        <v>1273.9258623307999</v>
      </c>
      <c r="F192" s="139">
        <v>1273.9258623307999</v>
      </c>
      <c r="G192" s="320">
        <v>40154</v>
      </c>
      <c r="H192" s="320">
        <v>40154</v>
      </c>
      <c r="I192" s="320">
        <v>45548</v>
      </c>
      <c r="J192" s="115">
        <v>14</v>
      </c>
      <c r="K192" s="115">
        <v>5</v>
      </c>
    </row>
    <row r="193" spans="1:11" s="69" customFormat="1" x14ac:dyDescent="0.25">
      <c r="A193" s="326">
        <v>209</v>
      </c>
      <c r="B193" s="327" t="s">
        <v>143</v>
      </c>
      <c r="C193" s="328" t="s">
        <v>310</v>
      </c>
      <c r="D193" s="139">
        <v>15935.458060355399</v>
      </c>
      <c r="E193" s="139">
        <v>15935.458060355399</v>
      </c>
      <c r="F193" s="139">
        <v>15935.458060355399</v>
      </c>
      <c r="G193" s="320">
        <v>40803</v>
      </c>
      <c r="H193" s="320">
        <v>44530</v>
      </c>
      <c r="I193" s="320">
        <v>48213</v>
      </c>
      <c r="J193" s="115">
        <v>20</v>
      </c>
      <c r="K193" s="115">
        <v>4</v>
      </c>
    </row>
    <row r="194" spans="1:11" s="69" customFormat="1" x14ac:dyDescent="0.25">
      <c r="A194" s="326">
        <v>210</v>
      </c>
      <c r="B194" s="327" t="s">
        <v>229</v>
      </c>
      <c r="C194" s="328" t="s">
        <v>311</v>
      </c>
      <c r="D194" s="139">
        <v>4567.3355589847997</v>
      </c>
      <c r="E194" s="139">
        <v>4567.3355589847997</v>
      </c>
      <c r="F194" s="139">
        <v>4567.3355589847997</v>
      </c>
      <c r="G194" s="320">
        <v>40487</v>
      </c>
      <c r="H194" s="320">
        <v>40759</v>
      </c>
      <c r="I194" s="320">
        <v>44153</v>
      </c>
      <c r="J194" s="115">
        <v>9</v>
      </c>
      <c r="K194" s="115">
        <v>11</v>
      </c>
    </row>
    <row r="195" spans="1:11" s="69" customFormat="1" ht="24" x14ac:dyDescent="0.25">
      <c r="A195" s="326">
        <v>211</v>
      </c>
      <c r="B195" s="327" t="s">
        <v>229</v>
      </c>
      <c r="C195" s="328" t="s">
        <v>312</v>
      </c>
      <c r="D195" s="139">
        <v>19392.281626681597</v>
      </c>
      <c r="E195" s="139">
        <v>19392.281626681597</v>
      </c>
      <c r="F195" s="139">
        <v>19392.281626681597</v>
      </c>
      <c r="G195" s="320">
        <v>40335</v>
      </c>
      <c r="H195" s="320">
        <v>41881</v>
      </c>
      <c r="I195" s="320">
        <v>45504</v>
      </c>
      <c r="J195" s="115">
        <v>13</v>
      </c>
      <c r="K195" s="115">
        <v>11</v>
      </c>
    </row>
    <row r="196" spans="1:11" s="69" customFormat="1" x14ac:dyDescent="0.25">
      <c r="A196" s="326">
        <v>212</v>
      </c>
      <c r="B196" s="327" t="s">
        <v>143</v>
      </c>
      <c r="C196" s="328" t="s">
        <v>313</v>
      </c>
      <c r="D196" s="139">
        <v>6464.0256453149996</v>
      </c>
      <c r="E196" s="139">
        <v>6464.0256453149996</v>
      </c>
      <c r="F196" s="139">
        <v>6464.0256453149996</v>
      </c>
      <c r="G196" s="320">
        <v>40471</v>
      </c>
      <c r="H196" s="320">
        <v>42278</v>
      </c>
      <c r="I196" s="320">
        <v>44134</v>
      </c>
      <c r="J196" s="115">
        <v>10</v>
      </c>
      <c r="K196" s="115">
        <v>0</v>
      </c>
    </row>
    <row r="197" spans="1:11" s="69" customFormat="1" x14ac:dyDescent="0.25">
      <c r="A197" s="326">
        <v>213</v>
      </c>
      <c r="B197" s="327" t="s">
        <v>143</v>
      </c>
      <c r="C197" s="328" t="s">
        <v>314</v>
      </c>
      <c r="D197" s="139">
        <v>19148.678653782998</v>
      </c>
      <c r="E197" s="139">
        <v>19148.678653782998</v>
      </c>
      <c r="F197" s="139">
        <v>19148.678653782998</v>
      </c>
      <c r="G197" s="320">
        <v>40428</v>
      </c>
      <c r="H197" s="320">
        <v>44530</v>
      </c>
      <c r="I197" s="320">
        <v>48213</v>
      </c>
      <c r="J197" s="115">
        <v>17</v>
      </c>
      <c r="K197" s="115">
        <v>0</v>
      </c>
    </row>
    <row r="198" spans="1:11" s="69" customFormat="1" x14ac:dyDescent="0.25">
      <c r="A198" s="326">
        <v>214</v>
      </c>
      <c r="B198" s="327" t="s">
        <v>143</v>
      </c>
      <c r="C198" s="328" t="s">
        <v>315</v>
      </c>
      <c r="D198" s="139">
        <v>24442.967552483198</v>
      </c>
      <c r="E198" s="139">
        <v>24442.967552483198</v>
      </c>
      <c r="F198" s="139">
        <v>24442.967552483198</v>
      </c>
      <c r="G198" s="320">
        <v>40548</v>
      </c>
      <c r="H198" s="320">
        <v>44925</v>
      </c>
      <c r="I198" s="320">
        <v>48579</v>
      </c>
      <c r="J198" s="115">
        <v>21</v>
      </c>
      <c r="K198" s="115">
        <v>5</v>
      </c>
    </row>
    <row r="199" spans="1:11" s="69" customFormat="1" ht="24" x14ac:dyDescent="0.25">
      <c r="A199" s="326">
        <v>215</v>
      </c>
      <c r="B199" s="327" t="s">
        <v>229</v>
      </c>
      <c r="C199" s="328" t="s">
        <v>316</v>
      </c>
      <c r="D199" s="139">
        <v>2644.5931289007995</v>
      </c>
      <c r="E199" s="139">
        <v>2644.5931289007995</v>
      </c>
      <c r="F199" s="139">
        <v>2644.5931289007995</v>
      </c>
      <c r="G199" s="320">
        <v>40361</v>
      </c>
      <c r="H199" s="320">
        <v>43008</v>
      </c>
      <c r="I199" s="320">
        <v>46964</v>
      </c>
      <c r="J199" s="115">
        <v>18</v>
      </c>
      <c r="K199" s="115">
        <v>0</v>
      </c>
    </row>
    <row r="200" spans="1:11" s="69" customFormat="1" x14ac:dyDescent="0.25">
      <c r="A200" s="326">
        <v>216</v>
      </c>
      <c r="B200" s="327" t="s">
        <v>206</v>
      </c>
      <c r="C200" s="328" t="s">
        <v>317</v>
      </c>
      <c r="D200" s="139">
        <v>4018.9973668375997</v>
      </c>
      <c r="E200" s="139">
        <v>4018.9973668375997</v>
      </c>
      <c r="F200" s="139">
        <v>4018.9973668375997</v>
      </c>
      <c r="G200" s="320">
        <v>41157</v>
      </c>
      <c r="H200" s="320">
        <v>42615</v>
      </c>
      <c r="I200" s="320">
        <v>46139</v>
      </c>
      <c r="J200" s="115">
        <v>13</v>
      </c>
      <c r="K200" s="115">
        <v>0</v>
      </c>
    </row>
    <row r="201" spans="1:11" s="69" customFormat="1" x14ac:dyDescent="0.25">
      <c r="A201" s="326">
        <v>217</v>
      </c>
      <c r="B201" s="327" t="s">
        <v>206</v>
      </c>
      <c r="C201" s="328" t="s">
        <v>318</v>
      </c>
      <c r="D201" s="139">
        <v>5193.2363458289992</v>
      </c>
      <c r="E201" s="139">
        <v>5193.2363458289992</v>
      </c>
      <c r="F201" s="139">
        <v>5193.2363458289992</v>
      </c>
      <c r="G201" s="320">
        <v>41688</v>
      </c>
      <c r="H201" s="320">
        <v>41708</v>
      </c>
      <c r="I201" s="320">
        <v>48319</v>
      </c>
      <c r="J201" s="115">
        <v>17</v>
      </c>
      <c r="K201" s="115">
        <v>10</v>
      </c>
    </row>
    <row r="202" spans="1:11" s="69" customFormat="1" ht="24" x14ac:dyDescent="0.25">
      <c r="A202" s="326">
        <v>218</v>
      </c>
      <c r="B202" s="327" t="s">
        <v>139</v>
      </c>
      <c r="C202" s="328" t="s">
        <v>319</v>
      </c>
      <c r="D202" s="139">
        <v>303.39477934780001</v>
      </c>
      <c r="E202" s="139">
        <v>303.39477934780001</v>
      </c>
      <c r="F202" s="139">
        <v>303.39477934780001</v>
      </c>
      <c r="G202" s="320">
        <v>40481</v>
      </c>
      <c r="H202" s="320">
        <v>40501</v>
      </c>
      <c r="I202" s="320">
        <v>44022</v>
      </c>
      <c r="J202" s="115">
        <v>9</v>
      </c>
      <c r="K202" s="115">
        <v>7</v>
      </c>
    </row>
    <row r="203" spans="1:11" s="69" customFormat="1" ht="24" x14ac:dyDescent="0.25">
      <c r="A203" s="326">
        <v>219</v>
      </c>
      <c r="B203" s="327" t="s">
        <v>229</v>
      </c>
      <c r="C203" s="328" t="s">
        <v>320</v>
      </c>
      <c r="D203" s="139">
        <v>4835.4371839339992</v>
      </c>
      <c r="E203" s="139">
        <v>4835.4371839339992</v>
      </c>
      <c r="F203" s="139">
        <v>4835.4371839339992</v>
      </c>
      <c r="G203" s="320">
        <v>40823</v>
      </c>
      <c r="H203" s="320">
        <v>40823</v>
      </c>
      <c r="I203" s="320">
        <v>44481</v>
      </c>
      <c r="J203" s="115">
        <v>9</v>
      </c>
      <c r="K203" s="115">
        <v>6</v>
      </c>
    </row>
    <row r="204" spans="1:11" s="69" customFormat="1" x14ac:dyDescent="0.25">
      <c r="A204" s="326">
        <v>222</v>
      </c>
      <c r="B204" s="327" t="s">
        <v>129</v>
      </c>
      <c r="C204" s="328" t="s">
        <v>321</v>
      </c>
      <c r="D204" s="139">
        <v>41646.133231014195</v>
      </c>
      <c r="E204" s="139">
        <v>41646.133231014195</v>
      </c>
      <c r="F204" s="139">
        <v>41646.133231014195</v>
      </c>
      <c r="G204" s="320">
        <v>40925</v>
      </c>
      <c r="H204" s="320">
        <v>42726</v>
      </c>
      <c r="I204" s="320">
        <v>48319</v>
      </c>
      <c r="J204" s="115">
        <v>20</v>
      </c>
      <c r="K204" s="115">
        <v>0</v>
      </c>
    </row>
    <row r="205" spans="1:11" s="69" customFormat="1" ht="24" x14ac:dyDescent="0.25">
      <c r="A205" s="326">
        <v>223</v>
      </c>
      <c r="B205" s="327" t="s">
        <v>139</v>
      </c>
      <c r="C205" s="328" t="s">
        <v>322</v>
      </c>
      <c r="D205" s="139">
        <v>143.11477002059999</v>
      </c>
      <c r="E205" s="139">
        <v>143.11477002059999</v>
      </c>
      <c r="F205" s="139">
        <v>143.11477002059999</v>
      </c>
      <c r="G205" s="320">
        <v>40850</v>
      </c>
      <c r="H205" s="320">
        <v>40913</v>
      </c>
      <c r="I205" s="320">
        <v>44022</v>
      </c>
      <c r="J205" s="115">
        <v>8</v>
      </c>
      <c r="K205" s="115">
        <v>6</v>
      </c>
    </row>
    <row r="206" spans="1:11" s="69" customFormat="1" ht="24" x14ac:dyDescent="0.25">
      <c r="A206" s="326">
        <v>225</v>
      </c>
      <c r="B206" s="327" t="s">
        <v>139</v>
      </c>
      <c r="C206" s="328" t="s">
        <v>981</v>
      </c>
      <c r="D206" s="139">
        <v>17.094407353799998</v>
      </c>
      <c r="E206" s="139">
        <v>17.094407353799998</v>
      </c>
      <c r="F206" s="139">
        <v>17.094407353799998</v>
      </c>
      <c r="G206" s="320">
        <v>40571</v>
      </c>
      <c r="H206" s="320">
        <v>40571</v>
      </c>
      <c r="I206" s="320">
        <v>44224</v>
      </c>
      <c r="J206" s="115">
        <v>9</v>
      </c>
      <c r="K206" s="115">
        <v>5</v>
      </c>
    </row>
    <row r="207" spans="1:11" s="69" customFormat="1" x14ac:dyDescent="0.25">
      <c r="A207" s="326">
        <v>226</v>
      </c>
      <c r="B207" s="327" t="s">
        <v>131</v>
      </c>
      <c r="C207" s="328" t="s">
        <v>324</v>
      </c>
      <c r="D207" s="139">
        <v>366.4022392828</v>
      </c>
      <c r="E207" s="139">
        <v>366.4022392828</v>
      </c>
      <c r="F207" s="139">
        <v>366.4022392828</v>
      </c>
      <c r="G207" s="320">
        <v>42612</v>
      </c>
      <c r="H207" s="320">
        <v>42612</v>
      </c>
      <c r="I207" s="320">
        <v>46139</v>
      </c>
      <c r="J207" s="115">
        <v>9</v>
      </c>
      <c r="K207" s="115">
        <v>6</v>
      </c>
    </row>
    <row r="208" spans="1:11" s="69" customFormat="1" x14ac:dyDescent="0.25">
      <c r="A208" s="326">
        <v>227</v>
      </c>
      <c r="B208" s="327" t="s">
        <v>127</v>
      </c>
      <c r="C208" s="328" t="s">
        <v>325</v>
      </c>
      <c r="D208" s="139">
        <v>2055.8976568031999</v>
      </c>
      <c r="E208" s="139">
        <v>2055.8976568031999</v>
      </c>
      <c r="F208" s="139">
        <v>2055.8976568031999</v>
      </c>
      <c r="G208" s="320">
        <v>41261</v>
      </c>
      <c r="H208" s="320">
        <v>41360</v>
      </c>
      <c r="I208" s="320">
        <v>44669</v>
      </c>
      <c r="J208" s="115">
        <v>9</v>
      </c>
      <c r="K208" s="115">
        <v>0</v>
      </c>
    </row>
    <row r="209" spans="1:11" s="69" customFormat="1" x14ac:dyDescent="0.25">
      <c r="A209" s="326">
        <v>228</v>
      </c>
      <c r="B209" s="327" t="s">
        <v>139</v>
      </c>
      <c r="C209" s="328" t="s">
        <v>326</v>
      </c>
      <c r="D209" s="139">
        <v>911.51493177359987</v>
      </c>
      <c r="E209" s="139">
        <v>911.51493177359987</v>
      </c>
      <c r="F209" s="139">
        <v>911.51493177359987</v>
      </c>
      <c r="G209" s="320">
        <v>41227</v>
      </c>
      <c r="H209" s="320">
        <v>41243</v>
      </c>
      <c r="I209" s="320">
        <v>45035</v>
      </c>
      <c r="J209" s="115">
        <v>10</v>
      </c>
      <c r="K209" s="115">
        <v>0</v>
      </c>
    </row>
    <row r="210" spans="1:11" s="69" customFormat="1" x14ac:dyDescent="0.25">
      <c r="A210" s="326">
        <v>229</v>
      </c>
      <c r="B210" s="327" t="s">
        <v>137</v>
      </c>
      <c r="C210" s="328" t="s">
        <v>327</v>
      </c>
      <c r="D210" s="139">
        <v>2727.2798522045996</v>
      </c>
      <c r="E210" s="139">
        <v>2727.2798522045996</v>
      </c>
      <c r="F210" s="139">
        <v>2727.2798522045996</v>
      </c>
      <c r="G210" s="320">
        <v>41668</v>
      </c>
      <c r="H210" s="320">
        <v>41668</v>
      </c>
      <c r="I210" s="320">
        <v>45271</v>
      </c>
      <c r="J210" s="115">
        <v>9</v>
      </c>
      <c r="K210" s="115">
        <v>8</v>
      </c>
    </row>
    <row r="211" spans="1:11" s="69" customFormat="1" ht="13.5" x14ac:dyDescent="0.25">
      <c r="A211" s="332" t="s">
        <v>982</v>
      </c>
      <c r="B211" s="333"/>
      <c r="C211" s="328"/>
      <c r="D211" s="138">
        <f>SUM(D212:D221)</f>
        <v>75794.576730395594</v>
      </c>
      <c r="E211" s="138">
        <f>SUM(E212:E221)</f>
        <v>75794.576730395594</v>
      </c>
      <c r="F211" s="138">
        <f>SUM(F212:F221)</f>
        <v>75794.576730395594</v>
      </c>
      <c r="G211" s="320"/>
      <c r="H211" s="320"/>
      <c r="I211" s="320"/>
      <c r="J211" s="115"/>
      <c r="K211" s="115"/>
    </row>
    <row r="212" spans="1:11" s="69" customFormat="1" x14ac:dyDescent="0.25">
      <c r="A212" s="326">
        <v>231</v>
      </c>
      <c r="B212" s="327" t="s">
        <v>229</v>
      </c>
      <c r="C212" s="328" t="s">
        <v>328</v>
      </c>
      <c r="D212" s="139">
        <v>3726.2138490121997</v>
      </c>
      <c r="E212" s="139">
        <v>3726.2138490121997</v>
      </c>
      <c r="F212" s="139">
        <v>3726.2138490121997</v>
      </c>
      <c r="G212" s="320">
        <v>40392</v>
      </c>
      <c r="H212" s="320">
        <v>40392</v>
      </c>
      <c r="I212" s="320">
        <v>44010</v>
      </c>
      <c r="J212" s="115">
        <v>9</v>
      </c>
      <c r="K212" s="115">
        <v>6</v>
      </c>
    </row>
    <row r="213" spans="1:11" s="69" customFormat="1" ht="24" x14ac:dyDescent="0.25">
      <c r="A213" s="326">
        <v>233</v>
      </c>
      <c r="B213" s="327" t="s">
        <v>229</v>
      </c>
      <c r="C213" s="328" t="s">
        <v>329</v>
      </c>
      <c r="D213" s="139">
        <v>258.564314169</v>
      </c>
      <c r="E213" s="139">
        <v>258.564314169</v>
      </c>
      <c r="F213" s="139">
        <v>258.564314169</v>
      </c>
      <c r="G213" s="320">
        <v>40382</v>
      </c>
      <c r="H213" s="320">
        <v>40389</v>
      </c>
      <c r="I213" s="320">
        <v>44010</v>
      </c>
      <c r="J213" s="115">
        <v>9</v>
      </c>
      <c r="K213" s="115">
        <v>6</v>
      </c>
    </row>
    <row r="214" spans="1:11" s="69" customFormat="1" ht="24" x14ac:dyDescent="0.25">
      <c r="A214" s="326">
        <v>234</v>
      </c>
      <c r="B214" s="327" t="s">
        <v>229</v>
      </c>
      <c r="C214" s="328" t="s">
        <v>983</v>
      </c>
      <c r="D214" s="139">
        <v>4305.6618203605994</v>
      </c>
      <c r="E214" s="139">
        <v>4305.6618203605994</v>
      </c>
      <c r="F214" s="139">
        <v>4305.6618203605994</v>
      </c>
      <c r="G214" s="320">
        <v>42984</v>
      </c>
      <c r="H214" s="320">
        <v>42953</v>
      </c>
      <c r="I214" s="320">
        <v>46971</v>
      </c>
      <c r="J214" s="115">
        <v>10</v>
      </c>
      <c r="K214" s="115">
        <v>11</v>
      </c>
    </row>
    <row r="215" spans="1:11" s="69" customFormat="1" x14ac:dyDescent="0.25">
      <c r="A215" s="326">
        <v>235</v>
      </c>
      <c r="B215" s="327" t="s">
        <v>131</v>
      </c>
      <c r="C215" s="328" t="s">
        <v>331</v>
      </c>
      <c r="D215" s="139">
        <v>2556.6809993927995</v>
      </c>
      <c r="E215" s="139">
        <v>2556.6809993927995</v>
      </c>
      <c r="F215" s="139">
        <v>2556.6809993927995</v>
      </c>
      <c r="G215" s="320">
        <v>41832</v>
      </c>
      <c r="H215" s="320">
        <v>41831</v>
      </c>
      <c r="I215" s="320">
        <v>45411</v>
      </c>
      <c r="J215" s="115">
        <v>9</v>
      </c>
      <c r="K215" s="115">
        <v>6</v>
      </c>
    </row>
    <row r="216" spans="1:11" s="69" customFormat="1" x14ac:dyDescent="0.25">
      <c r="A216" s="326">
        <v>236</v>
      </c>
      <c r="B216" s="327" t="s">
        <v>131</v>
      </c>
      <c r="C216" s="328" t="s">
        <v>332</v>
      </c>
      <c r="D216" s="139">
        <v>933.64351039819985</v>
      </c>
      <c r="E216" s="139">
        <v>933.64351039819985</v>
      </c>
      <c r="F216" s="139">
        <v>933.64351039819985</v>
      </c>
      <c r="G216" s="320">
        <v>41217</v>
      </c>
      <c r="H216" s="320">
        <v>41217</v>
      </c>
      <c r="I216" s="320">
        <v>44727</v>
      </c>
      <c r="J216" s="115">
        <v>9</v>
      </c>
      <c r="K216" s="115">
        <v>6</v>
      </c>
    </row>
    <row r="217" spans="1:11" s="69" customFormat="1" ht="24" x14ac:dyDescent="0.25">
      <c r="A217" s="326">
        <v>237</v>
      </c>
      <c r="B217" s="327" t="s">
        <v>139</v>
      </c>
      <c r="C217" s="328" t="s">
        <v>333</v>
      </c>
      <c r="D217" s="139">
        <v>1394.0601615345997</v>
      </c>
      <c r="E217" s="139">
        <v>1394.0601615345997</v>
      </c>
      <c r="F217" s="139">
        <v>1394.0601615345997</v>
      </c>
      <c r="G217" s="320">
        <v>42429</v>
      </c>
      <c r="H217" s="320">
        <v>42429</v>
      </c>
      <c r="I217" s="320">
        <v>46365</v>
      </c>
      <c r="J217" s="115">
        <v>10</v>
      </c>
      <c r="K217" s="115">
        <v>8</v>
      </c>
    </row>
    <row r="218" spans="1:11" s="69" customFormat="1" x14ac:dyDescent="0.25">
      <c r="A218" s="326">
        <v>242</v>
      </c>
      <c r="B218" s="327" t="s">
        <v>143</v>
      </c>
      <c r="C218" s="331" t="s">
        <v>984</v>
      </c>
      <c r="D218" s="139">
        <v>17760.680312691398</v>
      </c>
      <c r="E218" s="139">
        <v>17760.680312691398</v>
      </c>
      <c r="F218" s="139">
        <v>17760.680312691398</v>
      </c>
      <c r="G218" s="320">
        <v>41121</v>
      </c>
      <c r="H218" s="320">
        <v>44530</v>
      </c>
      <c r="I218" s="320">
        <v>48213</v>
      </c>
      <c r="J218" s="115">
        <v>19</v>
      </c>
      <c r="K218" s="115">
        <v>4</v>
      </c>
    </row>
    <row r="219" spans="1:11" s="69" customFormat="1" x14ac:dyDescent="0.25">
      <c r="A219" s="326">
        <v>243</v>
      </c>
      <c r="B219" s="327" t="s">
        <v>143</v>
      </c>
      <c r="C219" s="331" t="s">
        <v>985</v>
      </c>
      <c r="D219" s="139">
        <v>13963.473797184799</v>
      </c>
      <c r="E219" s="139">
        <v>13963.473797184799</v>
      </c>
      <c r="F219" s="139">
        <v>13963.473797184799</v>
      </c>
      <c r="G219" s="320">
        <v>40718</v>
      </c>
      <c r="H219" s="320">
        <v>42551</v>
      </c>
      <c r="I219" s="320">
        <v>46139</v>
      </c>
      <c r="J219" s="115">
        <v>14</v>
      </c>
      <c r="K219" s="115">
        <v>3</v>
      </c>
    </row>
    <row r="220" spans="1:11" s="69" customFormat="1" x14ac:dyDescent="0.25">
      <c r="A220" s="326">
        <v>244</v>
      </c>
      <c r="B220" s="327" t="s">
        <v>143</v>
      </c>
      <c r="C220" s="331" t="s">
        <v>986</v>
      </c>
      <c r="D220" s="139">
        <v>17255.196774890199</v>
      </c>
      <c r="E220" s="139">
        <v>17255.196774890199</v>
      </c>
      <c r="F220" s="139">
        <v>17255.196774890199</v>
      </c>
      <c r="G220" s="320">
        <v>40396</v>
      </c>
      <c r="H220" s="320">
        <v>42502</v>
      </c>
      <c r="I220" s="320">
        <v>45950</v>
      </c>
      <c r="J220" s="115">
        <v>14</v>
      </c>
      <c r="K220" s="115">
        <v>9</v>
      </c>
    </row>
    <row r="221" spans="1:11" s="69" customFormat="1" x14ac:dyDescent="0.25">
      <c r="A221" s="326">
        <v>245</v>
      </c>
      <c r="B221" s="327" t="s">
        <v>143</v>
      </c>
      <c r="C221" s="331" t="s">
        <v>987</v>
      </c>
      <c r="D221" s="139">
        <v>13640.401190761801</v>
      </c>
      <c r="E221" s="139">
        <v>13640.401190761801</v>
      </c>
      <c r="F221" s="139">
        <v>13640.401190761801</v>
      </c>
      <c r="G221" s="320">
        <v>40805</v>
      </c>
      <c r="H221" s="320">
        <v>44192</v>
      </c>
      <c r="I221" s="320">
        <v>48213</v>
      </c>
      <c r="J221" s="115">
        <v>19</v>
      </c>
      <c r="K221" s="115">
        <v>11</v>
      </c>
    </row>
    <row r="222" spans="1:11" s="69" customFormat="1" ht="13.5" x14ac:dyDescent="0.25">
      <c r="A222" s="332" t="s">
        <v>988</v>
      </c>
      <c r="B222" s="333"/>
      <c r="C222" s="328"/>
      <c r="D222" s="138">
        <f>SUM(D223:D231)</f>
        <v>36614.453646131187</v>
      </c>
      <c r="E222" s="138">
        <f>SUM(E223:E231)</f>
        <v>36614.453646131187</v>
      </c>
      <c r="F222" s="138">
        <f>SUM(F223:F231)</f>
        <v>36614.453646131187</v>
      </c>
      <c r="G222" s="320"/>
      <c r="H222" s="320"/>
      <c r="I222" s="320"/>
      <c r="J222" s="115"/>
      <c r="K222" s="115"/>
    </row>
    <row r="223" spans="1:11" s="69" customFormat="1" x14ac:dyDescent="0.25">
      <c r="A223" s="326">
        <v>247</v>
      </c>
      <c r="B223" s="327" t="s">
        <v>229</v>
      </c>
      <c r="C223" s="328" t="s">
        <v>989</v>
      </c>
      <c r="D223" s="139">
        <v>2185.0106808669998</v>
      </c>
      <c r="E223" s="139">
        <v>2185.0106808669998</v>
      </c>
      <c r="F223" s="139">
        <v>2185.0106808669998</v>
      </c>
      <c r="G223" s="320">
        <v>41395</v>
      </c>
      <c r="H223" s="320">
        <v>41796</v>
      </c>
      <c r="I223" s="320">
        <v>45411</v>
      </c>
      <c r="J223" s="115">
        <v>10</v>
      </c>
      <c r="K223" s="115">
        <v>9</v>
      </c>
    </row>
    <row r="224" spans="1:11" s="69" customFormat="1" ht="24" x14ac:dyDescent="0.25">
      <c r="A224" s="326">
        <v>248</v>
      </c>
      <c r="B224" s="327" t="s">
        <v>229</v>
      </c>
      <c r="C224" s="328" t="s">
        <v>339</v>
      </c>
      <c r="D224" s="139">
        <v>1702.7496104555996</v>
      </c>
      <c r="E224" s="139">
        <v>1702.7496104555996</v>
      </c>
      <c r="F224" s="139">
        <v>1702.7496104555996</v>
      </c>
      <c r="G224" s="320">
        <v>40883</v>
      </c>
      <c r="H224" s="320">
        <v>41198</v>
      </c>
      <c r="I224" s="320">
        <v>44727</v>
      </c>
      <c r="J224" s="115">
        <v>10</v>
      </c>
      <c r="K224" s="115">
        <v>1</v>
      </c>
    </row>
    <row r="225" spans="1:11" s="69" customFormat="1" ht="24" x14ac:dyDescent="0.25">
      <c r="A225" s="326">
        <v>249</v>
      </c>
      <c r="B225" s="327" t="s">
        <v>229</v>
      </c>
      <c r="C225" s="328" t="s">
        <v>340</v>
      </c>
      <c r="D225" s="139">
        <v>4946.7139738981996</v>
      </c>
      <c r="E225" s="139">
        <v>4946.7139738981996</v>
      </c>
      <c r="F225" s="139">
        <v>4946.7139738981996</v>
      </c>
      <c r="G225" s="320">
        <v>41700</v>
      </c>
      <c r="H225" s="320">
        <v>42332</v>
      </c>
      <c r="I225" s="320">
        <v>46476</v>
      </c>
      <c r="J225" s="115">
        <v>13</v>
      </c>
      <c r="K225" s="115">
        <v>0</v>
      </c>
    </row>
    <row r="226" spans="1:11" s="69" customFormat="1" ht="24" x14ac:dyDescent="0.25">
      <c r="A226" s="326">
        <v>250</v>
      </c>
      <c r="B226" s="327" t="s">
        <v>229</v>
      </c>
      <c r="C226" s="328" t="s">
        <v>341</v>
      </c>
      <c r="D226" s="139">
        <v>991.52950642899987</v>
      </c>
      <c r="E226" s="139">
        <v>991.52950642899987</v>
      </c>
      <c r="F226" s="139">
        <v>991.52950642899987</v>
      </c>
      <c r="G226" s="320">
        <v>40823</v>
      </c>
      <c r="H226" s="320">
        <v>40912</v>
      </c>
      <c r="I226" s="320">
        <v>44481</v>
      </c>
      <c r="J226" s="115">
        <v>9</v>
      </c>
      <c r="K226" s="115">
        <v>6</v>
      </c>
    </row>
    <row r="227" spans="1:11" s="69" customFormat="1" x14ac:dyDescent="0.25">
      <c r="A227" s="326">
        <v>251</v>
      </c>
      <c r="B227" s="327" t="s">
        <v>143</v>
      </c>
      <c r="C227" s="328" t="s">
        <v>342</v>
      </c>
      <c r="D227" s="139">
        <v>9448.977457593799</v>
      </c>
      <c r="E227" s="139">
        <v>9448.977457593799</v>
      </c>
      <c r="F227" s="139">
        <v>9448.977457593799</v>
      </c>
      <c r="G227" s="320">
        <v>41458</v>
      </c>
      <c r="H227" s="320">
        <v>42675</v>
      </c>
      <c r="I227" s="320">
        <v>49947</v>
      </c>
      <c r="J227" s="115">
        <v>22</v>
      </c>
      <c r="K227" s="115">
        <v>11</v>
      </c>
    </row>
    <row r="228" spans="1:11" s="69" customFormat="1" ht="24" x14ac:dyDescent="0.25">
      <c r="A228" s="326">
        <v>252</v>
      </c>
      <c r="B228" s="327" t="s">
        <v>143</v>
      </c>
      <c r="C228" s="328" t="s">
        <v>343</v>
      </c>
      <c r="D228" s="139">
        <v>246.9890350606</v>
      </c>
      <c r="E228" s="139">
        <v>246.9890350606</v>
      </c>
      <c r="F228" s="139">
        <v>246.9890350606</v>
      </c>
      <c r="G228" s="320">
        <v>40689</v>
      </c>
      <c r="H228" s="320">
        <v>40689</v>
      </c>
      <c r="I228" s="320">
        <v>44022</v>
      </c>
      <c r="J228" s="115">
        <v>9</v>
      </c>
      <c r="K228" s="115">
        <v>0</v>
      </c>
    </row>
    <row r="229" spans="1:11" s="69" customFormat="1" x14ac:dyDescent="0.25">
      <c r="A229" s="326">
        <v>253</v>
      </c>
      <c r="B229" s="327" t="s">
        <v>143</v>
      </c>
      <c r="C229" s="328" t="s">
        <v>344</v>
      </c>
      <c r="D229" s="139">
        <v>13736.494807688798</v>
      </c>
      <c r="E229" s="139">
        <v>13736.494807688798</v>
      </c>
      <c r="F229" s="139">
        <v>13736.494807688798</v>
      </c>
      <c r="G229" s="320">
        <v>41306</v>
      </c>
      <c r="H229" s="320">
        <v>44530</v>
      </c>
      <c r="I229" s="320">
        <v>48204</v>
      </c>
      <c r="J229" s="115">
        <v>18</v>
      </c>
      <c r="K229" s="115">
        <v>9</v>
      </c>
    </row>
    <row r="230" spans="1:11" s="69" customFormat="1" x14ac:dyDescent="0.25">
      <c r="A230" s="326">
        <v>257</v>
      </c>
      <c r="B230" s="327" t="s">
        <v>131</v>
      </c>
      <c r="C230" s="328" t="s">
        <v>990</v>
      </c>
      <c r="D230" s="139">
        <v>935.4435264537999</v>
      </c>
      <c r="E230" s="139">
        <v>935.4435264537999</v>
      </c>
      <c r="F230" s="139">
        <v>935.4435264537999</v>
      </c>
      <c r="G230" s="320">
        <v>43466</v>
      </c>
      <c r="H230" s="320">
        <v>43466</v>
      </c>
      <c r="I230" s="320">
        <v>47177</v>
      </c>
      <c r="J230" s="115">
        <v>10</v>
      </c>
      <c r="K230" s="115">
        <v>0</v>
      </c>
    </row>
    <row r="231" spans="1:11" s="69" customFormat="1" x14ac:dyDescent="0.25">
      <c r="A231" s="326">
        <v>258</v>
      </c>
      <c r="B231" s="327" t="s">
        <v>206</v>
      </c>
      <c r="C231" s="328" t="s">
        <v>991</v>
      </c>
      <c r="D231" s="139">
        <v>2420.5450476843998</v>
      </c>
      <c r="E231" s="139">
        <v>2420.5450476843998</v>
      </c>
      <c r="F231" s="139">
        <v>2420.5450476843998</v>
      </c>
      <c r="G231" s="320">
        <v>43377</v>
      </c>
      <c r="H231" s="320">
        <v>43465</v>
      </c>
      <c r="I231" s="320">
        <v>47118</v>
      </c>
      <c r="J231" s="115">
        <v>10</v>
      </c>
      <c r="K231" s="115">
        <v>2</v>
      </c>
    </row>
    <row r="232" spans="1:11" s="69" customFormat="1" ht="13.5" x14ac:dyDescent="0.25">
      <c r="A232" s="332" t="s">
        <v>992</v>
      </c>
      <c r="B232" s="334"/>
      <c r="C232" s="328"/>
      <c r="D232" s="138">
        <f>SUM(D233:D235)</f>
        <v>58234.602497885797</v>
      </c>
      <c r="E232" s="138">
        <f>SUM(E233:E235)</f>
        <v>58234.602497885797</v>
      </c>
      <c r="F232" s="138">
        <f>SUM(F233:F235)</f>
        <v>58234.602497885797</v>
      </c>
      <c r="G232" s="320"/>
      <c r="H232" s="320"/>
      <c r="I232" s="320"/>
      <c r="J232" s="115"/>
      <c r="K232" s="115"/>
    </row>
    <row r="233" spans="1:11" s="69" customFormat="1" x14ac:dyDescent="0.25">
      <c r="A233" s="326">
        <v>259</v>
      </c>
      <c r="B233" s="327" t="s">
        <v>143</v>
      </c>
      <c r="C233" s="328" t="s">
        <v>993</v>
      </c>
      <c r="D233" s="139">
        <v>35410.129286551593</v>
      </c>
      <c r="E233" s="139">
        <v>35410.129286551593</v>
      </c>
      <c r="F233" s="139">
        <v>35410.129286551593</v>
      </c>
      <c r="G233" s="320">
        <v>41711</v>
      </c>
      <c r="H233" s="320">
        <v>45290</v>
      </c>
      <c r="I233" s="320">
        <v>48943</v>
      </c>
      <c r="J233" s="115">
        <v>19</v>
      </c>
      <c r="K233" s="115">
        <v>6</v>
      </c>
    </row>
    <row r="234" spans="1:11" s="69" customFormat="1" x14ac:dyDescent="0.25">
      <c r="A234" s="326">
        <v>260</v>
      </c>
      <c r="B234" s="327" t="s">
        <v>143</v>
      </c>
      <c r="C234" s="328" t="s">
        <v>994</v>
      </c>
      <c r="D234" s="139">
        <v>10266.8448182384</v>
      </c>
      <c r="E234" s="139">
        <v>10266.8448182384</v>
      </c>
      <c r="F234" s="139">
        <v>10266.8448182384</v>
      </c>
      <c r="G234" s="320">
        <v>41489</v>
      </c>
      <c r="H234" s="320">
        <v>44926</v>
      </c>
      <c r="I234" s="320">
        <v>48760</v>
      </c>
      <c r="J234" s="115">
        <v>19</v>
      </c>
      <c r="K234" s="115">
        <v>9</v>
      </c>
    </row>
    <row r="235" spans="1:11" s="69" customFormat="1" x14ac:dyDescent="0.25">
      <c r="A235" s="326">
        <v>261</v>
      </c>
      <c r="B235" s="327" t="s">
        <v>194</v>
      </c>
      <c r="C235" s="328" t="s">
        <v>348</v>
      </c>
      <c r="D235" s="139">
        <v>12557.6283930958</v>
      </c>
      <c r="E235" s="139">
        <v>12557.6283930958</v>
      </c>
      <c r="F235" s="139">
        <v>12557.6283930958</v>
      </c>
      <c r="G235" s="320">
        <v>42031</v>
      </c>
      <c r="H235" s="320">
        <v>43241</v>
      </c>
      <c r="I235" s="320">
        <v>49886</v>
      </c>
      <c r="J235" s="115">
        <v>21</v>
      </c>
      <c r="K235" s="115">
        <v>5</v>
      </c>
    </row>
    <row r="236" spans="1:11" s="69" customFormat="1" ht="13.5" x14ac:dyDescent="0.25">
      <c r="A236" s="332" t="s">
        <v>995</v>
      </c>
      <c r="B236" s="334"/>
      <c r="C236" s="328"/>
      <c r="D236" s="138">
        <f>SUM(D237:D245)</f>
        <v>292358.17189214018</v>
      </c>
      <c r="E236" s="138">
        <f>SUM(E237:E245)</f>
        <v>292358.17189214018</v>
      </c>
      <c r="F236" s="138">
        <f>SUM(F237:F245)</f>
        <v>292358.17189214018</v>
      </c>
      <c r="G236" s="320"/>
      <c r="H236" s="320"/>
      <c r="I236" s="320"/>
      <c r="J236" s="115"/>
      <c r="K236" s="115"/>
    </row>
    <row r="237" spans="1:11" s="69" customFormat="1" ht="24" x14ac:dyDescent="0.25">
      <c r="A237" s="326">
        <v>262</v>
      </c>
      <c r="B237" s="327" t="s">
        <v>229</v>
      </c>
      <c r="C237" s="328" t="s">
        <v>349</v>
      </c>
      <c r="D237" s="139">
        <v>1168.9411533519999</v>
      </c>
      <c r="E237" s="139">
        <v>1168.9411533519999</v>
      </c>
      <c r="F237" s="139">
        <v>1168.9411533519999</v>
      </c>
      <c r="G237" s="320">
        <v>41291</v>
      </c>
      <c r="H237" s="320">
        <v>41761</v>
      </c>
      <c r="I237" s="320">
        <v>45271</v>
      </c>
      <c r="J237" s="115">
        <v>10</v>
      </c>
      <c r="K237" s="115">
        <v>8</v>
      </c>
    </row>
    <row r="238" spans="1:11" s="69" customFormat="1" x14ac:dyDescent="0.25">
      <c r="A238" s="326">
        <v>264</v>
      </c>
      <c r="B238" s="327" t="s">
        <v>129</v>
      </c>
      <c r="C238" s="328" t="s">
        <v>350</v>
      </c>
      <c r="D238" s="139">
        <v>14831.5653968398</v>
      </c>
      <c r="E238" s="139">
        <v>14831.5653968398</v>
      </c>
      <c r="F238" s="139">
        <v>14831.5653968398</v>
      </c>
      <c r="G238" s="320">
        <v>42979</v>
      </c>
      <c r="H238" s="320">
        <v>43342</v>
      </c>
      <c r="I238" s="320">
        <v>52504</v>
      </c>
      <c r="J238" s="115">
        <v>26</v>
      </c>
      <c r="K238" s="115">
        <v>0</v>
      </c>
    </row>
    <row r="239" spans="1:11" s="69" customFormat="1" x14ac:dyDescent="0.25">
      <c r="A239" s="326">
        <v>266</v>
      </c>
      <c r="B239" s="327" t="s">
        <v>229</v>
      </c>
      <c r="C239" s="328" t="s">
        <v>351</v>
      </c>
      <c r="D239" s="139">
        <v>4804.396800391999</v>
      </c>
      <c r="E239" s="139">
        <v>4804.396800391999</v>
      </c>
      <c r="F239" s="139">
        <v>4804.396800391999</v>
      </c>
      <c r="G239" s="320">
        <v>43395</v>
      </c>
      <c r="H239" s="320">
        <v>43365</v>
      </c>
      <c r="I239" s="320">
        <v>47048</v>
      </c>
      <c r="J239" s="115">
        <v>10</v>
      </c>
      <c r="K239" s="115">
        <v>0</v>
      </c>
    </row>
    <row r="240" spans="1:11" s="69" customFormat="1" x14ac:dyDescent="0.25">
      <c r="A240" s="326">
        <v>267</v>
      </c>
      <c r="B240" s="327" t="s">
        <v>229</v>
      </c>
      <c r="C240" s="328" t="s">
        <v>352</v>
      </c>
      <c r="D240" s="139">
        <v>2349.3108381833999</v>
      </c>
      <c r="E240" s="139">
        <v>2349.3108381833999</v>
      </c>
      <c r="F240" s="139">
        <v>2349.3108381833999</v>
      </c>
      <c r="G240" s="320">
        <v>41912</v>
      </c>
      <c r="H240" s="320">
        <v>42062</v>
      </c>
      <c r="I240" s="320">
        <v>45504</v>
      </c>
      <c r="J240" s="115">
        <v>9</v>
      </c>
      <c r="K240" s="115">
        <v>5</v>
      </c>
    </row>
    <row r="241" spans="1:11" s="69" customFormat="1" x14ac:dyDescent="0.25">
      <c r="A241" s="326">
        <v>268</v>
      </c>
      <c r="B241" s="327" t="s">
        <v>131</v>
      </c>
      <c r="C241" s="328" t="s">
        <v>353</v>
      </c>
      <c r="D241" s="139">
        <v>308.97211528119999</v>
      </c>
      <c r="E241" s="139">
        <v>308.97211528119999</v>
      </c>
      <c r="F241" s="139">
        <v>308.97211528119999</v>
      </c>
      <c r="G241" s="320">
        <v>43098</v>
      </c>
      <c r="H241" s="320">
        <v>43097</v>
      </c>
      <c r="I241" s="320">
        <v>49978</v>
      </c>
      <c r="J241" s="115">
        <v>18</v>
      </c>
      <c r="K241" s="115">
        <v>4</v>
      </c>
    </row>
    <row r="242" spans="1:11" s="69" customFormat="1" ht="24" x14ac:dyDescent="0.25">
      <c r="A242" s="326">
        <v>269</v>
      </c>
      <c r="B242" s="327" t="s">
        <v>139</v>
      </c>
      <c r="C242" s="328" t="s">
        <v>354</v>
      </c>
      <c r="D242" s="139">
        <v>162.72308804499997</v>
      </c>
      <c r="E242" s="139">
        <v>162.72308804499997</v>
      </c>
      <c r="F242" s="139">
        <v>162.72308804499997</v>
      </c>
      <c r="G242" s="320">
        <v>42136</v>
      </c>
      <c r="H242" s="320">
        <v>42136</v>
      </c>
      <c r="I242" s="320">
        <v>45504</v>
      </c>
      <c r="J242" s="115">
        <v>9</v>
      </c>
      <c r="K242" s="115">
        <v>0</v>
      </c>
    </row>
    <row r="243" spans="1:11" s="69" customFormat="1" x14ac:dyDescent="0.25">
      <c r="A243" s="326">
        <v>273</v>
      </c>
      <c r="B243" s="327" t="s">
        <v>143</v>
      </c>
      <c r="C243" s="328" t="s">
        <v>355</v>
      </c>
      <c r="D243" s="139">
        <v>64724.748408522995</v>
      </c>
      <c r="E243" s="139">
        <v>64724.748408522995</v>
      </c>
      <c r="F243" s="139">
        <v>64724.748408522995</v>
      </c>
      <c r="G243" s="320">
        <v>42005</v>
      </c>
      <c r="H243" s="320">
        <v>44926</v>
      </c>
      <c r="I243" s="320">
        <v>48579</v>
      </c>
      <c r="J243" s="115">
        <v>17</v>
      </c>
      <c r="K243" s="115">
        <v>9</v>
      </c>
    </row>
    <row r="244" spans="1:11" s="69" customFormat="1" x14ac:dyDescent="0.25">
      <c r="A244" s="326">
        <v>274</v>
      </c>
      <c r="B244" s="327" t="s">
        <v>143</v>
      </c>
      <c r="C244" s="328" t="s">
        <v>356</v>
      </c>
      <c r="D244" s="139">
        <v>201230.80472423596</v>
      </c>
      <c r="E244" s="139">
        <v>201230.80472423596</v>
      </c>
      <c r="F244" s="139">
        <v>201230.80472423596</v>
      </c>
      <c r="G244" s="320">
        <v>41605</v>
      </c>
      <c r="H244" s="320">
        <v>44926</v>
      </c>
      <c r="I244" s="320">
        <v>48579</v>
      </c>
      <c r="J244" s="115">
        <v>18</v>
      </c>
      <c r="K244" s="115">
        <v>9</v>
      </c>
    </row>
    <row r="245" spans="1:11" s="69" customFormat="1" x14ac:dyDescent="0.25">
      <c r="A245" s="326">
        <v>275</v>
      </c>
      <c r="B245" s="327" t="s">
        <v>127</v>
      </c>
      <c r="C245" s="328" t="s">
        <v>357</v>
      </c>
      <c r="D245" s="139">
        <v>2776.7093672878</v>
      </c>
      <c r="E245" s="139">
        <v>2776.7093672878</v>
      </c>
      <c r="F245" s="139">
        <v>2776.7093672878</v>
      </c>
      <c r="G245" s="320">
        <v>42062</v>
      </c>
      <c r="H245" s="320">
        <v>42061</v>
      </c>
      <c r="I245" s="320">
        <v>45504</v>
      </c>
      <c r="J245" s="115">
        <v>9</v>
      </c>
      <c r="K245" s="115">
        <v>0</v>
      </c>
    </row>
    <row r="246" spans="1:11" s="69" customFormat="1" ht="13.5" x14ac:dyDescent="0.25">
      <c r="A246" s="332" t="s">
        <v>996</v>
      </c>
      <c r="B246" s="326"/>
      <c r="C246" s="328"/>
      <c r="D246" s="138">
        <f>SUM(D247:D260)</f>
        <v>131632.63933350579</v>
      </c>
      <c r="E246" s="138">
        <f>SUM(E247:E260)</f>
        <v>131632.63933350579</v>
      </c>
      <c r="F246" s="138">
        <f>SUM(F247:F260)</f>
        <v>131632.63933350579</v>
      </c>
      <c r="G246" s="320"/>
      <c r="H246" s="320"/>
      <c r="I246" s="320"/>
      <c r="J246" s="115"/>
      <c r="K246" s="115"/>
    </row>
    <row r="247" spans="1:11" s="69" customFormat="1" x14ac:dyDescent="0.25">
      <c r="A247" s="326">
        <v>278</v>
      </c>
      <c r="B247" s="327" t="s">
        <v>206</v>
      </c>
      <c r="C247" s="328" t="s">
        <v>358</v>
      </c>
      <c r="D247" s="139">
        <v>11259.474279883198</v>
      </c>
      <c r="E247" s="139">
        <v>11259.474279883198</v>
      </c>
      <c r="F247" s="139">
        <v>11259.474279883198</v>
      </c>
      <c r="G247" s="320">
        <v>42983</v>
      </c>
      <c r="H247" s="320">
        <v>43523</v>
      </c>
      <c r="I247" s="320">
        <v>47176</v>
      </c>
      <c r="J247" s="115">
        <v>11</v>
      </c>
      <c r="K247" s="115">
        <v>5</v>
      </c>
    </row>
    <row r="248" spans="1:11" s="69" customFormat="1" x14ac:dyDescent="0.25">
      <c r="A248" s="326">
        <v>280</v>
      </c>
      <c r="B248" s="327" t="s">
        <v>229</v>
      </c>
      <c r="C248" s="328" t="s">
        <v>359</v>
      </c>
      <c r="D248" s="139">
        <v>62647.875573551799</v>
      </c>
      <c r="E248" s="139">
        <v>62647.875573551799</v>
      </c>
      <c r="F248" s="139">
        <v>62647.875573551799</v>
      </c>
      <c r="G248" s="320">
        <v>42129</v>
      </c>
      <c r="H248" s="320">
        <v>44926</v>
      </c>
      <c r="I248" s="320">
        <v>48577</v>
      </c>
      <c r="J248" s="115">
        <v>17</v>
      </c>
      <c r="K248" s="115">
        <v>5</v>
      </c>
    </row>
    <row r="249" spans="1:11" s="69" customFormat="1" x14ac:dyDescent="0.25">
      <c r="A249" s="326">
        <v>281</v>
      </c>
      <c r="B249" s="327" t="s">
        <v>139</v>
      </c>
      <c r="C249" s="328" t="s">
        <v>360</v>
      </c>
      <c r="D249" s="139">
        <v>2323.7413914567996</v>
      </c>
      <c r="E249" s="139">
        <v>2323.7413914567996</v>
      </c>
      <c r="F249" s="139">
        <v>2323.7413914567996</v>
      </c>
      <c r="G249" s="320">
        <v>43159</v>
      </c>
      <c r="H249" s="320">
        <v>43132</v>
      </c>
      <c r="I249" s="320">
        <v>46811</v>
      </c>
      <c r="J249" s="115">
        <v>10</v>
      </c>
      <c r="K249" s="115">
        <v>0</v>
      </c>
    </row>
    <row r="250" spans="1:11" s="69" customFormat="1" x14ac:dyDescent="0.25">
      <c r="A250" s="326">
        <v>282</v>
      </c>
      <c r="B250" s="327" t="s">
        <v>229</v>
      </c>
      <c r="C250" s="328" t="s">
        <v>361</v>
      </c>
      <c r="D250" s="139">
        <v>12982.190903791199</v>
      </c>
      <c r="E250" s="139">
        <v>12982.190903791199</v>
      </c>
      <c r="F250" s="139">
        <v>12982.190903791199</v>
      </c>
      <c r="G250" s="320">
        <v>43178</v>
      </c>
      <c r="H250" s="320">
        <v>44561</v>
      </c>
      <c r="I250" s="320">
        <v>48568</v>
      </c>
      <c r="J250" s="115">
        <v>14</v>
      </c>
      <c r="K250" s="115">
        <v>4</v>
      </c>
    </row>
    <row r="251" spans="1:11" s="69" customFormat="1" x14ac:dyDescent="0.25">
      <c r="A251" s="326">
        <v>283</v>
      </c>
      <c r="B251" s="327" t="s">
        <v>139</v>
      </c>
      <c r="C251" s="328" t="s">
        <v>362</v>
      </c>
      <c r="D251" s="139">
        <v>5615.0637188421988</v>
      </c>
      <c r="E251" s="139">
        <v>5615.0637188421988</v>
      </c>
      <c r="F251" s="139">
        <v>5615.0637188421988</v>
      </c>
      <c r="G251" s="320">
        <v>43371</v>
      </c>
      <c r="H251" s="320">
        <v>43342</v>
      </c>
      <c r="I251" s="320">
        <v>47024</v>
      </c>
      <c r="J251" s="115">
        <v>10</v>
      </c>
      <c r="K251" s="115">
        <v>0</v>
      </c>
    </row>
    <row r="252" spans="1:11" s="69" customFormat="1" x14ac:dyDescent="0.25">
      <c r="A252" s="326">
        <v>284</v>
      </c>
      <c r="B252" s="327" t="s">
        <v>127</v>
      </c>
      <c r="C252" s="328" t="s">
        <v>363</v>
      </c>
      <c r="D252" s="139">
        <v>2721.0352256038</v>
      </c>
      <c r="E252" s="139">
        <v>2721.0352256038</v>
      </c>
      <c r="F252" s="139">
        <v>2721.0352256038</v>
      </c>
      <c r="G252" s="320">
        <v>42916</v>
      </c>
      <c r="H252" s="320">
        <v>43830</v>
      </c>
      <c r="I252" s="320">
        <v>46958</v>
      </c>
      <c r="J252" s="115">
        <v>11</v>
      </c>
      <c r="K252" s="115">
        <v>0</v>
      </c>
    </row>
    <row r="253" spans="1:11" s="69" customFormat="1" x14ac:dyDescent="0.25">
      <c r="A253" s="326">
        <v>286</v>
      </c>
      <c r="B253" s="327" t="s">
        <v>131</v>
      </c>
      <c r="C253" s="328" t="s">
        <v>364</v>
      </c>
      <c r="D253" s="139">
        <v>722.95169345559998</v>
      </c>
      <c r="E253" s="139">
        <v>722.95169345559998</v>
      </c>
      <c r="F253" s="139">
        <v>722.95169345559998</v>
      </c>
      <c r="G253" s="320">
        <v>42614</v>
      </c>
      <c r="H253" s="320">
        <v>42613</v>
      </c>
      <c r="I253" s="320">
        <v>46139</v>
      </c>
      <c r="J253" s="115">
        <v>9</v>
      </c>
      <c r="K253" s="115">
        <v>6</v>
      </c>
    </row>
    <row r="254" spans="1:11" s="69" customFormat="1" x14ac:dyDescent="0.25">
      <c r="A254" s="326">
        <v>288</v>
      </c>
      <c r="B254" s="327" t="s">
        <v>229</v>
      </c>
      <c r="C254" s="328" t="s">
        <v>365</v>
      </c>
      <c r="D254" s="139">
        <v>14749.8964954362</v>
      </c>
      <c r="E254" s="139">
        <v>14749.8964954362</v>
      </c>
      <c r="F254" s="139">
        <v>14749.8964954362</v>
      </c>
      <c r="G254" s="320">
        <v>41729</v>
      </c>
      <c r="H254" s="320">
        <v>44561</v>
      </c>
      <c r="I254" s="320">
        <v>48932</v>
      </c>
      <c r="J254" s="115">
        <v>19</v>
      </c>
      <c r="K254" s="115">
        <v>4</v>
      </c>
    </row>
    <row r="255" spans="1:11" s="69" customFormat="1" x14ac:dyDescent="0.25">
      <c r="A255" s="326">
        <v>289</v>
      </c>
      <c r="B255" s="327" t="s">
        <v>158</v>
      </c>
      <c r="C255" s="328" t="s">
        <v>997</v>
      </c>
      <c r="D255" s="139">
        <v>6856.8142233093995</v>
      </c>
      <c r="E255" s="139">
        <v>6856.8142233093995</v>
      </c>
      <c r="F255" s="139">
        <v>6856.8142233093995</v>
      </c>
      <c r="G255" s="320">
        <v>43888</v>
      </c>
      <c r="H255" s="320">
        <v>44001</v>
      </c>
      <c r="I255" s="320">
        <v>54846</v>
      </c>
      <c r="J255" s="115">
        <v>30</v>
      </c>
      <c r="K255" s="115">
        <v>0</v>
      </c>
    </row>
    <row r="256" spans="1:11" s="69" customFormat="1" x14ac:dyDescent="0.25">
      <c r="A256" s="326">
        <v>290</v>
      </c>
      <c r="B256" s="327" t="s">
        <v>139</v>
      </c>
      <c r="C256" s="328" t="s">
        <v>366</v>
      </c>
      <c r="D256" s="139">
        <v>748.24395441599995</v>
      </c>
      <c r="E256" s="139">
        <v>748.24395441599995</v>
      </c>
      <c r="F256" s="139">
        <v>748.24395441599995</v>
      </c>
      <c r="G256" s="320">
        <v>42983</v>
      </c>
      <c r="H256" s="320">
        <v>43098</v>
      </c>
      <c r="I256" s="320">
        <v>46388</v>
      </c>
      <c r="J256" s="115">
        <v>9</v>
      </c>
      <c r="K256" s="115">
        <v>0</v>
      </c>
    </row>
    <row r="257" spans="1:11" s="69" customFormat="1" x14ac:dyDescent="0.25">
      <c r="A257" s="326">
        <v>292</v>
      </c>
      <c r="B257" s="327" t="s">
        <v>143</v>
      </c>
      <c r="C257" s="328" t="s">
        <v>367</v>
      </c>
      <c r="D257" s="139">
        <v>4907.8631013537988</v>
      </c>
      <c r="E257" s="139">
        <v>4907.8631013537988</v>
      </c>
      <c r="F257" s="139">
        <v>4907.8631013537988</v>
      </c>
      <c r="G257" s="320">
        <v>42662</v>
      </c>
      <c r="H257" s="320">
        <v>42866</v>
      </c>
      <c r="I257" s="320">
        <v>49947</v>
      </c>
      <c r="J257" s="115">
        <v>19</v>
      </c>
      <c r="K257" s="115">
        <v>4</v>
      </c>
    </row>
    <row r="258" spans="1:11" s="69" customFormat="1" x14ac:dyDescent="0.25">
      <c r="A258" s="326">
        <v>293</v>
      </c>
      <c r="B258" s="327" t="s">
        <v>229</v>
      </c>
      <c r="C258" s="328" t="s">
        <v>368</v>
      </c>
      <c r="D258" s="139">
        <v>3284.5480486209999</v>
      </c>
      <c r="E258" s="139">
        <v>3284.5480486209999</v>
      </c>
      <c r="F258" s="139">
        <v>3284.5480486209999</v>
      </c>
      <c r="G258" s="320">
        <v>42049</v>
      </c>
      <c r="H258" s="320">
        <v>42159</v>
      </c>
      <c r="I258" s="320">
        <v>45504</v>
      </c>
      <c r="J258" s="115">
        <v>9</v>
      </c>
      <c r="K258" s="115">
        <v>0</v>
      </c>
    </row>
    <row r="259" spans="1:11" s="69" customFormat="1" x14ac:dyDescent="0.25">
      <c r="A259" s="326">
        <v>294</v>
      </c>
      <c r="B259" s="327" t="s">
        <v>229</v>
      </c>
      <c r="C259" s="328" t="s">
        <v>369</v>
      </c>
      <c r="D259" s="139">
        <v>1949.7585079447997</v>
      </c>
      <c r="E259" s="139">
        <v>1949.7585079447997</v>
      </c>
      <c r="F259" s="139">
        <v>1949.7585079447997</v>
      </c>
      <c r="G259" s="320">
        <v>41606</v>
      </c>
      <c r="H259" s="320">
        <v>42179</v>
      </c>
      <c r="I259" s="320">
        <v>45504</v>
      </c>
      <c r="J259" s="115">
        <v>10</v>
      </c>
      <c r="K259" s="115">
        <v>3</v>
      </c>
    </row>
    <row r="260" spans="1:11" s="69" customFormat="1" ht="24" x14ac:dyDescent="0.25">
      <c r="A260" s="326">
        <v>295</v>
      </c>
      <c r="B260" s="327" t="s">
        <v>229</v>
      </c>
      <c r="C260" s="328" t="s">
        <v>370</v>
      </c>
      <c r="D260" s="139">
        <v>863.18221583999991</v>
      </c>
      <c r="E260" s="139">
        <v>863.18221583999991</v>
      </c>
      <c r="F260" s="139">
        <v>863.18221583999991</v>
      </c>
      <c r="G260" s="320">
        <v>41883</v>
      </c>
      <c r="H260" s="320">
        <v>42028</v>
      </c>
      <c r="I260" s="320">
        <v>45504</v>
      </c>
      <c r="J260" s="115">
        <v>9</v>
      </c>
      <c r="K260" s="115">
        <v>9</v>
      </c>
    </row>
    <row r="261" spans="1:11" s="69" customFormat="1" ht="13.5" x14ac:dyDescent="0.25">
      <c r="A261" s="332" t="s">
        <v>998</v>
      </c>
      <c r="B261" s="327"/>
      <c r="C261" s="328"/>
      <c r="D261" s="138">
        <f>SUM(D262:D274)</f>
        <v>169271.0245704338</v>
      </c>
      <c r="E261" s="138">
        <f>SUM(E262:E274)</f>
        <v>169271.0245704338</v>
      </c>
      <c r="F261" s="138">
        <f>SUM(F262:F274)</f>
        <v>169271.0245704338</v>
      </c>
      <c r="G261" s="320"/>
      <c r="H261" s="320"/>
      <c r="I261" s="320"/>
      <c r="J261" s="115"/>
      <c r="K261" s="115"/>
    </row>
    <row r="262" spans="1:11" s="69" customFormat="1" x14ac:dyDescent="0.25">
      <c r="A262" s="326">
        <v>296</v>
      </c>
      <c r="B262" s="334" t="s">
        <v>999</v>
      </c>
      <c r="C262" s="331" t="s">
        <v>1000</v>
      </c>
      <c r="D262" s="139">
        <v>13039.510093010798</v>
      </c>
      <c r="E262" s="139">
        <v>13039.510093010798</v>
      </c>
      <c r="F262" s="139">
        <v>13039.510093010798</v>
      </c>
      <c r="G262" s="320">
        <v>43046</v>
      </c>
      <c r="H262" s="320">
        <v>43130</v>
      </c>
      <c r="I262" s="320">
        <v>46722</v>
      </c>
      <c r="J262" s="115">
        <v>10</v>
      </c>
      <c r="K262" s="115">
        <v>0</v>
      </c>
    </row>
    <row r="263" spans="1:11" s="69" customFormat="1" x14ac:dyDescent="0.25">
      <c r="A263" s="326">
        <v>297</v>
      </c>
      <c r="B263" s="334" t="s">
        <v>1001</v>
      </c>
      <c r="C263" s="331" t="s">
        <v>1002</v>
      </c>
      <c r="D263" s="139">
        <v>3154.8665546691996</v>
      </c>
      <c r="E263" s="139">
        <v>3154.8665546691996</v>
      </c>
      <c r="F263" s="139">
        <v>3154.8665546691996</v>
      </c>
      <c r="G263" s="320">
        <v>43001</v>
      </c>
      <c r="H263" s="320">
        <v>42970</v>
      </c>
      <c r="I263" s="320">
        <v>46653</v>
      </c>
      <c r="J263" s="115">
        <v>10</v>
      </c>
      <c r="K263" s="115">
        <v>0</v>
      </c>
    </row>
    <row r="264" spans="1:11" s="69" customFormat="1" x14ac:dyDescent="0.25">
      <c r="A264" s="326">
        <v>298</v>
      </c>
      <c r="B264" s="334" t="s">
        <v>999</v>
      </c>
      <c r="C264" s="331" t="s">
        <v>373</v>
      </c>
      <c r="D264" s="139">
        <v>27030.011099331798</v>
      </c>
      <c r="E264" s="139">
        <v>27030.011099331798</v>
      </c>
      <c r="F264" s="139">
        <v>27030.011099331798</v>
      </c>
      <c r="G264" s="320">
        <v>43374</v>
      </c>
      <c r="H264" s="320">
        <v>43373</v>
      </c>
      <c r="I264" s="320">
        <v>47056</v>
      </c>
      <c r="J264" s="115">
        <v>10</v>
      </c>
      <c r="K264" s="115">
        <v>0</v>
      </c>
    </row>
    <row r="265" spans="1:11" s="69" customFormat="1" ht="24" x14ac:dyDescent="0.25">
      <c r="A265" s="326">
        <v>300</v>
      </c>
      <c r="B265" s="334" t="s">
        <v>1003</v>
      </c>
      <c r="C265" s="331" t="s">
        <v>1004</v>
      </c>
      <c r="D265" s="139">
        <v>4462.3306096053993</v>
      </c>
      <c r="E265" s="139">
        <v>4462.3306096053993</v>
      </c>
      <c r="F265" s="139">
        <v>4462.3306096053993</v>
      </c>
      <c r="G265" s="320">
        <v>43466</v>
      </c>
      <c r="H265" s="320">
        <v>43773</v>
      </c>
      <c r="I265" s="320">
        <v>47242</v>
      </c>
      <c r="J265" s="115">
        <v>10</v>
      </c>
      <c r="K265" s="115">
        <v>0</v>
      </c>
    </row>
    <row r="266" spans="1:11" s="69" customFormat="1" x14ac:dyDescent="0.25">
      <c r="A266" s="326">
        <v>304</v>
      </c>
      <c r="B266" s="334" t="s">
        <v>1001</v>
      </c>
      <c r="C266" s="331" t="s">
        <v>374</v>
      </c>
      <c r="D266" s="139">
        <v>12353.232588047398</v>
      </c>
      <c r="E266" s="139">
        <v>12353.232588047398</v>
      </c>
      <c r="F266" s="139">
        <v>12353.232588047398</v>
      </c>
      <c r="G266" s="320">
        <v>43340</v>
      </c>
      <c r="H266" s="320">
        <v>43312</v>
      </c>
      <c r="I266" s="320">
        <v>47358</v>
      </c>
      <c r="J266" s="115">
        <v>11</v>
      </c>
      <c r="K266" s="115">
        <v>0</v>
      </c>
    </row>
    <row r="267" spans="1:11" s="69" customFormat="1" x14ac:dyDescent="0.25">
      <c r="A267" s="326">
        <v>305</v>
      </c>
      <c r="B267" s="334" t="s">
        <v>1005</v>
      </c>
      <c r="C267" s="331" t="s">
        <v>375</v>
      </c>
      <c r="D267" s="139">
        <v>641.04213727959996</v>
      </c>
      <c r="E267" s="139">
        <v>641.04213727959996</v>
      </c>
      <c r="F267" s="139">
        <v>641.04213727959996</v>
      </c>
      <c r="G267" s="320">
        <v>41977</v>
      </c>
      <c r="H267" s="320">
        <v>42194</v>
      </c>
      <c r="I267" s="320">
        <v>45504</v>
      </c>
      <c r="J267" s="115">
        <v>9</v>
      </c>
      <c r="K267" s="115">
        <v>5</v>
      </c>
    </row>
    <row r="268" spans="1:11" s="69" customFormat="1" x14ac:dyDescent="0.25">
      <c r="A268" s="326">
        <v>306</v>
      </c>
      <c r="B268" s="334" t="s">
        <v>1005</v>
      </c>
      <c r="C268" s="331" t="s">
        <v>376</v>
      </c>
      <c r="D268" s="139">
        <v>19143.5218116996</v>
      </c>
      <c r="E268" s="139">
        <v>19143.5218116996</v>
      </c>
      <c r="F268" s="139">
        <v>19143.5218116996</v>
      </c>
      <c r="G268" s="320">
        <v>42139</v>
      </c>
      <c r="H268" s="320">
        <v>42702</v>
      </c>
      <c r="I268" s="320">
        <v>49947</v>
      </c>
      <c r="J268" s="115">
        <v>21</v>
      </c>
      <c r="K268" s="115">
        <v>2</v>
      </c>
    </row>
    <row r="269" spans="1:11" s="69" customFormat="1" ht="24" x14ac:dyDescent="0.25">
      <c r="A269" s="326">
        <v>307</v>
      </c>
      <c r="B269" s="334" t="s">
        <v>1006</v>
      </c>
      <c r="C269" s="331" t="s">
        <v>377</v>
      </c>
      <c r="D269" s="139">
        <v>5662.5621560787986</v>
      </c>
      <c r="E269" s="139">
        <v>5662.5621560787986</v>
      </c>
      <c r="F269" s="139">
        <v>5662.5621560787986</v>
      </c>
      <c r="G269" s="320">
        <v>42430</v>
      </c>
      <c r="H269" s="320">
        <v>42962</v>
      </c>
      <c r="I269" s="320">
        <v>46823</v>
      </c>
      <c r="J269" s="115">
        <v>12</v>
      </c>
      <c r="K269" s="115">
        <v>0</v>
      </c>
    </row>
    <row r="270" spans="1:11" s="69" customFormat="1" ht="24" x14ac:dyDescent="0.25">
      <c r="A270" s="326">
        <v>308</v>
      </c>
      <c r="B270" s="334" t="s">
        <v>1006</v>
      </c>
      <c r="C270" s="331" t="s">
        <v>378</v>
      </c>
      <c r="D270" s="139">
        <v>5347.8823801185999</v>
      </c>
      <c r="E270" s="139">
        <v>5347.8823801185999</v>
      </c>
      <c r="F270" s="139">
        <v>5347.8823801185999</v>
      </c>
      <c r="G270" s="320">
        <v>42298</v>
      </c>
      <c r="H270" s="320">
        <v>42797</v>
      </c>
      <c r="I270" s="320">
        <v>46365</v>
      </c>
      <c r="J270" s="115">
        <v>10</v>
      </c>
      <c r="K270" s="115">
        <v>10</v>
      </c>
    </row>
    <row r="271" spans="1:11" s="69" customFormat="1" ht="24" x14ac:dyDescent="0.25">
      <c r="A271" s="326">
        <v>309</v>
      </c>
      <c r="B271" s="334" t="s">
        <v>1006</v>
      </c>
      <c r="C271" s="331" t="s">
        <v>1007</v>
      </c>
      <c r="D271" s="139">
        <v>17361.882981522798</v>
      </c>
      <c r="E271" s="139">
        <v>17361.882981522798</v>
      </c>
      <c r="F271" s="139">
        <v>17361.882981522798</v>
      </c>
      <c r="G271" s="320">
        <v>43097</v>
      </c>
      <c r="H271" s="320">
        <v>44561</v>
      </c>
      <c r="I271" s="320">
        <v>48211</v>
      </c>
      <c r="J271" s="115">
        <v>14</v>
      </c>
      <c r="K271" s="115">
        <v>10</v>
      </c>
    </row>
    <row r="272" spans="1:11" s="69" customFormat="1" x14ac:dyDescent="0.25">
      <c r="A272" s="326">
        <v>310</v>
      </c>
      <c r="B272" s="334" t="s">
        <v>1006</v>
      </c>
      <c r="C272" s="331" t="s">
        <v>380</v>
      </c>
      <c r="D272" s="139">
        <v>49512.010477077398</v>
      </c>
      <c r="E272" s="139">
        <v>49512.010477077398</v>
      </c>
      <c r="F272" s="139">
        <v>49512.010477077398</v>
      </c>
      <c r="G272" s="320">
        <v>42723</v>
      </c>
      <c r="H272" s="320">
        <v>44561</v>
      </c>
      <c r="I272" s="320">
        <v>48211</v>
      </c>
      <c r="J272" s="115">
        <v>14</v>
      </c>
      <c r="K272" s="115">
        <v>10</v>
      </c>
    </row>
    <row r="273" spans="1:11" s="69" customFormat="1" x14ac:dyDescent="0.25">
      <c r="A273" s="326">
        <v>311</v>
      </c>
      <c r="B273" s="334" t="s">
        <v>1008</v>
      </c>
      <c r="C273" s="331" t="s">
        <v>381</v>
      </c>
      <c r="D273" s="139">
        <v>10300.4497795976</v>
      </c>
      <c r="E273" s="139">
        <v>10300.4497795976</v>
      </c>
      <c r="F273" s="139">
        <v>10300.4497795976</v>
      </c>
      <c r="G273" s="320">
        <v>43069</v>
      </c>
      <c r="H273" s="320">
        <v>43130</v>
      </c>
      <c r="I273" s="320">
        <v>46752</v>
      </c>
      <c r="J273" s="115">
        <v>10</v>
      </c>
      <c r="K273" s="115">
        <v>1</v>
      </c>
    </row>
    <row r="274" spans="1:11" s="69" customFormat="1" x14ac:dyDescent="0.25">
      <c r="A274" s="326">
        <v>312</v>
      </c>
      <c r="B274" s="334" t="s">
        <v>1008</v>
      </c>
      <c r="C274" s="331" t="s">
        <v>1009</v>
      </c>
      <c r="D274" s="139">
        <v>1261.7219023948001</v>
      </c>
      <c r="E274" s="139">
        <v>1261.7219023948001</v>
      </c>
      <c r="F274" s="139">
        <v>1261.7219023948001</v>
      </c>
      <c r="G274" s="320">
        <v>42901</v>
      </c>
      <c r="H274" s="320">
        <v>43460</v>
      </c>
      <c r="I274" s="320">
        <v>47113</v>
      </c>
      <c r="J274" s="115">
        <v>11</v>
      </c>
      <c r="K274" s="115">
        <v>6</v>
      </c>
    </row>
    <row r="275" spans="1:11" s="69" customFormat="1" ht="13.5" x14ac:dyDescent="0.25">
      <c r="A275" s="332" t="s">
        <v>1010</v>
      </c>
      <c r="B275" s="334"/>
      <c r="C275" s="328"/>
      <c r="D275" s="138">
        <f>SUM(D276:D284)</f>
        <v>95502.930109420384</v>
      </c>
      <c r="E275" s="138">
        <f>SUM(E276:E284)</f>
        <v>95502.930109420384</v>
      </c>
      <c r="F275" s="138">
        <f>SUM(F276:F284)</f>
        <v>95502.930109420384</v>
      </c>
      <c r="G275" s="320"/>
      <c r="H275" s="320"/>
      <c r="I275" s="320"/>
      <c r="J275" s="115"/>
      <c r="K275" s="115"/>
    </row>
    <row r="276" spans="1:11" s="69" customFormat="1" x14ac:dyDescent="0.25">
      <c r="A276" s="326">
        <v>313</v>
      </c>
      <c r="B276" s="334" t="s">
        <v>129</v>
      </c>
      <c r="C276" s="331" t="s">
        <v>383</v>
      </c>
      <c r="D276" s="139">
        <v>10810.1368385038</v>
      </c>
      <c r="E276" s="139">
        <v>10810.1368385038</v>
      </c>
      <c r="F276" s="139">
        <v>10810.1368385038</v>
      </c>
      <c r="G276" s="320">
        <v>43219</v>
      </c>
      <c r="H276" s="320">
        <v>43218</v>
      </c>
      <c r="I276" s="320">
        <v>47256</v>
      </c>
      <c r="J276" s="115">
        <v>11</v>
      </c>
      <c r="K276" s="115">
        <v>0</v>
      </c>
    </row>
    <row r="277" spans="1:11" s="69" customFormat="1" x14ac:dyDescent="0.25">
      <c r="A277" s="326">
        <v>314</v>
      </c>
      <c r="B277" s="334" t="s">
        <v>139</v>
      </c>
      <c r="C277" s="331" t="s">
        <v>384</v>
      </c>
      <c r="D277" s="139">
        <v>3952.0770462655996</v>
      </c>
      <c r="E277" s="139">
        <v>3952.0770462655996</v>
      </c>
      <c r="F277" s="139">
        <v>3952.0770462655996</v>
      </c>
      <c r="G277" s="320">
        <v>43038</v>
      </c>
      <c r="H277" s="320">
        <v>43008</v>
      </c>
      <c r="I277" s="320">
        <v>46661</v>
      </c>
      <c r="J277" s="115">
        <v>10</v>
      </c>
      <c r="K277" s="115">
        <v>0</v>
      </c>
    </row>
    <row r="278" spans="1:11" s="69" customFormat="1" x14ac:dyDescent="0.25">
      <c r="A278" s="326">
        <v>316</v>
      </c>
      <c r="B278" s="334" t="s">
        <v>143</v>
      </c>
      <c r="C278" s="331" t="s">
        <v>385</v>
      </c>
      <c r="D278" s="139">
        <v>553.73740877559999</v>
      </c>
      <c r="E278" s="139">
        <v>553.73740877559999</v>
      </c>
      <c r="F278" s="139">
        <v>553.73740877559999</v>
      </c>
      <c r="G278" s="320">
        <v>42644</v>
      </c>
      <c r="H278" s="320">
        <v>42914</v>
      </c>
      <c r="I278" s="320">
        <v>49947</v>
      </c>
      <c r="J278" s="115">
        <v>19</v>
      </c>
      <c r="K278" s="115">
        <v>11</v>
      </c>
    </row>
    <row r="279" spans="1:11" s="69" customFormat="1" ht="24" x14ac:dyDescent="0.25">
      <c r="A279" s="326">
        <v>317</v>
      </c>
      <c r="B279" s="334" t="s">
        <v>229</v>
      </c>
      <c r="C279" s="331" t="s">
        <v>386</v>
      </c>
      <c r="D279" s="139">
        <v>3916.0888391561994</v>
      </c>
      <c r="E279" s="139">
        <v>3916.0888391561994</v>
      </c>
      <c r="F279" s="139">
        <v>3916.0888391561994</v>
      </c>
      <c r="G279" s="320">
        <v>42619</v>
      </c>
      <c r="H279" s="320">
        <v>42881</v>
      </c>
      <c r="I279" s="320">
        <v>49947</v>
      </c>
      <c r="J279" s="115">
        <v>19</v>
      </c>
      <c r="K279" s="115">
        <v>11</v>
      </c>
    </row>
    <row r="280" spans="1:11" s="69" customFormat="1" x14ac:dyDescent="0.25">
      <c r="A280" s="326">
        <v>318</v>
      </c>
      <c r="B280" s="334" t="s">
        <v>1011</v>
      </c>
      <c r="C280" s="331" t="s">
        <v>1012</v>
      </c>
      <c r="D280" s="139">
        <v>3181.3147107013997</v>
      </c>
      <c r="E280" s="139">
        <v>3181.3147107013997</v>
      </c>
      <c r="F280" s="139">
        <v>3181.3147107013997</v>
      </c>
      <c r="G280" s="320">
        <v>42485</v>
      </c>
      <c r="H280" s="320">
        <v>42545</v>
      </c>
      <c r="I280" s="320">
        <v>46139</v>
      </c>
      <c r="J280" s="115">
        <v>9</v>
      </c>
      <c r="K280" s="115">
        <v>6</v>
      </c>
    </row>
    <row r="281" spans="1:11" s="69" customFormat="1" x14ac:dyDescent="0.25">
      <c r="A281" s="326">
        <v>319</v>
      </c>
      <c r="B281" s="334" t="s">
        <v>251</v>
      </c>
      <c r="C281" s="331" t="s">
        <v>1013</v>
      </c>
      <c r="D281" s="139">
        <v>4591.5814422603989</v>
      </c>
      <c r="E281" s="139">
        <v>4591.5814422603989</v>
      </c>
      <c r="F281" s="139">
        <v>4591.5814422603989</v>
      </c>
      <c r="G281" s="320">
        <v>42853</v>
      </c>
      <c r="H281" s="320">
        <v>42870</v>
      </c>
      <c r="I281" s="320">
        <v>46365</v>
      </c>
      <c r="J281" s="115">
        <v>9</v>
      </c>
      <c r="K281" s="115">
        <v>6</v>
      </c>
    </row>
    <row r="282" spans="1:11" s="69" customFormat="1" x14ac:dyDescent="0.25">
      <c r="A282" s="326">
        <v>320</v>
      </c>
      <c r="B282" s="334" t="s">
        <v>139</v>
      </c>
      <c r="C282" s="331" t="s">
        <v>1014</v>
      </c>
      <c r="D282" s="139">
        <v>17522.150593368398</v>
      </c>
      <c r="E282" s="139">
        <v>17522.150593368398</v>
      </c>
      <c r="F282" s="139">
        <v>17522.150593368398</v>
      </c>
      <c r="G282" s="320">
        <v>42646</v>
      </c>
      <c r="H282" s="320">
        <v>42741</v>
      </c>
      <c r="I282" s="320">
        <v>49947</v>
      </c>
      <c r="J282" s="115">
        <v>19</v>
      </c>
      <c r="K282" s="115">
        <v>11</v>
      </c>
    </row>
    <row r="283" spans="1:11" s="69" customFormat="1" x14ac:dyDescent="0.25">
      <c r="A283" s="326">
        <v>321</v>
      </c>
      <c r="B283" s="334" t="s">
        <v>229</v>
      </c>
      <c r="C283" s="331" t="s">
        <v>390</v>
      </c>
      <c r="D283" s="139">
        <v>17887.181399046396</v>
      </c>
      <c r="E283" s="139">
        <v>17887.181399046396</v>
      </c>
      <c r="F283" s="139">
        <v>17887.181399046396</v>
      </c>
      <c r="G283" s="320">
        <v>42734</v>
      </c>
      <c r="H283" s="320">
        <v>44926</v>
      </c>
      <c r="I283" s="320">
        <v>48238</v>
      </c>
      <c r="J283" s="115">
        <v>15</v>
      </c>
      <c r="K283" s="115">
        <v>0</v>
      </c>
    </row>
    <row r="284" spans="1:11" s="69" customFormat="1" ht="24" x14ac:dyDescent="0.25">
      <c r="A284" s="326">
        <v>322</v>
      </c>
      <c r="B284" s="334" t="s">
        <v>251</v>
      </c>
      <c r="C284" s="331" t="s">
        <v>1015</v>
      </c>
      <c r="D284" s="139">
        <v>33088.661831342593</v>
      </c>
      <c r="E284" s="139">
        <v>33088.661831342593</v>
      </c>
      <c r="F284" s="139">
        <v>33088.661831342593</v>
      </c>
      <c r="G284" s="320">
        <v>42709</v>
      </c>
      <c r="H284" s="320">
        <v>43507</v>
      </c>
      <c r="I284" s="320">
        <v>50038</v>
      </c>
      <c r="J284" s="115">
        <v>20</v>
      </c>
      <c r="K284" s="115">
        <v>0</v>
      </c>
    </row>
    <row r="285" spans="1:11" s="76" customFormat="1" ht="13.5" x14ac:dyDescent="0.25">
      <c r="A285" s="332" t="s">
        <v>1016</v>
      </c>
      <c r="B285" s="335"/>
      <c r="C285" s="336"/>
      <c r="D285" s="138">
        <f>SUM(D286:D300)</f>
        <v>135390.445972138</v>
      </c>
      <c r="E285" s="138">
        <f>SUM(E286:E300)</f>
        <v>135390.445972138</v>
      </c>
      <c r="F285" s="138">
        <f>SUM(F286:F300)</f>
        <v>135390.445972138</v>
      </c>
      <c r="G285" s="320"/>
      <c r="H285" s="320"/>
      <c r="I285" s="320"/>
      <c r="J285" s="115"/>
      <c r="K285" s="115"/>
    </row>
    <row r="286" spans="1:11" s="69" customFormat="1" x14ac:dyDescent="0.25">
      <c r="A286" s="330">
        <v>323</v>
      </c>
      <c r="B286" s="337" t="s">
        <v>129</v>
      </c>
      <c r="C286" s="331" t="s">
        <v>1017</v>
      </c>
      <c r="D286" s="139">
        <v>14609.518545073197</v>
      </c>
      <c r="E286" s="139">
        <v>14609.518545073197</v>
      </c>
      <c r="F286" s="139">
        <v>14609.518545073197</v>
      </c>
      <c r="G286" s="320">
        <v>44680</v>
      </c>
      <c r="H286" s="320">
        <v>44679</v>
      </c>
      <c r="I286" s="320">
        <v>48362</v>
      </c>
      <c r="J286" s="115">
        <v>10</v>
      </c>
      <c r="K286" s="115">
        <v>0</v>
      </c>
    </row>
    <row r="287" spans="1:11" s="69" customFormat="1" x14ac:dyDescent="0.25">
      <c r="A287" s="330">
        <v>324</v>
      </c>
      <c r="B287" s="337" t="s">
        <v>139</v>
      </c>
      <c r="C287" s="331" t="s">
        <v>1018</v>
      </c>
      <c r="D287" s="139">
        <v>5448.9707836339994</v>
      </c>
      <c r="E287" s="139">
        <v>5448.9707836339994</v>
      </c>
      <c r="F287" s="139">
        <v>5448.9707836339994</v>
      </c>
      <c r="G287" s="320">
        <v>44287</v>
      </c>
      <c r="H287" s="320">
        <v>44137</v>
      </c>
      <c r="I287" s="320">
        <v>48031</v>
      </c>
      <c r="J287" s="115">
        <v>10</v>
      </c>
      <c r="K287" s="115">
        <v>2</v>
      </c>
    </row>
    <row r="288" spans="1:11" s="69" customFormat="1" x14ac:dyDescent="0.25">
      <c r="A288" s="330">
        <v>325</v>
      </c>
      <c r="B288" s="337" t="s">
        <v>129</v>
      </c>
      <c r="C288" s="331" t="s">
        <v>392</v>
      </c>
      <c r="D288" s="139">
        <v>23275.009447607397</v>
      </c>
      <c r="E288" s="139">
        <v>23275.009447607397</v>
      </c>
      <c r="F288" s="139">
        <v>23275.009447607397</v>
      </c>
      <c r="G288" s="320">
        <v>43437</v>
      </c>
      <c r="H288" s="320">
        <v>43435</v>
      </c>
      <c r="I288" s="320">
        <v>47273</v>
      </c>
      <c r="J288" s="115">
        <v>10</v>
      </c>
      <c r="K288" s="115">
        <v>0</v>
      </c>
    </row>
    <row r="289" spans="1:11" s="69" customFormat="1" ht="24" x14ac:dyDescent="0.25">
      <c r="A289" s="330">
        <v>326</v>
      </c>
      <c r="B289" s="337" t="s">
        <v>139</v>
      </c>
      <c r="C289" s="331" t="s">
        <v>1019</v>
      </c>
      <c r="D289" s="139">
        <v>2614.0646895341997</v>
      </c>
      <c r="E289" s="139">
        <v>2614.0646895341997</v>
      </c>
      <c r="F289" s="139">
        <v>2614.0646895341997</v>
      </c>
      <c r="G289" s="320">
        <v>44168</v>
      </c>
      <c r="H289" s="320">
        <v>44015</v>
      </c>
      <c r="I289" s="320">
        <v>48003</v>
      </c>
      <c r="J289" s="115">
        <v>10</v>
      </c>
      <c r="K289" s="115">
        <v>0</v>
      </c>
    </row>
    <row r="290" spans="1:11" s="69" customFormat="1" x14ac:dyDescent="0.25">
      <c r="A290" s="330">
        <v>327</v>
      </c>
      <c r="B290" s="337" t="s">
        <v>127</v>
      </c>
      <c r="C290" s="331" t="s">
        <v>393</v>
      </c>
      <c r="D290" s="139">
        <v>797.9552287265999</v>
      </c>
      <c r="E290" s="139">
        <v>797.9552287265999</v>
      </c>
      <c r="F290" s="139">
        <v>797.9552287265999</v>
      </c>
      <c r="G290" s="320">
        <v>43267</v>
      </c>
      <c r="H290" s="320">
        <v>43266</v>
      </c>
      <c r="I290" s="320">
        <v>47314</v>
      </c>
      <c r="J290" s="115">
        <v>11</v>
      </c>
      <c r="K290" s="115">
        <v>0</v>
      </c>
    </row>
    <row r="291" spans="1:11" s="69" customFormat="1" ht="24" x14ac:dyDescent="0.25">
      <c r="A291" s="330">
        <v>328</v>
      </c>
      <c r="B291" s="337" t="s">
        <v>139</v>
      </c>
      <c r="C291" s="331" t="s">
        <v>394</v>
      </c>
      <c r="D291" s="139">
        <v>84.322812902999985</v>
      </c>
      <c r="E291" s="139">
        <v>84.322812902999985</v>
      </c>
      <c r="F291" s="139">
        <v>84.322812902999985</v>
      </c>
      <c r="G291" s="320">
        <v>43195</v>
      </c>
      <c r="H291" s="320">
        <v>43164</v>
      </c>
      <c r="I291" s="320">
        <v>46873</v>
      </c>
      <c r="J291" s="115">
        <v>10</v>
      </c>
      <c r="K291" s="115">
        <v>0</v>
      </c>
    </row>
    <row r="292" spans="1:11" s="69" customFormat="1" x14ac:dyDescent="0.25">
      <c r="A292" s="330">
        <v>329</v>
      </c>
      <c r="B292" s="337" t="s">
        <v>127</v>
      </c>
      <c r="C292" s="331" t="s">
        <v>1020</v>
      </c>
      <c r="D292" s="139">
        <v>829.83187531859994</v>
      </c>
      <c r="E292" s="139">
        <v>829.83187531859994</v>
      </c>
      <c r="F292" s="139">
        <v>829.83187531859994</v>
      </c>
      <c r="G292" s="320">
        <v>43775</v>
      </c>
      <c r="H292" s="320">
        <v>43830</v>
      </c>
      <c r="I292" s="320">
        <v>47480</v>
      </c>
      <c r="J292" s="115">
        <v>9</v>
      </c>
      <c r="K292" s="115">
        <v>11</v>
      </c>
    </row>
    <row r="293" spans="1:11" s="69" customFormat="1" x14ac:dyDescent="0.25">
      <c r="A293" s="330">
        <v>330</v>
      </c>
      <c r="B293" s="337" t="s">
        <v>158</v>
      </c>
      <c r="C293" s="331" t="s">
        <v>1021</v>
      </c>
      <c r="D293" s="139">
        <v>4590.0221754701997</v>
      </c>
      <c r="E293" s="139">
        <v>4590.0221754701997</v>
      </c>
      <c r="F293" s="139">
        <v>4590.0221754701997</v>
      </c>
      <c r="G293" s="320">
        <v>44074</v>
      </c>
      <c r="H293" s="320">
        <v>44074</v>
      </c>
      <c r="I293" s="320">
        <v>55061</v>
      </c>
      <c r="J293" s="115">
        <v>30</v>
      </c>
      <c r="K293" s="115">
        <v>0</v>
      </c>
    </row>
    <row r="294" spans="1:11" s="69" customFormat="1" x14ac:dyDescent="0.25">
      <c r="A294" s="330">
        <v>331</v>
      </c>
      <c r="B294" s="337" t="s">
        <v>139</v>
      </c>
      <c r="C294" s="331" t="s">
        <v>1022</v>
      </c>
      <c r="D294" s="139">
        <v>388.39125174639997</v>
      </c>
      <c r="E294" s="139">
        <v>388.39125174639997</v>
      </c>
      <c r="F294" s="139">
        <v>388.39125174639997</v>
      </c>
      <c r="G294" s="320">
        <v>43831</v>
      </c>
      <c r="H294" s="320">
        <v>43836</v>
      </c>
      <c r="I294" s="320">
        <v>47606</v>
      </c>
      <c r="J294" s="115">
        <v>10</v>
      </c>
      <c r="K294" s="115">
        <v>3</v>
      </c>
    </row>
    <row r="295" spans="1:11" s="69" customFormat="1" x14ac:dyDescent="0.25">
      <c r="A295" s="330">
        <v>332</v>
      </c>
      <c r="B295" s="337" t="s">
        <v>937</v>
      </c>
      <c r="C295" s="331" t="s">
        <v>1023</v>
      </c>
      <c r="D295" s="139">
        <v>8564.1143331659987</v>
      </c>
      <c r="E295" s="139">
        <v>8564.1143331659987</v>
      </c>
      <c r="F295" s="139">
        <v>8564.1143331659987</v>
      </c>
      <c r="G295" s="320">
        <v>44427</v>
      </c>
      <c r="H295" s="320">
        <v>44624</v>
      </c>
      <c r="I295" s="320">
        <v>47547</v>
      </c>
      <c r="J295" s="115">
        <v>8</v>
      </c>
      <c r="K295" s="115">
        <v>4</v>
      </c>
    </row>
    <row r="296" spans="1:11" s="69" customFormat="1" ht="24" x14ac:dyDescent="0.25">
      <c r="A296" s="330">
        <v>334</v>
      </c>
      <c r="B296" s="337" t="s">
        <v>139</v>
      </c>
      <c r="C296" s="331" t="s">
        <v>1024</v>
      </c>
      <c r="D296" s="139">
        <v>297.068416302</v>
      </c>
      <c r="E296" s="139">
        <v>297.068416302</v>
      </c>
      <c r="F296" s="139">
        <v>297.068416302</v>
      </c>
      <c r="G296" s="320">
        <v>43466</v>
      </c>
      <c r="H296" s="320">
        <v>43678</v>
      </c>
      <c r="I296" s="320">
        <v>47331</v>
      </c>
      <c r="J296" s="115">
        <v>10</v>
      </c>
      <c r="K296" s="115">
        <v>0</v>
      </c>
    </row>
    <row r="297" spans="1:11" s="69" customFormat="1" ht="24" x14ac:dyDescent="0.25">
      <c r="A297" s="330">
        <v>336</v>
      </c>
      <c r="B297" s="337" t="s">
        <v>229</v>
      </c>
      <c r="C297" s="331" t="s">
        <v>395</v>
      </c>
      <c r="D297" s="139">
        <v>8343.7245106474002</v>
      </c>
      <c r="E297" s="139">
        <v>8343.7245106474002</v>
      </c>
      <c r="F297" s="139">
        <v>8343.7245106474002</v>
      </c>
      <c r="G297" s="320">
        <v>43276</v>
      </c>
      <c r="H297" s="320">
        <v>43518</v>
      </c>
      <c r="I297" s="320">
        <v>47148</v>
      </c>
      <c r="J297" s="115">
        <v>10</v>
      </c>
      <c r="K297" s="115">
        <v>7</v>
      </c>
    </row>
    <row r="298" spans="1:11" s="69" customFormat="1" ht="24" x14ac:dyDescent="0.25">
      <c r="A298" s="330">
        <v>337</v>
      </c>
      <c r="B298" s="337" t="s">
        <v>229</v>
      </c>
      <c r="C298" s="331" t="s">
        <v>396</v>
      </c>
      <c r="D298" s="139">
        <v>9677.1998237809985</v>
      </c>
      <c r="E298" s="139">
        <v>9677.1998237809985</v>
      </c>
      <c r="F298" s="139">
        <v>9677.1998237809985</v>
      </c>
      <c r="G298" s="320">
        <v>43374</v>
      </c>
      <c r="H298" s="320">
        <v>43556</v>
      </c>
      <c r="I298" s="320">
        <v>47210</v>
      </c>
      <c r="J298" s="115">
        <v>10</v>
      </c>
      <c r="K298" s="115">
        <v>6</v>
      </c>
    </row>
    <row r="299" spans="1:11" s="69" customFormat="1" ht="24" x14ac:dyDescent="0.25">
      <c r="A299" s="330">
        <v>338</v>
      </c>
      <c r="B299" s="337" t="s">
        <v>229</v>
      </c>
      <c r="C299" s="331" t="s">
        <v>909</v>
      </c>
      <c r="D299" s="139">
        <v>28312.323177615395</v>
      </c>
      <c r="E299" s="139">
        <v>28312.323177615395</v>
      </c>
      <c r="F299" s="139">
        <v>28312.323177615395</v>
      </c>
      <c r="G299" s="320">
        <v>43098</v>
      </c>
      <c r="H299" s="320">
        <v>43465</v>
      </c>
      <c r="I299" s="320">
        <v>47875</v>
      </c>
      <c r="J299" s="115">
        <v>13</v>
      </c>
      <c r="K299" s="115">
        <v>0</v>
      </c>
    </row>
    <row r="300" spans="1:11" s="69" customFormat="1" ht="24" x14ac:dyDescent="0.25">
      <c r="A300" s="330">
        <v>339</v>
      </c>
      <c r="B300" s="337" t="s">
        <v>229</v>
      </c>
      <c r="C300" s="331" t="s">
        <v>398</v>
      </c>
      <c r="D300" s="139">
        <v>27557.928900612598</v>
      </c>
      <c r="E300" s="139">
        <v>27557.928900612598</v>
      </c>
      <c r="F300" s="139">
        <v>27557.928900612598</v>
      </c>
      <c r="G300" s="320">
        <v>42730</v>
      </c>
      <c r="H300" s="320">
        <v>44561</v>
      </c>
      <c r="I300" s="320">
        <v>50038</v>
      </c>
      <c r="J300" s="115">
        <v>19</v>
      </c>
      <c r="K300" s="115">
        <v>11</v>
      </c>
    </row>
    <row r="301" spans="1:11" s="69" customFormat="1" ht="13.5" x14ac:dyDescent="0.25">
      <c r="A301" s="332" t="s">
        <v>1025</v>
      </c>
      <c r="B301" s="337"/>
      <c r="C301" s="331"/>
      <c r="D301" s="138">
        <f>SUM(D302:D312)</f>
        <v>92190.462440872594</v>
      </c>
      <c r="E301" s="138">
        <f>SUM(E302:E312)</f>
        <v>92190.462440872594</v>
      </c>
      <c r="F301" s="138">
        <f>SUM(F302:F312)</f>
        <v>92190.462440872594</v>
      </c>
      <c r="G301" s="320"/>
      <c r="H301" s="320"/>
      <c r="I301" s="320"/>
      <c r="J301" s="115"/>
      <c r="K301" s="115"/>
    </row>
    <row r="302" spans="1:11" s="69" customFormat="1" x14ac:dyDescent="0.25">
      <c r="A302" s="330">
        <v>340</v>
      </c>
      <c r="B302" s="337" t="s">
        <v>129</v>
      </c>
      <c r="C302" s="331" t="s">
        <v>1026</v>
      </c>
      <c r="D302" s="139">
        <v>4154.1178400722001</v>
      </c>
      <c r="E302" s="139">
        <v>4154.1178400722001</v>
      </c>
      <c r="F302" s="139">
        <v>4154.1178400722001</v>
      </c>
      <c r="G302" s="320">
        <v>43985</v>
      </c>
      <c r="H302" s="320">
        <v>43986</v>
      </c>
      <c r="I302" s="320">
        <v>47727</v>
      </c>
      <c r="J302" s="115">
        <v>9</v>
      </c>
      <c r="K302" s="115">
        <v>11</v>
      </c>
    </row>
    <row r="303" spans="1:11" s="69" customFormat="1" ht="24" x14ac:dyDescent="0.25">
      <c r="A303" s="330">
        <v>341</v>
      </c>
      <c r="B303" s="337" t="s">
        <v>139</v>
      </c>
      <c r="C303" s="331" t="s">
        <v>1027</v>
      </c>
      <c r="D303" s="139">
        <v>1571.8049529784</v>
      </c>
      <c r="E303" s="139">
        <v>1571.8049529784</v>
      </c>
      <c r="F303" s="139">
        <v>1571.8049529784</v>
      </c>
      <c r="G303" s="320">
        <v>43526</v>
      </c>
      <c r="H303" s="320">
        <v>43525</v>
      </c>
      <c r="I303" s="320">
        <v>46815</v>
      </c>
      <c r="J303" s="115">
        <v>9</v>
      </c>
      <c r="K303" s="115">
        <v>0</v>
      </c>
    </row>
    <row r="304" spans="1:11" s="69" customFormat="1" x14ac:dyDescent="0.25">
      <c r="A304" s="330">
        <v>342</v>
      </c>
      <c r="B304" s="337" t="s">
        <v>129</v>
      </c>
      <c r="C304" s="331" t="s">
        <v>1028</v>
      </c>
      <c r="D304" s="139">
        <v>20991.3804480422</v>
      </c>
      <c r="E304" s="139">
        <v>20991.3804480422</v>
      </c>
      <c r="F304" s="139">
        <v>20991.3804480422</v>
      </c>
      <c r="G304" s="320">
        <v>44350</v>
      </c>
      <c r="H304" s="320">
        <v>44713</v>
      </c>
      <c r="I304" s="320">
        <v>48184</v>
      </c>
      <c r="J304" s="115">
        <v>10</v>
      </c>
      <c r="K304" s="115">
        <v>0</v>
      </c>
    </row>
    <row r="305" spans="1:14" s="69" customFormat="1" ht="24" x14ac:dyDescent="0.25">
      <c r="A305" s="330">
        <v>343</v>
      </c>
      <c r="B305" s="337" t="s">
        <v>139</v>
      </c>
      <c r="C305" s="331" t="s">
        <v>1029</v>
      </c>
      <c r="D305" s="139">
        <v>3546.1858988037998</v>
      </c>
      <c r="E305" s="139">
        <v>3546.1858988037998</v>
      </c>
      <c r="F305" s="139">
        <v>3546.1858988037998</v>
      </c>
      <c r="G305" s="320">
        <v>43924</v>
      </c>
      <c r="H305" s="320">
        <v>43742</v>
      </c>
      <c r="I305" s="320">
        <v>47672</v>
      </c>
      <c r="J305" s="115">
        <v>10</v>
      </c>
      <c r="K305" s="115">
        <v>0</v>
      </c>
    </row>
    <row r="306" spans="1:14" s="69" customFormat="1" x14ac:dyDescent="0.25">
      <c r="A306" s="330">
        <v>344</v>
      </c>
      <c r="B306" s="337" t="s">
        <v>129</v>
      </c>
      <c r="C306" s="331" t="s">
        <v>1030</v>
      </c>
      <c r="D306" s="139">
        <v>16727.015640516998</v>
      </c>
      <c r="E306" s="139">
        <v>16727.015640516998</v>
      </c>
      <c r="F306" s="139">
        <v>16727.015640516998</v>
      </c>
      <c r="G306" s="320">
        <v>43924</v>
      </c>
      <c r="H306" s="320">
        <v>44564</v>
      </c>
      <c r="I306" s="320">
        <v>47665</v>
      </c>
      <c r="J306" s="115">
        <v>10</v>
      </c>
      <c r="K306" s="115">
        <v>2</v>
      </c>
    </row>
    <row r="307" spans="1:14" s="69" customFormat="1" ht="24" x14ac:dyDescent="0.25">
      <c r="A307" s="330">
        <v>345</v>
      </c>
      <c r="B307" s="337" t="s">
        <v>139</v>
      </c>
      <c r="C307" s="331" t="s">
        <v>1031</v>
      </c>
      <c r="D307" s="139">
        <v>2034.6657600527999</v>
      </c>
      <c r="E307" s="139">
        <v>2034.6657600527999</v>
      </c>
      <c r="F307" s="139">
        <v>2034.6657600527999</v>
      </c>
      <c r="G307" s="320">
        <v>43924</v>
      </c>
      <c r="H307" s="320">
        <v>43833</v>
      </c>
      <c r="I307" s="320">
        <v>47665</v>
      </c>
      <c r="J307" s="115">
        <v>10</v>
      </c>
      <c r="K307" s="115">
        <v>2</v>
      </c>
    </row>
    <row r="308" spans="1:14" s="69" customFormat="1" x14ac:dyDescent="0.25">
      <c r="A308" s="330">
        <v>346</v>
      </c>
      <c r="B308" s="337" t="s">
        <v>129</v>
      </c>
      <c r="C308" s="331" t="s">
        <v>1032</v>
      </c>
      <c r="D308" s="139">
        <v>8550.6526525013996</v>
      </c>
      <c r="E308" s="139">
        <v>8550.6526525013996</v>
      </c>
      <c r="F308" s="139">
        <v>8550.6526525013996</v>
      </c>
      <c r="G308" s="320">
        <v>44358</v>
      </c>
      <c r="H308" s="320">
        <v>44357</v>
      </c>
      <c r="I308" s="320">
        <v>48029</v>
      </c>
      <c r="J308" s="115">
        <v>10</v>
      </c>
      <c r="K308" s="115">
        <v>0</v>
      </c>
    </row>
    <row r="309" spans="1:14" s="69" customFormat="1" x14ac:dyDescent="0.25">
      <c r="A309" s="330">
        <v>347</v>
      </c>
      <c r="B309" s="337" t="s">
        <v>129</v>
      </c>
      <c r="C309" s="331" t="s">
        <v>1033</v>
      </c>
      <c r="D309" s="139">
        <v>15036.649980263797</v>
      </c>
      <c r="E309" s="139">
        <v>15036.649980263797</v>
      </c>
      <c r="F309" s="139">
        <v>15036.649980263797</v>
      </c>
      <c r="G309" s="320">
        <v>43924</v>
      </c>
      <c r="H309" s="320">
        <v>43923</v>
      </c>
      <c r="I309" s="320">
        <v>47757</v>
      </c>
      <c r="J309" s="115">
        <v>10</v>
      </c>
      <c r="K309" s="115">
        <v>0</v>
      </c>
    </row>
    <row r="310" spans="1:14" s="69" customFormat="1" ht="24" x14ac:dyDescent="0.25">
      <c r="A310" s="330">
        <v>348</v>
      </c>
      <c r="B310" s="337" t="s">
        <v>143</v>
      </c>
      <c r="C310" s="331" t="s">
        <v>1034</v>
      </c>
      <c r="D310" s="139">
        <v>1630.8806725749998</v>
      </c>
      <c r="E310" s="139">
        <v>1630.8806725749998</v>
      </c>
      <c r="F310" s="139">
        <v>1630.8806725749998</v>
      </c>
      <c r="G310" s="320">
        <v>43528</v>
      </c>
      <c r="H310" s="320">
        <v>43525</v>
      </c>
      <c r="I310" s="320">
        <v>47182</v>
      </c>
      <c r="J310" s="115">
        <v>10</v>
      </c>
      <c r="K310" s="115">
        <v>0</v>
      </c>
    </row>
    <row r="311" spans="1:14" s="69" customFormat="1" ht="24" x14ac:dyDescent="0.25">
      <c r="A311" s="330">
        <v>349</v>
      </c>
      <c r="B311" s="337" t="s">
        <v>229</v>
      </c>
      <c r="C311" s="331" t="s">
        <v>1035</v>
      </c>
      <c r="D311" s="139">
        <v>14485.836808561999</v>
      </c>
      <c r="E311" s="139">
        <v>14485.836808561999</v>
      </c>
      <c r="F311" s="139">
        <v>14485.836808561999</v>
      </c>
      <c r="G311" s="320">
        <v>43472</v>
      </c>
      <c r="H311" s="320">
        <v>43465</v>
      </c>
      <c r="I311" s="320">
        <v>48574</v>
      </c>
      <c r="J311" s="115">
        <v>13</v>
      </c>
      <c r="K311" s="115">
        <v>9</v>
      </c>
    </row>
    <row r="312" spans="1:14" s="69" customFormat="1" ht="24" x14ac:dyDescent="0.25">
      <c r="A312" s="338">
        <v>350</v>
      </c>
      <c r="B312" s="339" t="s">
        <v>229</v>
      </c>
      <c r="C312" s="340" t="s">
        <v>1036</v>
      </c>
      <c r="D312" s="140">
        <v>3461.2717865039999</v>
      </c>
      <c r="E312" s="140">
        <v>3461.2717865039999</v>
      </c>
      <c r="F312" s="140">
        <v>3461.2717865039999</v>
      </c>
      <c r="G312" s="323">
        <v>43108</v>
      </c>
      <c r="H312" s="323">
        <v>43094</v>
      </c>
      <c r="I312" s="323">
        <v>48211</v>
      </c>
      <c r="J312" s="298">
        <v>13</v>
      </c>
      <c r="K312" s="298">
        <v>9</v>
      </c>
    </row>
    <row r="313" spans="1:14" s="39" customFormat="1" ht="13.5" customHeight="1" x14ac:dyDescent="0.25">
      <c r="A313" s="344" t="s">
        <v>1077</v>
      </c>
      <c r="B313" s="344"/>
      <c r="C313" s="344"/>
      <c r="D313" s="224"/>
      <c r="E313" s="221"/>
      <c r="F313" s="324"/>
      <c r="G313" s="325"/>
      <c r="H313" s="325"/>
      <c r="I313" s="325"/>
      <c r="J313" s="325"/>
      <c r="K313" s="325"/>
      <c r="L313" s="226"/>
      <c r="M313" s="40"/>
      <c r="N313" s="40"/>
    </row>
    <row r="314" spans="1:14" ht="12.95" customHeight="1" x14ac:dyDescent="0.25">
      <c r="A314" s="449" t="s">
        <v>1037</v>
      </c>
      <c r="B314" s="449"/>
      <c r="C314" s="449"/>
      <c r="D314" s="449"/>
      <c r="E314" s="449"/>
      <c r="F314" s="449"/>
      <c r="G314" s="449"/>
      <c r="H314" s="449"/>
      <c r="I314" s="449"/>
      <c r="J314" s="449"/>
      <c r="K314" s="449"/>
    </row>
    <row r="315" spans="1:14" ht="12.95" customHeight="1" x14ac:dyDescent="0.25">
      <c r="A315" s="450" t="s">
        <v>1088</v>
      </c>
      <c r="B315" s="450"/>
      <c r="C315" s="450"/>
      <c r="D315" s="450"/>
      <c r="E315" s="450"/>
      <c r="F315" s="450"/>
      <c r="G315" s="450"/>
      <c r="H315" s="450"/>
      <c r="I315" s="450"/>
      <c r="J315" s="450"/>
      <c r="K315" s="309"/>
    </row>
    <row r="316" spans="1:14" ht="12.95" customHeight="1" x14ac:dyDescent="0.25">
      <c r="A316" s="334" t="s">
        <v>1058</v>
      </c>
      <c r="B316" s="334"/>
      <c r="C316" s="328"/>
      <c r="D316" s="318"/>
      <c r="E316" s="318"/>
      <c r="F316" s="318"/>
      <c r="G316" s="318"/>
      <c r="H316" s="318"/>
      <c r="I316" s="318"/>
      <c r="J316" s="318"/>
      <c r="K316" s="309"/>
    </row>
    <row r="317" spans="1:14" ht="12.95" customHeight="1" x14ac:dyDescent="0.25">
      <c r="A317" s="449" t="s">
        <v>1101</v>
      </c>
      <c r="B317" s="449"/>
      <c r="C317" s="449"/>
      <c r="D317" s="449"/>
      <c r="E317" s="449"/>
      <c r="F317" s="449"/>
      <c r="G317" s="449"/>
      <c r="H317" s="449"/>
      <c r="I317" s="449"/>
      <c r="J317" s="449"/>
      <c r="K317" s="449"/>
    </row>
    <row r="318" spans="1:14" ht="11.65" customHeight="1" x14ac:dyDescent="0.25">
      <c r="A318" s="451" t="s">
        <v>401</v>
      </c>
      <c r="B318" s="451"/>
      <c r="C318" s="451"/>
      <c r="D318" s="451"/>
      <c r="E318" s="451"/>
      <c r="F318" s="451"/>
      <c r="G318" s="451"/>
      <c r="H318" s="451"/>
      <c r="I318" s="451"/>
      <c r="J318" s="451"/>
      <c r="K318" s="309"/>
    </row>
    <row r="319" spans="1:14" ht="11.65" customHeight="1" x14ac:dyDescent="0.25">
      <c r="A319" s="345"/>
      <c r="B319" s="345"/>
      <c r="C319" s="373"/>
      <c r="D319" s="78"/>
      <c r="E319" s="79"/>
      <c r="F319" s="79"/>
      <c r="G319" s="79"/>
      <c r="H319" s="79"/>
      <c r="I319" s="80"/>
      <c r="J319" s="80"/>
      <c r="K319" s="65"/>
    </row>
    <row r="320" spans="1:14" ht="11.65" customHeight="1" x14ac:dyDescent="0.25">
      <c r="A320" s="346"/>
      <c r="B320" s="346"/>
      <c r="C320" s="374"/>
      <c r="D320" s="81"/>
      <c r="E320" s="82"/>
      <c r="F320" s="82"/>
      <c r="G320" s="82"/>
      <c r="H320" s="82"/>
      <c r="I320" s="83"/>
      <c r="J320" s="83"/>
    </row>
    <row r="321" spans="1:10" ht="11.65" customHeight="1" x14ac:dyDescent="0.25">
      <c r="A321" s="346"/>
      <c r="B321" s="346"/>
      <c r="C321" s="374"/>
      <c r="D321" s="81"/>
      <c r="E321" s="82"/>
      <c r="F321" s="82"/>
      <c r="G321" s="82"/>
      <c r="H321" s="82"/>
      <c r="I321" s="83"/>
      <c r="J321" s="83"/>
    </row>
    <row r="322" spans="1:10" ht="11.65" customHeight="1" x14ac:dyDescent="0.25">
      <c r="A322" s="346"/>
      <c r="B322" s="346"/>
      <c r="C322" s="374"/>
      <c r="D322" s="81"/>
      <c r="E322" s="82"/>
      <c r="F322" s="82"/>
      <c r="G322" s="82"/>
      <c r="H322" s="82"/>
      <c r="I322" s="83"/>
      <c r="J322" s="83"/>
    </row>
    <row r="323" spans="1:10" ht="11.65" customHeight="1" x14ac:dyDescent="0.25">
      <c r="A323" s="346"/>
      <c r="B323" s="346"/>
      <c r="C323" s="374"/>
      <c r="D323" s="81"/>
      <c r="E323" s="82"/>
      <c r="F323" s="82"/>
      <c r="G323" s="82"/>
      <c r="H323" s="82"/>
      <c r="I323" s="83"/>
      <c r="J323" s="83"/>
    </row>
    <row r="324" spans="1:10" ht="11.65" customHeight="1" x14ac:dyDescent="0.25">
      <c r="A324" s="346"/>
      <c r="B324" s="346"/>
      <c r="C324" s="374"/>
      <c r="D324" s="81"/>
      <c r="E324" s="82"/>
      <c r="F324" s="82"/>
      <c r="G324" s="82"/>
      <c r="H324" s="82"/>
      <c r="I324" s="83"/>
      <c r="J324" s="83"/>
    </row>
    <row r="325" spans="1:10" ht="11.65" customHeight="1" x14ac:dyDescent="0.25">
      <c r="A325" s="346"/>
      <c r="B325" s="346"/>
      <c r="C325" s="374"/>
      <c r="D325" s="81"/>
      <c r="E325" s="82"/>
      <c r="F325" s="82"/>
      <c r="G325" s="82"/>
      <c r="H325" s="82"/>
      <c r="I325" s="83"/>
      <c r="J325" s="83"/>
    </row>
    <row r="326" spans="1:10" ht="11.65" customHeight="1" x14ac:dyDescent="0.25"/>
    <row r="327" spans="1:10" ht="11.65" customHeight="1" x14ac:dyDescent="0.25"/>
    <row r="328" spans="1:10" ht="11.65" customHeight="1" x14ac:dyDescent="0.25"/>
    <row r="329" spans="1:10" ht="11.65" customHeight="1" x14ac:dyDescent="0.25"/>
    <row r="330" spans="1:10" ht="11.65" customHeight="1" x14ac:dyDescent="0.25"/>
    <row r="331" spans="1:10" ht="11.65" customHeight="1" x14ac:dyDescent="0.25"/>
    <row r="332" spans="1:10" ht="11.65" customHeight="1" x14ac:dyDescent="0.25"/>
    <row r="333" spans="1:10" ht="11.65" customHeight="1" x14ac:dyDescent="0.25">
      <c r="A333" s="346"/>
      <c r="B333" s="346"/>
      <c r="C333" s="374"/>
      <c r="D333" s="81"/>
      <c r="E333" s="82"/>
      <c r="F333" s="82"/>
      <c r="G333" s="82"/>
      <c r="H333" s="82"/>
      <c r="I333" s="83"/>
      <c r="J333" s="83"/>
    </row>
    <row r="334" spans="1:10" ht="11.65" customHeight="1" x14ac:dyDescent="0.25">
      <c r="A334" s="346"/>
      <c r="B334" s="346"/>
      <c r="C334" s="374"/>
      <c r="D334" s="81"/>
      <c r="E334" s="82"/>
      <c r="F334" s="82"/>
      <c r="G334" s="82"/>
      <c r="H334" s="82"/>
      <c r="I334" s="83"/>
      <c r="J334" s="83"/>
    </row>
    <row r="335" spans="1:10" ht="11.65" customHeight="1" x14ac:dyDescent="0.25">
      <c r="A335" s="346"/>
      <c r="B335" s="346"/>
      <c r="C335" s="374"/>
      <c r="D335" s="81"/>
      <c r="E335" s="82"/>
      <c r="F335" s="82"/>
      <c r="G335" s="82"/>
      <c r="H335" s="82"/>
      <c r="I335" s="83"/>
      <c r="J335" s="83"/>
    </row>
    <row r="336" spans="1:10" ht="11.65" customHeight="1" x14ac:dyDescent="0.25">
      <c r="A336" s="346"/>
      <c r="B336" s="346"/>
      <c r="C336" s="374"/>
      <c r="D336" s="81"/>
      <c r="E336" s="82"/>
      <c r="F336" s="82"/>
      <c r="G336" s="82"/>
      <c r="H336" s="82"/>
      <c r="I336" s="83"/>
      <c r="J336" s="83"/>
    </row>
    <row r="337" spans="1:11" ht="11.65" customHeight="1" x14ac:dyDescent="0.25">
      <c r="A337" s="346"/>
      <c r="B337" s="346"/>
      <c r="C337" s="374"/>
      <c r="D337" s="81"/>
      <c r="E337" s="82"/>
      <c r="F337" s="82"/>
      <c r="G337" s="82"/>
      <c r="H337" s="82"/>
      <c r="I337" s="83"/>
      <c r="J337" s="83"/>
    </row>
    <row r="338" spans="1:11" ht="11.65" customHeight="1" x14ac:dyDescent="0.25">
      <c r="A338" s="346"/>
      <c r="B338" s="346"/>
      <c r="C338" s="374"/>
      <c r="D338" s="81"/>
      <c r="E338" s="82"/>
      <c r="F338" s="82"/>
      <c r="G338" s="82"/>
      <c r="H338" s="82"/>
      <c r="I338" s="83"/>
      <c r="J338" s="83"/>
    </row>
    <row r="339" spans="1:11" ht="11.65" customHeight="1" x14ac:dyDescent="0.25">
      <c r="A339" s="346"/>
      <c r="B339" s="346"/>
      <c r="C339" s="374"/>
      <c r="D339" s="81"/>
      <c r="E339" s="82"/>
      <c r="F339" s="82"/>
      <c r="G339" s="82"/>
      <c r="H339" s="82"/>
      <c r="I339" s="83"/>
      <c r="J339" s="83"/>
    </row>
    <row r="340" spans="1:11" ht="11.65" customHeight="1" x14ac:dyDescent="0.25">
      <c r="A340" s="346"/>
      <c r="B340" s="346"/>
      <c r="C340" s="374"/>
      <c r="D340" s="81"/>
      <c r="E340" s="82"/>
      <c r="F340" s="82"/>
      <c r="G340" s="82"/>
      <c r="H340" s="82"/>
      <c r="I340" s="83"/>
      <c r="J340" s="83"/>
    </row>
    <row r="341" spans="1:11" ht="11.65" customHeight="1" x14ac:dyDescent="0.25">
      <c r="A341" s="346"/>
      <c r="B341" s="346"/>
      <c r="C341" s="374"/>
      <c r="D341" s="81"/>
      <c r="E341" s="82"/>
      <c r="F341" s="82"/>
      <c r="G341" s="82"/>
      <c r="H341" s="82"/>
      <c r="I341" s="83"/>
      <c r="J341" s="83"/>
    </row>
    <row r="342" spans="1:11" ht="11.65" customHeight="1" x14ac:dyDescent="0.25">
      <c r="A342" s="346"/>
      <c r="B342" s="346"/>
      <c r="C342" s="374"/>
      <c r="D342" s="81"/>
      <c r="E342" s="82"/>
      <c r="F342" s="82"/>
      <c r="G342" s="82"/>
      <c r="H342" s="82"/>
      <c r="I342" s="83"/>
      <c r="J342" s="83"/>
    </row>
    <row r="343" spans="1:11" ht="11.65" customHeight="1" x14ac:dyDescent="0.25">
      <c r="A343" s="346"/>
      <c r="B343" s="346"/>
      <c r="C343" s="374"/>
      <c r="D343" s="81"/>
      <c r="E343" s="82"/>
      <c r="F343" s="82"/>
      <c r="G343" s="82"/>
      <c r="H343" s="82"/>
      <c r="I343" s="83"/>
      <c r="J343" s="83"/>
    </row>
    <row r="344" spans="1:11" ht="11.65" customHeight="1" x14ac:dyDescent="0.25">
      <c r="A344" s="346"/>
      <c r="B344" s="346"/>
      <c r="C344" s="374"/>
      <c r="D344" s="81"/>
      <c r="E344" s="82"/>
      <c r="F344" s="82"/>
      <c r="G344" s="82"/>
      <c r="H344" s="82"/>
      <c r="I344" s="83"/>
      <c r="J344" s="83"/>
    </row>
    <row r="345" spans="1:11" ht="11.65" customHeight="1" x14ac:dyDescent="0.25">
      <c r="A345" s="346"/>
      <c r="B345" s="346"/>
      <c r="C345" s="374"/>
      <c r="D345" s="81"/>
      <c r="E345" s="82"/>
      <c r="F345" s="82"/>
      <c r="G345" s="82"/>
      <c r="H345" s="82"/>
      <c r="I345" s="83"/>
      <c r="J345" s="83"/>
    </row>
    <row r="346" spans="1:11" ht="14.25" customHeight="1" x14ac:dyDescent="0.25">
      <c r="A346" s="445"/>
      <c r="B346" s="445"/>
      <c r="C346" s="445"/>
      <c r="D346" s="445"/>
      <c r="E346" s="445"/>
      <c r="F346" s="445"/>
      <c r="G346" s="445"/>
      <c r="H346" s="445"/>
      <c r="I346" s="445"/>
      <c r="J346" s="445"/>
    </row>
    <row r="347" spans="1:11" ht="14.25" customHeight="1" x14ac:dyDescent="0.25">
      <c r="A347" s="446"/>
      <c r="B347" s="446"/>
      <c r="C347" s="446"/>
      <c r="D347" s="446"/>
      <c r="E347" s="446"/>
      <c r="F347" s="446"/>
      <c r="G347" s="446"/>
      <c r="H347" s="446"/>
      <c r="I347" s="446"/>
      <c r="J347" s="446"/>
    </row>
    <row r="348" spans="1:11" ht="14.25" customHeight="1" x14ac:dyDescent="0.25">
      <c r="A348" s="348"/>
      <c r="B348" s="348"/>
      <c r="C348" s="376"/>
      <c r="D348" s="84"/>
      <c r="E348" s="84"/>
      <c r="F348" s="84"/>
      <c r="G348" s="84"/>
      <c r="H348" s="84"/>
      <c r="I348" s="84"/>
      <c r="J348" s="84"/>
    </row>
    <row r="349" spans="1:11" ht="12.75" customHeight="1" x14ac:dyDescent="0.25">
      <c r="A349" s="447"/>
      <c r="B349" s="447"/>
      <c r="C349" s="447"/>
      <c r="D349" s="447"/>
      <c r="E349" s="447"/>
      <c r="F349" s="447"/>
      <c r="G349" s="447"/>
      <c r="H349" s="447"/>
      <c r="I349" s="447"/>
      <c r="J349" s="447"/>
      <c r="K349" s="447"/>
    </row>
    <row r="350" spans="1:11" x14ac:dyDescent="0.25">
      <c r="A350" s="446"/>
      <c r="B350" s="446"/>
      <c r="C350" s="446"/>
      <c r="D350" s="446"/>
      <c r="E350" s="446"/>
      <c r="F350" s="446"/>
      <c r="G350" s="446"/>
      <c r="H350" s="446"/>
      <c r="I350" s="446"/>
      <c r="J350" s="446"/>
    </row>
  </sheetData>
  <mergeCells count="32">
    <mergeCell ref="A1:D1"/>
    <mergeCell ref="E1:K1"/>
    <mergeCell ref="A2:K2"/>
    <mergeCell ref="A7:K7"/>
    <mergeCell ref="A8:A10"/>
    <mergeCell ref="B8:C10"/>
    <mergeCell ref="D8:E8"/>
    <mergeCell ref="G8:G10"/>
    <mergeCell ref="H8:H10"/>
    <mergeCell ref="I8:I10"/>
    <mergeCell ref="J8:K9"/>
    <mergeCell ref="A132:C132"/>
    <mergeCell ref="D9:D10"/>
    <mergeCell ref="E9:E10"/>
    <mergeCell ref="F9:F10"/>
    <mergeCell ref="A12:C12"/>
    <mergeCell ref="A28:C28"/>
    <mergeCell ref="A37:C37"/>
    <mergeCell ref="A51:C51"/>
    <mergeCell ref="A62:C62"/>
    <mergeCell ref="A75:C75"/>
    <mergeCell ref="A114:C114"/>
    <mergeCell ref="A346:J346"/>
    <mergeCell ref="A347:J347"/>
    <mergeCell ref="A349:K349"/>
    <mergeCell ref="A350:J350"/>
    <mergeCell ref="A142:C142"/>
    <mergeCell ref="A164:C164"/>
    <mergeCell ref="A314:K314"/>
    <mergeCell ref="A315:J315"/>
    <mergeCell ref="A317:K317"/>
    <mergeCell ref="A318:J318"/>
  </mergeCells>
  <printOptions horizontalCentered="1"/>
  <pageMargins left="0.39370078740157483" right="0" top="0" bottom="0" header="0" footer="0"/>
  <pageSetup scale="70" fitToWidth="0"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2"/>
  <sheetViews>
    <sheetView showGridLines="0" zoomScale="90" zoomScaleNormal="90" zoomScaleSheetLayoutView="80" workbookViewId="0">
      <selection sqref="A1:D1"/>
    </sheetView>
  </sheetViews>
  <sheetFormatPr baseColWidth="10" defaultColWidth="11.42578125" defaultRowHeight="12.75" x14ac:dyDescent="0.25"/>
  <cols>
    <col min="1" max="2" width="5" style="56" customWidth="1"/>
    <col min="3" max="3" width="50.7109375" style="56" customWidth="1"/>
    <col min="4" max="4" width="18.7109375" style="100" customWidth="1"/>
    <col min="5" max="6" width="18.7109375" style="56" customWidth="1"/>
    <col min="7" max="9" width="13.7109375" style="56" customWidth="1"/>
    <col min="10" max="10" width="9.7109375" style="101" customWidth="1"/>
    <col min="11" max="11" width="9.7109375" style="75" customWidth="1"/>
    <col min="12" max="12" width="9.140625" style="68" customWidth="1"/>
    <col min="13" max="13" width="12" style="68" bestFit="1" customWidth="1"/>
    <col min="14" max="14" width="11.42578125" style="68"/>
    <col min="15" max="16" width="9.140625" style="68" customWidth="1"/>
    <col min="17" max="17" width="9" style="68" customWidth="1"/>
    <col min="18" max="18" width="9.140625" style="68" customWidth="1"/>
    <col min="19" max="19" width="9.28515625" style="68" customWidth="1"/>
    <col min="20" max="22" width="9.140625" style="68" customWidth="1"/>
    <col min="23" max="25" width="11.42578125" style="68"/>
    <col min="26" max="16384" width="11.42578125" style="56"/>
  </cols>
  <sheetData>
    <row r="1" spans="1:25" ht="68.25" customHeight="1" x14ac:dyDescent="0.25">
      <c r="A1" s="406" t="s">
        <v>1061</v>
      </c>
      <c r="B1" s="406"/>
      <c r="C1" s="406"/>
      <c r="D1" s="406"/>
      <c r="E1" s="432" t="s">
        <v>1063</v>
      </c>
      <c r="F1" s="432"/>
      <c r="G1" s="432"/>
      <c r="H1" s="432"/>
      <c r="I1" s="432"/>
      <c r="J1" s="432"/>
      <c r="K1" s="432"/>
    </row>
    <row r="2" spans="1:25" ht="38.25" customHeight="1" x14ac:dyDescent="0.3">
      <c r="A2" s="407" t="s">
        <v>1062</v>
      </c>
      <c r="B2" s="407"/>
      <c r="C2" s="407"/>
      <c r="D2" s="407"/>
      <c r="E2" s="407"/>
      <c r="F2" s="407"/>
      <c r="G2" s="407"/>
      <c r="H2" s="407"/>
      <c r="I2" s="407"/>
      <c r="J2" s="407"/>
      <c r="K2" s="407"/>
    </row>
    <row r="3" spans="1:25" s="43" customFormat="1" ht="16.899999999999999" customHeight="1" x14ac:dyDescent="0.25">
      <c r="A3" s="239" t="s">
        <v>1038</v>
      </c>
      <c r="B3" s="239"/>
      <c r="C3" s="239"/>
      <c r="D3" s="239"/>
      <c r="E3" s="239"/>
      <c r="F3" s="239"/>
      <c r="G3" s="239"/>
      <c r="H3" s="239"/>
      <c r="I3" s="239"/>
      <c r="J3" s="307"/>
      <c r="K3" s="307"/>
      <c r="L3" s="85"/>
      <c r="M3" s="85"/>
      <c r="N3" s="85"/>
      <c r="O3" s="85"/>
      <c r="P3" s="85"/>
      <c r="Q3" s="85"/>
      <c r="R3" s="85"/>
      <c r="S3" s="85"/>
      <c r="T3" s="85"/>
      <c r="U3" s="85"/>
      <c r="V3" s="85"/>
      <c r="W3" s="85"/>
      <c r="X3" s="85"/>
      <c r="Y3" s="85"/>
    </row>
    <row r="4" spans="1:25" s="43" customFormat="1" ht="16.899999999999999" customHeight="1" x14ac:dyDescent="0.25">
      <c r="A4" s="239" t="s">
        <v>1102</v>
      </c>
      <c r="B4" s="306"/>
      <c r="C4" s="307"/>
      <c r="D4" s="306"/>
      <c r="E4" s="306"/>
      <c r="F4" s="306"/>
      <c r="G4" s="306"/>
      <c r="H4" s="306"/>
      <c r="I4" s="306"/>
      <c r="J4" s="307"/>
      <c r="K4" s="307"/>
      <c r="L4" s="67"/>
      <c r="M4" s="85"/>
      <c r="N4" s="85"/>
      <c r="O4" s="85"/>
      <c r="P4" s="85"/>
      <c r="Q4" s="85"/>
      <c r="R4" s="85"/>
      <c r="S4" s="85"/>
      <c r="T4" s="85"/>
      <c r="U4" s="85"/>
      <c r="V4" s="85"/>
      <c r="W4" s="85"/>
      <c r="X4" s="85"/>
      <c r="Y4" s="85"/>
    </row>
    <row r="5" spans="1:25" s="43" customFormat="1" ht="16.899999999999999" customHeight="1" x14ac:dyDescent="0.25">
      <c r="A5" s="238" t="s">
        <v>0</v>
      </c>
      <c r="B5" s="238"/>
      <c r="C5" s="238"/>
      <c r="D5" s="238"/>
      <c r="E5" s="238"/>
      <c r="F5" s="238"/>
      <c r="G5" s="238"/>
      <c r="H5" s="238"/>
      <c r="I5" s="238"/>
      <c r="J5" s="262"/>
      <c r="K5" s="262"/>
      <c r="L5" s="85"/>
      <c r="M5" s="85"/>
      <c r="N5" s="85"/>
      <c r="O5" s="85"/>
      <c r="P5" s="85"/>
      <c r="Q5" s="85"/>
      <c r="R5" s="85"/>
      <c r="S5" s="85"/>
      <c r="T5" s="85"/>
      <c r="U5" s="85"/>
      <c r="V5" s="85"/>
      <c r="W5" s="85"/>
      <c r="X5" s="85"/>
      <c r="Y5" s="85"/>
    </row>
    <row r="6" spans="1:25" s="43" customFormat="1" ht="16.899999999999999" customHeight="1" x14ac:dyDescent="0.25">
      <c r="A6" s="238" t="s">
        <v>1104</v>
      </c>
      <c r="B6" s="238"/>
      <c r="C6" s="238"/>
      <c r="D6" s="238"/>
      <c r="E6" s="238"/>
      <c r="F6" s="238"/>
      <c r="G6" s="238"/>
      <c r="H6" s="238"/>
      <c r="I6" s="238"/>
      <c r="J6" s="262"/>
      <c r="K6" s="262"/>
      <c r="L6" s="85"/>
      <c r="M6" s="85"/>
      <c r="N6" s="85"/>
      <c r="O6" s="85"/>
      <c r="P6" s="85"/>
      <c r="Q6" s="85"/>
      <c r="R6" s="85"/>
      <c r="S6" s="85"/>
      <c r="T6" s="85"/>
      <c r="U6" s="85"/>
      <c r="V6" s="85"/>
      <c r="W6" s="85"/>
      <c r="X6" s="85"/>
      <c r="Y6" s="85"/>
    </row>
    <row r="7" spans="1:25" s="43" customFormat="1" ht="16.899999999999999" customHeight="1" x14ac:dyDescent="0.25">
      <c r="A7" s="456" t="s">
        <v>1094</v>
      </c>
      <c r="B7" s="456"/>
      <c r="C7" s="456"/>
      <c r="D7" s="456"/>
      <c r="E7" s="456"/>
      <c r="F7" s="456"/>
      <c r="G7" s="456"/>
      <c r="H7" s="456"/>
      <c r="I7" s="456"/>
      <c r="J7" s="456"/>
      <c r="K7" s="456"/>
      <c r="L7" s="85"/>
      <c r="M7" s="85"/>
      <c r="N7" s="85"/>
      <c r="O7" s="85"/>
      <c r="P7" s="85"/>
      <c r="Q7" s="85"/>
      <c r="R7" s="85"/>
      <c r="S7" s="85"/>
      <c r="T7" s="85"/>
      <c r="U7" s="85"/>
      <c r="V7" s="85"/>
      <c r="W7" s="85"/>
      <c r="X7" s="85"/>
      <c r="Y7" s="85"/>
    </row>
    <row r="8" spans="1:25" ht="30" customHeight="1" x14ac:dyDescent="0.25">
      <c r="A8" s="461"/>
      <c r="B8" s="463" t="s">
        <v>1089</v>
      </c>
      <c r="C8" s="463"/>
      <c r="D8" s="462" t="s">
        <v>950</v>
      </c>
      <c r="E8" s="462"/>
      <c r="F8" s="349" t="s">
        <v>951</v>
      </c>
      <c r="G8" s="461" t="s">
        <v>1090</v>
      </c>
      <c r="H8" s="461" t="s">
        <v>952</v>
      </c>
      <c r="I8" s="461" t="s">
        <v>1091</v>
      </c>
      <c r="J8" s="461" t="s">
        <v>953</v>
      </c>
      <c r="K8" s="461"/>
      <c r="L8" s="86"/>
      <c r="M8" s="86"/>
      <c r="N8" s="86"/>
      <c r="O8" s="86"/>
      <c r="P8" s="86"/>
      <c r="Q8" s="86"/>
      <c r="R8" s="86"/>
      <c r="S8" s="86"/>
      <c r="T8" s="86"/>
      <c r="U8" s="86"/>
      <c r="V8" s="86"/>
    </row>
    <row r="9" spans="1:25" s="45" customFormat="1" ht="4.9000000000000004" customHeight="1" x14ac:dyDescent="0.25">
      <c r="A9" s="461"/>
      <c r="B9" s="463"/>
      <c r="C9" s="463"/>
      <c r="D9" s="461" t="s">
        <v>954</v>
      </c>
      <c r="E9" s="461" t="s">
        <v>955</v>
      </c>
      <c r="F9" s="461" t="s">
        <v>955</v>
      </c>
      <c r="G9" s="461"/>
      <c r="H9" s="461"/>
      <c r="I9" s="461"/>
      <c r="J9" s="462"/>
      <c r="K9" s="462"/>
      <c r="L9" s="50"/>
      <c r="M9" s="50"/>
      <c r="N9" s="50"/>
      <c r="O9" s="50"/>
      <c r="P9" s="50"/>
      <c r="Q9" s="50"/>
      <c r="R9" s="50"/>
      <c r="S9" s="50"/>
      <c r="T9" s="50"/>
      <c r="U9" s="50"/>
      <c r="V9" s="50"/>
      <c r="W9" s="50"/>
      <c r="X9" s="50"/>
      <c r="Y9" s="50"/>
    </row>
    <row r="10" spans="1:25" s="45" customFormat="1" ht="80.25" customHeight="1" x14ac:dyDescent="0.25">
      <c r="A10" s="462"/>
      <c r="B10" s="464"/>
      <c r="C10" s="464"/>
      <c r="D10" s="462"/>
      <c r="E10" s="462"/>
      <c r="F10" s="462"/>
      <c r="G10" s="462"/>
      <c r="H10" s="462"/>
      <c r="I10" s="462"/>
      <c r="J10" s="267" t="s">
        <v>956</v>
      </c>
      <c r="K10" s="267" t="s">
        <v>957</v>
      </c>
      <c r="L10" s="50"/>
      <c r="M10" s="50"/>
      <c r="N10" s="50"/>
      <c r="O10" s="50"/>
      <c r="P10" s="50"/>
      <c r="Q10" s="50"/>
      <c r="R10" s="50"/>
      <c r="S10" s="50"/>
      <c r="T10" s="50"/>
      <c r="U10" s="50"/>
      <c r="V10" s="50"/>
      <c r="W10" s="50"/>
      <c r="X10" s="50"/>
      <c r="Y10" s="50"/>
    </row>
    <row r="11" spans="1:25" s="50" customFormat="1" ht="18" customHeight="1" x14ac:dyDescent="0.25">
      <c r="A11" s="150"/>
      <c r="B11" s="150"/>
      <c r="C11" s="310" t="s">
        <v>19</v>
      </c>
      <c r="D11" s="134">
        <f>D12+D14+D27+D33+D36+D39+D41+D44+D46+D48+D51+D54+D57+D60</f>
        <v>619886.22261508042</v>
      </c>
      <c r="E11" s="134">
        <f>E12+E14+E27+E33+E36+E39+E41+E44+E46+E48+E51+E54+E57+E60</f>
        <v>619886.22261508042</v>
      </c>
      <c r="F11" s="134">
        <f>F12+F14+F27+F33+F36+F39+F41+F44+F46+F48+F51+F54+F57+F60</f>
        <v>619886.22261508042</v>
      </c>
      <c r="G11" s="350"/>
      <c r="H11" s="150"/>
      <c r="I11" s="150"/>
      <c r="J11" s="115"/>
      <c r="K11" s="115"/>
      <c r="M11" s="87"/>
    </row>
    <row r="12" spans="1:25" s="50" customFormat="1" ht="12.95" customHeight="1" x14ac:dyDescent="0.25">
      <c r="A12" s="322" t="s">
        <v>1092</v>
      </c>
      <c r="B12" s="351"/>
      <c r="C12" s="150"/>
      <c r="D12" s="134">
        <f>SUM(D13)</f>
        <v>3778.7495568899994</v>
      </c>
      <c r="E12" s="134">
        <f>SUM(E13)</f>
        <v>3778.7495568899994</v>
      </c>
      <c r="F12" s="134">
        <f>SUM(F13)</f>
        <v>3778.7495568899994</v>
      </c>
      <c r="G12" s="150"/>
      <c r="H12" s="150"/>
      <c r="I12" s="150"/>
      <c r="J12" s="115"/>
      <c r="K12" s="115"/>
    </row>
    <row r="13" spans="1:25" s="50" customFormat="1" ht="12.95" customHeight="1" x14ac:dyDescent="0.25">
      <c r="A13" s="352">
        <v>1</v>
      </c>
      <c r="B13" s="351" t="s">
        <v>912</v>
      </c>
      <c r="C13" s="150" t="s">
        <v>913</v>
      </c>
      <c r="D13" s="135">
        <v>3778.7495568899994</v>
      </c>
      <c r="E13" s="135">
        <v>3778.7495568899994</v>
      </c>
      <c r="F13" s="135">
        <v>3778.7495568899994</v>
      </c>
      <c r="G13" s="320">
        <v>36274</v>
      </c>
      <c r="H13" s="320">
        <v>36274</v>
      </c>
      <c r="I13" s="320">
        <v>47446</v>
      </c>
      <c r="J13" s="353">
        <v>30</v>
      </c>
      <c r="K13" s="353">
        <v>6</v>
      </c>
    </row>
    <row r="14" spans="1:25" s="50" customFormat="1" ht="12.95" customHeight="1" x14ac:dyDescent="0.25">
      <c r="A14" s="322" t="s">
        <v>959</v>
      </c>
      <c r="B14" s="351"/>
      <c r="C14" s="150"/>
      <c r="D14" s="134">
        <f>SUM(D15:D26)</f>
        <v>155005.488968855</v>
      </c>
      <c r="E14" s="134">
        <f>SUM(E15:E26)</f>
        <v>155005.488968855</v>
      </c>
      <c r="F14" s="134">
        <f>SUM(F15:F26)</f>
        <v>155005.488968855</v>
      </c>
      <c r="G14" s="150"/>
      <c r="H14" s="150"/>
      <c r="I14" s="150"/>
      <c r="J14" s="150"/>
      <c r="K14" s="150"/>
    </row>
    <row r="15" spans="1:25" s="50" customFormat="1" ht="12.95" customHeight="1" x14ac:dyDescent="0.25">
      <c r="A15" s="352">
        <v>2</v>
      </c>
      <c r="B15" s="351" t="s">
        <v>129</v>
      </c>
      <c r="C15" s="150" t="s">
        <v>914</v>
      </c>
      <c r="D15" s="135">
        <v>17977.860699363599</v>
      </c>
      <c r="E15" s="135">
        <v>17977.860699363599</v>
      </c>
      <c r="F15" s="135">
        <v>17977.860699363599</v>
      </c>
      <c r="G15" s="320">
        <v>37390</v>
      </c>
      <c r="H15" s="320">
        <v>37390</v>
      </c>
      <c r="I15" s="320">
        <v>46552</v>
      </c>
      <c r="J15" s="353">
        <v>25</v>
      </c>
      <c r="K15" s="353">
        <v>0</v>
      </c>
    </row>
    <row r="16" spans="1:25" s="50" customFormat="1" ht="12.95" customHeight="1" x14ac:dyDescent="0.25">
      <c r="A16" s="352">
        <v>3</v>
      </c>
      <c r="B16" s="351" t="s">
        <v>129</v>
      </c>
      <c r="C16" s="150" t="s">
        <v>915</v>
      </c>
      <c r="D16" s="135">
        <v>21571.2335486788</v>
      </c>
      <c r="E16" s="135">
        <v>21571.2335486788</v>
      </c>
      <c r="F16" s="135">
        <v>21571.2335486788</v>
      </c>
      <c r="G16" s="320">
        <v>37324</v>
      </c>
      <c r="H16" s="320">
        <v>37324</v>
      </c>
      <c r="I16" s="320">
        <v>46486</v>
      </c>
      <c r="J16" s="353">
        <v>25</v>
      </c>
      <c r="K16" s="353">
        <v>0</v>
      </c>
    </row>
    <row r="17" spans="1:15" s="50" customFormat="1" ht="12.95" customHeight="1" x14ac:dyDescent="0.25">
      <c r="A17" s="352">
        <v>4</v>
      </c>
      <c r="B17" s="351" t="s">
        <v>129</v>
      </c>
      <c r="C17" s="150" t="s">
        <v>916</v>
      </c>
      <c r="D17" s="135">
        <v>7195.8649912771989</v>
      </c>
      <c r="E17" s="135">
        <v>7195.8649912771989</v>
      </c>
      <c r="F17" s="135">
        <v>7195.8649912771989</v>
      </c>
      <c r="G17" s="320">
        <v>37799</v>
      </c>
      <c r="H17" s="320">
        <v>37769</v>
      </c>
      <c r="I17" s="320">
        <v>46932</v>
      </c>
      <c r="J17" s="353">
        <v>25</v>
      </c>
      <c r="K17" s="353">
        <v>0</v>
      </c>
    </row>
    <row r="18" spans="1:15" s="50" customFormat="1" ht="12.95" customHeight="1" x14ac:dyDescent="0.25">
      <c r="A18" s="352">
        <v>5</v>
      </c>
      <c r="B18" s="351" t="s">
        <v>129</v>
      </c>
      <c r="C18" s="150" t="s">
        <v>1039</v>
      </c>
      <c r="D18" s="135">
        <v>8538.4211762037994</v>
      </c>
      <c r="E18" s="135">
        <v>8538.4211762037994</v>
      </c>
      <c r="F18" s="135">
        <v>8538.4211762037994</v>
      </c>
      <c r="G18" s="320">
        <v>37165</v>
      </c>
      <c r="H18" s="320">
        <v>37165</v>
      </c>
      <c r="I18" s="320">
        <v>46328</v>
      </c>
      <c r="J18" s="353">
        <v>25</v>
      </c>
      <c r="K18" s="353">
        <v>0</v>
      </c>
    </row>
    <row r="19" spans="1:15" s="50" customFormat="1" ht="12.95" customHeight="1" x14ac:dyDescent="0.25">
      <c r="A19" s="352">
        <v>6</v>
      </c>
      <c r="B19" s="351" t="s">
        <v>137</v>
      </c>
      <c r="C19" s="150" t="s">
        <v>918</v>
      </c>
      <c r="D19" s="135">
        <v>12662.865719660798</v>
      </c>
      <c r="E19" s="135">
        <v>12662.865719660798</v>
      </c>
      <c r="F19" s="135">
        <v>12662.865719660798</v>
      </c>
      <c r="G19" s="320">
        <v>36686</v>
      </c>
      <c r="H19" s="320">
        <v>36686</v>
      </c>
      <c r="I19" s="320">
        <v>45992</v>
      </c>
      <c r="J19" s="353">
        <v>25</v>
      </c>
      <c r="K19" s="353">
        <v>0</v>
      </c>
    </row>
    <row r="20" spans="1:15" s="50" customFormat="1" ht="12.95" customHeight="1" x14ac:dyDescent="0.25">
      <c r="A20" s="352">
        <v>7</v>
      </c>
      <c r="B20" s="351" t="s">
        <v>129</v>
      </c>
      <c r="C20" s="150" t="s">
        <v>1040</v>
      </c>
      <c r="D20" s="135">
        <v>19539.728598374597</v>
      </c>
      <c r="E20" s="135">
        <v>19539.728598374597</v>
      </c>
      <c r="F20" s="135">
        <v>19539.728598374597</v>
      </c>
      <c r="G20" s="320">
        <v>37342</v>
      </c>
      <c r="H20" s="320">
        <v>37342</v>
      </c>
      <c r="I20" s="320">
        <v>46504</v>
      </c>
      <c r="J20" s="353">
        <v>25</v>
      </c>
      <c r="K20" s="353">
        <v>0</v>
      </c>
    </row>
    <row r="21" spans="1:15" s="50" customFormat="1" ht="12.95" customHeight="1" x14ac:dyDescent="0.25">
      <c r="A21" s="352">
        <v>8</v>
      </c>
      <c r="B21" s="351" t="s">
        <v>129</v>
      </c>
      <c r="C21" s="150" t="s">
        <v>1041</v>
      </c>
      <c r="D21" s="135">
        <v>11323.566765139998</v>
      </c>
      <c r="E21" s="135">
        <v>11323.566765139998</v>
      </c>
      <c r="F21" s="135">
        <v>11323.566765139998</v>
      </c>
      <c r="G21" s="320">
        <v>37898</v>
      </c>
      <c r="H21" s="320">
        <v>37898</v>
      </c>
      <c r="I21" s="320">
        <v>47063</v>
      </c>
      <c r="J21" s="353">
        <v>25</v>
      </c>
      <c r="K21" s="353">
        <v>0</v>
      </c>
    </row>
    <row r="22" spans="1:15" s="50" customFormat="1" ht="12.95" customHeight="1" x14ac:dyDescent="0.25">
      <c r="A22" s="352">
        <v>9</v>
      </c>
      <c r="B22" s="351" t="s">
        <v>129</v>
      </c>
      <c r="C22" s="150" t="s">
        <v>1042</v>
      </c>
      <c r="D22" s="135">
        <v>15003.430266865598</v>
      </c>
      <c r="E22" s="135">
        <v>15003.430266865598</v>
      </c>
      <c r="F22" s="135">
        <v>15003.430266865598</v>
      </c>
      <c r="G22" s="320">
        <v>37274</v>
      </c>
      <c r="H22" s="320">
        <v>37274</v>
      </c>
      <c r="I22" s="320">
        <v>46405</v>
      </c>
      <c r="J22" s="353">
        <v>24</v>
      </c>
      <c r="K22" s="353">
        <v>11</v>
      </c>
    </row>
    <row r="23" spans="1:15" s="50" customFormat="1" ht="12.95" customHeight="1" x14ac:dyDescent="0.25">
      <c r="A23" s="352">
        <v>10</v>
      </c>
      <c r="B23" s="351" t="s">
        <v>129</v>
      </c>
      <c r="C23" s="150" t="s">
        <v>1043</v>
      </c>
      <c r="D23" s="135">
        <v>8630.2273244445987</v>
      </c>
      <c r="E23" s="135">
        <v>8630.2273244445987</v>
      </c>
      <c r="F23" s="135">
        <v>8630.2273244445987</v>
      </c>
      <c r="G23" s="320">
        <v>37822</v>
      </c>
      <c r="H23" s="320">
        <v>37822</v>
      </c>
      <c r="I23" s="320">
        <v>46954</v>
      </c>
      <c r="J23" s="353">
        <v>24</v>
      </c>
      <c r="K23" s="353">
        <v>11</v>
      </c>
    </row>
    <row r="24" spans="1:15" s="50" customFormat="1" ht="12.95" customHeight="1" x14ac:dyDescent="0.25">
      <c r="A24" s="352">
        <v>11</v>
      </c>
      <c r="B24" s="351" t="s">
        <v>129</v>
      </c>
      <c r="C24" s="150" t="s">
        <v>923</v>
      </c>
      <c r="D24" s="135">
        <v>8714.7133645557988</v>
      </c>
      <c r="E24" s="135">
        <v>8714.7133645557988</v>
      </c>
      <c r="F24" s="135">
        <v>8714.7133645557988</v>
      </c>
      <c r="G24" s="320">
        <v>37214</v>
      </c>
      <c r="H24" s="320">
        <v>37214</v>
      </c>
      <c r="I24" s="320">
        <v>46345</v>
      </c>
      <c r="J24" s="353">
        <v>24</v>
      </c>
      <c r="K24" s="353">
        <v>11</v>
      </c>
    </row>
    <row r="25" spans="1:15" s="50" customFormat="1" ht="12.95" customHeight="1" x14ac:dyDescent="0.25">
      <c r="A25" s="352">
        <v>12</v>
      </c>
      <c r="B25" s="351" t="s">
        <v>129</v>
      </c>
      <c r="C25" s="150" t="s">
        <v>924</v>
      </c>
      <c r="D25" s="135">
        <v>21218.491595447998</v>
      </c>
      <c r="E25" s="135">
        <v>21218.491595447998</v>
      </c>
      <c r="F25" s="135">
        <v>21218.491595447998</v>
      </c>
      <c r="G25" s="320">
        <v>37240</v>
      </c>
      <c r="H25" s="320">
        <v>37240</v>
      </c>
      <c r="I25" s="320">
        <v>46371</v>
      </c>
      <c r="J25" s="353">
        <v>25</v>
      </c>
      <c r="K25" s="353">
        <v>0</v>
      </c>
    </row>
    <row r="26" spans="1:15" s="50" customFormat="1" ht="12.95" customHeight="1" x14ac:dyDescent="0.25">
      <c r="A26" s="352">
        <v>13</v>
      </c>
      <c r="B26" s="351" t="s">
        <v>912</v>
      </c>
      <c r="C26" s="150" t="s">
        <v>1044</v>
      </c>
      <c r="D26" s="135">
        <v>2629.0849188421998</v>
      </c>
      <c r="E26" s="135">
        <v>2629.0849188421998</v>
      </c>
      <c r="F26" s="135">
        <v>2629.0849188421998</v>
      </c>
      <c r="G26" s="320">
        <v>36433</v>
      </c>
      <c r="H26" s="320">
        <v>36433</v>
      </c>
      <c r="I26" s="320">
        <v>45756</v>
      </c>
      <c r="J26" s="353">
        <v>25</v>
      </c>
      <c r="K26" s="353">
        <v>7</v>
      </c>
    </row>
    <row r="27" spans="1:15" s="50" customFormat="1" ht="12.95" customHeight="1" x14ac:dyDescent="0.25">
      <c r="A27" s="322" t="s">
        <v>960</v>
      </c>
      <c r="B27" s="351"/>
      <c r="C27" s="150"/>
      <c r="D27" s="134">
        <f>SUM(D28:D32)</f>
        <v>113706.8699792382</v>
      </c>
      <c r="E27" s="134">
        <f>SUM(E28:E32)</f>
        <v>113706.8699792382</v>
      </c>
      <c r="F27" s="134">
        <f>SUM(F28:F32)</f>
        <v>113706.8699792382</v>
      </c>
      <c r="G27" s="150"/>
      <c r="H27" s="150"/>
      <c r="I27" s="150"/>
      <c r="J27" s="150"/>
      <c r="K27" s="150"/>
    </row>
    <row r="28" spans="1:15" s="50" customFormat="1" ht="12.95" customHeight="1" x14ac:dyDescent="0.25">
      <c r="A28" s="352">
        <v>15</v>
      </c>
      <c r="B28" s="351" t="s">
        <v>129</v>
      </c>
      <c r="C28" s="150" t="s">
        <v>926</v>
      </c>
      <c r="D28" s="135">
        <v>40566.703293310595</v>
      </c>
      <c r="E28" s="135">
        <v>40566.703293310595</v>
      </c>
      <c r="F28" s="135">
        <v>40566.703293310595</v>
      </c>
      <c r="G28" s="320">
        <v>37979</v>
      </c>
      <c r="H28" s="320">
        <v>37979</v>
      </c>
      <c r="I28" s="320">
        <v>47116</v>
      </c>
      <c r="J28" s="353">
        <v>24</v>
      </c>
      <c r="K28" s="353">
        <v>11</v>
      </c>
    </row>
    <row r="29" spans="1:15" s="50" customFormat="1" ht="12.95" customHeight="1" x14ac:dyDescent="0.25">
      <c r="A29" s="352">
        <v>16</v>
      </c>
      <c r="B29" s="351" t="s">
        <v>129</v>
      </c>
      <c r="C29" s="150" t="s">
        <v>1045</v>
      </c>
      <c r="D29" s="135">
        <v>8902.5944768053996</v>
      </c>
      <c r="E29" s="135">
        <v>8902.5944768053996</v>
      </c>
      <c r="F29" s="135">
        <v>8902.5944768053996</v>
      </c>
      <c r="G29" s="320">
        <v>37873</v>
      </c>
      <c r="H29" s="320">
        <v>37873</v>
      </c>
      <c r="I29" s="320">
        <v>47035</v>
      </c>
      <c r="J29" s="353">
        <v>25</v>
      </c>
      <c r="K29" s="353">
        <v>0</v>
      </c>
    </row>
    <row r="30" spans="1:15" s="50" customFormat="1" ht="12.95" customHeight="1" x14ac:dyDescent="0.25">
      <c r="A30" s="352">
        <v>17</v>
      </c>
      <c r="B30" s="351" t="s">
        <v>129</v>
      </c>
      <c r="C30" s="150" t="s">
        <v>928</v>
      </c>
      <c r="D30" s="135">
        <v>17947.1852666862</v>
      </c>
      <c r="E30" s="135">
        <v>17947.1852666862</v>
      </c>
      <c r="F30" s="135">
        <v>17947.1852666862</v>
      </c>
      <c r="G30" s="320">
        <v>38464</v>
      </c>
      <c r="H30" s="320">
        <v>38464</v>
      </c>
      <c r="I30" s="320">
        <v>47625</v>
      </c>
      <c r="J30" s="353">
        <v>25</v>
      </c>
      <c r="K30" s="353">
        <v>0</v>
      </c>
    </row>
    <row r="31" spans="1:15" s="50" customFormat="1" ht="12.95" customHeight="1" x14ac:dyDescent="0.25">
      <c r="A31" s="352">
        <v>18</v>
      </c>
      <c r="B31" s="351" t="s">
        <v>129</v>
      </c>
      <c r="C31" s="150" t="s">
        <v>929</v>
      </c>
      <c r="D31" s="135">
        <v>12806.013184259398</v>
      </c>
      <c r="E31" s="135">
        <v>12806.013184259398</v>
      </c>
      <c r="F31" s="135">
        <v>12806.013184259398</v>
      </c>
      <c r="G31" s="320">
        <v>38078</v>
      </c>
      <c r="H31" s="320">
        <v>38078</v>
      </c>
      <c r="I31" s="320">
        <v>47239</v>
      </c>
      <c r="J31" s="353">
        <v>25</v>
      </c>
      <c r="K31" s="353">
        <v>0</v>
      </c>
      <c r="L31" s="68"/>
      <c r="M31" s="68"/>
      <c r="N31" s="68"/>
      <c r="O31" s="68"/>
    </row>
    <row r="32" spans="1:15" s="50" customFormat="1" ht="12.95" customHeight="1" x14ac:dyDescent="0.25">
      <c r="A32" s="352">
        <v>19</v>
      </c>
      <c r="B32" s="351" t="s">
        <v>129</v>
      </c>
      <c r="C32" s="150" t="s">
        <v>930</v>
      </c>
      <c r="D32" s="135">
        <v>33484.373758176596</v>
      </c>
      <c r="E32" s="135">
        <v>33484.373758176596</v>
      </c>
      <c r="F32" s="135">
        <v>33484.373758176596</v>
      </c>
      <c r="G32" s="320">
        <v>37764</v>
      </c>
      <c r="H32" s="320">
        <v>37764</v>
      </c>
      <c r="I32" s="320">
        <v>46927</v>
      </c>
      <c r="J32" s="353">
        <v>25</v>
      </c>
      <c r="K32" s="353">
        <v>0</v>
      </c>
    </row>
    <row r="33" spans="1:15" s="50" customFormat="1" ht="12.95" customHeight="1" x14ac:dyDescent="0.25">
      <c r="A33" s="322" t="s">
        <v>962</v>
      </c>
      <c r="B33" s="351"/>
      <c r="C33" s="150"/>
      <c r="D33" s="134">
        <f>SUM(D34:D35)</f>
        <v>84117.488458544802</v>
      </c>
      <c r="E33" s="134">
        <f>SUM(E34:E35)</f>
        <v>84117.488458544802</v>
      </c>
      <c r="F33" s="134">
        <f>SUM(F34:F35)</f>
        <v>84117.488458544802</v>
      </c>
      <c r="G33" s="150"/>
      <c r="H33" s="150"/>
      <c r="I33" s="150"/>
      <c r="J33" s="150"/>
      <c r="K33" s="150"/>
      <c r="L33" s="68"/>
      <c r="M33" s="68"/>
      <c r="N33" s="68"/>
      <c r="O33" s="68"/>
    </row>
    <row r="34" spans="1:15" s="50" customFormat="1" ht="12.95" customHeight="1" x14ac:dyDescent="0.25">
      <c r="A34" s="352">
        <v>20</v>
      </c>
      <c r="B34" s="351" t="s">
        <v>129</v>
      </c>
      <c r="C34" s="150" t="s">
        <v>931</v>
      </c>
      <c r="D34" s="135">
        <v>33524.950280785597</v>
      </c>
      <c r="E34" s="135">
        <v>33524.950280785597</v>
      </c>
      <c r="F34" s="135">
        <v>33524.950280785597</v>
      </c>
      <c r="G34" s="320">
        <v>39022</v>
      </c>
      <c r="H34" s="320">
        <v>39022</v>
      </c>
      <c r="I34" s="320">
        <v>48182</v>
      </c>
      <c r="J34" s="353">
        <v>25</v>
      </c>
      <c r="K34" s="353">
        <v>0</v>
      </c>
    </row>
    <row r="35" spans="1:15" s="50" customFormat="1" ht="12.95" customHeight="1" x14ac:dyDescent="0.25">
      <c r="A35" s="352">
        <v>21</v>
      </c>
      <c r="B35" s="351" t="s">
        <v>129</v>
      </c>
      <c r="C35" s="150" t="s">
        <v>932</v>
      </c>
      <c r="D35" s="135">
        <v>50592.538177759197</v>
      </c>
      <c r="E35" s="135">
        <v>50592.538177759197</v>
      </c>
      <c r="F35" s="135">
        <v>50592.538177759197</v>
      </c>
      <c r="G35" s="320">
        <v>39234</v>
      </c>
      <c r="H35" s="320">
        <v>39234</v>
      </c>
      <c r="I35" s="320">
        <v>48396</v>
      </c>
      <c r="J35" s="353">
        <v>25</v>
      </c>
      <c r="K35" s="353">
        <v>0</v>
      </c>
    </row>
    <row r="36" spans="1:15" s="50" customFormat="1" ht="12.95" customHeight="1" x14ac:dyDescent="0.25">
      <c r="A36" s="322" t="s">
        <v>965</v>
      </c>
      <c r="B36" s="351"/>
      <c r="C36" s="150"/>
      <c r="D36" s="134">
        <f>SUM(D37:D38)</f>
        <v>39642.677185959394</v>
      </c>
      <c r="E36" s="134">
        <f>SUM(E37:E38)</f>
        <v>39642.677185959394</v>
      </c>
      <c r="F36" s="134">
        <f>SUM(F37:F38)</f>
        <v>39642.677185959394</v>
      </c>
      <c r="G36" s="150"/>
      <c r="H36" s="150"/>
      <c r="I36" s="150"/>
      <c r="J36" s="150"/>
      <c r="K36" s="150"/>
    </row>
    <row r="37" spans="1:15" s="50" customFormat="1" ht="12.95" customHeight="1" x14ac:dyDescent="0.25">
      <c r="A37" s="352">
        <v>24</v>
      </c>
      <c r="B37" s="351" t="s">
        <v>129</v>
      </c>
      <c r="C37" s="150" t="s">
        <v>933</v>
      </c>
      <c r="D37" s="135">
        <v>16136.6811873344</v>
      </c>
      <c r="E37" s="135">
        <v>16136.6811873344</v>
      </c>
      <c r="F37" s="135">
        <v>16136.6811873344</v>
      </c>
      <c r="G37" s="320">
        <v>38443</v>
      </c>
      <c r="H37" s="320">
        <v>38443</v>
      </c>
      <c r="I37" s="320">
        <v>47604</v>
      </c>
      <c r="J37" s="353">
        <v>25</v>
      </c>
      <c r="K37" s="353">
        <v>0</v>
      </c>
      <c r="L37" s="68"/>
      <c r="M37" s="68"/>
      <c r="N37" s="68"/>
      <c r="O37" s="68"/>
    </row>
    <row r="38" spans="1:15" s="50" customFormat="1" ht="12.95" customHeight="1" x14ac:dyDescent="0.25">
      <c r="A38" s="352">
        <v>25</v>
      </c>
      <c r="B38" s="351" t="s">
        <v>129</v>
      </c>
      <c r="C38" s="150" t="s">
        <v>1046</v>
      </c>
      <c r="D38" s="135">
        <v>23505.995998624996</v>
      </c>
      <c r="E38" s="135">
        <v>23505.995998624996</v>
      </c>
      <c r="F38" s="135">
        <v>23505.995998624996</v>
      </c>
      <c r="G38" s="320">
        <v>38961</v>
      </c>
      <c r="H38" s="320">
        <v>38961</v>
      </c>
      <c r="I38" s="320">
        <v>48122</v>
      </c>
      <c r="J38" s="353">
        <v>25</v>
      </c>
      <c r="K38" s="353">
        <v>0</v>
      </c>
    </row>
    <row r="39" spans="1:15" s="50" customFormat="1" ht="12.95" customHeight="1" x14ac:dyDescent="0.25">
      <c r="A39" s="322" t="s">
        <v>967</v>
      </c>
      <c r="B39" s="351"/>
      <c r="C39" s="150"/>
      <c r="D39" s="134">
        <f>SUM(D40)</f>
        <v>23829.742359036594</v>
      </c>
      <c r="E39" s="134">
        <f>SUM(E40)</f>
        <v>23829.742359036594</v>
      </c>
      <c r="F39" s="134">
        <f>SUM(F40)</f>
        <v>23829.742359036594</v>
      </c>
      <c r="G39" s="150"/>
      <c r="H39" s="150"/>
      <c r="I39" s="150"/>
      <c r="J39" s="150"/>
      <c r="K39" s="150"/>
      <c r="L39" s="68"/>
      <c r="M39" s="68"/>
      <c r="N39" s="68"/>
      <c r="O39" s="68"/>
    </row>
    <row r="40" spans="1:15" s="50" customFormat="1" ht="12.95" customHeight="1" x14ac:dyDescent="0.25">
      <c r="A40" s="352">
        <v>26</v>
      </c>
      <c r="B40" s="351" t="s">
        <v>129</v>
      </c>
      <c r="C40" s="150" t="s">
        <v>1047</v>
      </c>
      <c r="D40" s="135">
        <v>23829.742359036594</v>
      </c>
      <c r="E40" s="135">
        <v>23829.742359036594</v>
      </c>
      <c r="F40" s="135">
        <v>23829.742359036594</v>
      </c>
      <c r="G40" s="320">
        <v>38869</v>
      </c>
      <c r="H40" s="320">
        <v>38869</v>
      </c>
      <c r="I40" s="320">
        <v>48030</v>
      </c>
      <c r="J40" s="353">
        <v>25</v>
      </c>
      <c r="K40" s="353">
        <v>0</v>
      </c>
    </row>
    <row r="41" spans="1:15" s="50" customFormat="1" ht="12.95" customHeight="1" x14ac:dyDescent="0.25">
      <c r="A41" s="322" t="s">
        <v>974</v>
      </c>
      <c r="B41" s="150"/>
      <c r="C41" s="150"/>
      <c r="D41" s="134">
        <f>SUM(D42:D43)</f>
        <v>33167.371023000196</v>
      </c>
      <c r="E41" s="134">
        <f>SUM(E42:E43)</f>
        <v>33167.371023000196</v>
      </c>
      <c r="F41" s="134">
        <f>SUM(F42:F43)</f>
        <v>33167.371023000196</v>
      </c>
      <c r="G41" s="150"/>
      <c r="H41" s="150"/>
      <c r="I41" s="150"/>
      <c r="J41" s="150"/>
      <c r="K41" s="150"/>
    </row>
    <row r="42" spans="1:15" s="50" customFormat="1" ht="12.95" customHeight="1" x14ac:dyDescent="0.25">
      <c r="A42" s="352">
        <v>28</v>
      </c>
      <c r="B42" s="351" t="s">
        <v>194</v>
      </c>
      <c r="C42" s="150" t="s">
        <v>1048</v>
      </c>
      <c r="D42" s="135">
        <v>7737.1088568689993</v>
      </c>
      <c r="E42" s="135">
        <v>7737.1088568689993</v>
      </c>
      <c r="F42" s="135">
        <v>7737.1088568689993</v>
      </c>
      <c r="G42" s="320">
        <v>41487</v>
      </c>
      <c r="H42" s="320">
        <v>41486</v>
      </c>
      <c r="I42" s="320">
        <v>50587</v>
      </c>
      <c r="J42" s="353">
        <v>24</v>
      </c>
      <c r="K42" s="353">
        <v>11</v>
      </c>
      <c r="L42" s="68"/>
      <c r="M42" s="68"/>
      <c r="N42" s="68"/>
      <c r="O42" s="68"/>
    </row>
    <row r="43" spans="1:15" s="50" customFormat="1" ht="12.95" customHeight="1" x14ac:dyDescent="0.25">
      <c r="A43" s="352">
        <v>29</v>
      </c>
      <c r="B43" s="351" t="s">
        <v>194</v>
      </c>
      <c r="C43" s="150" t="s">
        <v>226</v>
      </c>
      <c r="D43" s="135">
        <v>25430.262166131197</v>
      </c>
      <c r="E43" s="135">
        <v>25430.262166131197</v>
      </c>
      <c r="F43" s="135">
        <v>25430.262166131197</v>
      </c>
      <c r="G43" s="320">
        <v>40392</v>
      </c>
      <c r="H43" s="320">
        <v>40389</v>
      </c>
      <c r="I43" s="320">
        <v>49151</v>
      </c>
      <c r="J43" s="353">
        <v>23</v>
      </c>
      <c r="K43" s="353">
        <v>10</v>
      </c>
    </row>
    <row r="44" spans="1:15" s="50" customFormat="1" ht="12.95" customHeight="1" x14ac:dyDescent="0.25">
      <c r="A44" s="322" t="s">
        <v>978</v>
      </c>
      <c r="B44" s="150"/>
      <c r="C44" s="150"/>
      <c r="D44" s="134">
        <f>SUM(D45)</f>
        <v>1428.8986912115997</v>
      </c>
      <c r="E44" s="134">
        <f>SUM(E45)</f>
        <v>1428.8986912115997</v>
      </c>
      <c r="F44" s="134">
        <f>SUM(F45)</f>
        <v>1428.8986912115997</v>
      </c>
      <c r="G44" s="150"/>
      <c r="H44" s="150"/>
      <c r="I44" s="150"/>
      <c r="J44" s="150"/>
      <c r="K44" s="150"/>
    </row>
    <row r="45" spans="1:15" s="50" customFormat="1" ht="12.95" customHeight="1" x14ac:dyDescent="0.25">
      <c r="A45" s="352">
        <v>31</v>
      </c>
      <c r="B45" s="351" t="s">
        <v>937</v>
      </c>
      <c r="C45" s="150" t="s">
        <v>1049</v>
      </c>
      <c r="D45" s="135">
        <v>1428.8986912115997</v>
      </c>
      <c r="E45" s="135">
        <v>1428.8986912115997</v>
      </c>
      <c r="F45" s="135">
        <v>1428.8986912115997</v>
      </c>
      <c r="G45" s="320">
        <v>41186</v>
      </c>
      <c r="H45" s="320">
        <v>41185</v>
      </c>
      <c r="I45" s="320">
        <v>50041</v>
      </c>
      <c r="J45" s="353">
        <v>24</v>
      </c>
      <c r="K45" s="353">
        <v>2</v>
      </c>
    </row>
    <row r="46" spans="1:15" s="50" customFormat="1" ht="12.95" customHeight="1" x14ac:dyDescent="0.25">
      <c r="A46" s="322" t="s">
        <v>979</v>
      </c>
      <c r="B46" s="150"/>
      <c r="C46" s="150"/>
      <c r="D46" s="134">
        <f>SUM(D47)</f>
        <v>2110.3507599411996</v>
      </c>
      <c r="E46" s="134">
        <f>SUM(E47)</f>
        <v>2110.3507599411996</v>
      </c>
      <c r="F46" s="134">
        <f>SUM(F47)</f>
        <v>2110.3507599411996</v>
      </c>
      <c r="G46" s="150"/>
      <c r="H46" s="150"/>
      <c r="I46" s="150"/>
      <c r="J46" s="150"/>
      <c r="K46" s="150"/>
    </row>
    <row r="47" spans="1:15" s="50" customFormat="1" ht="12.95" customHeight="1" x14ac:dyDescent="0.25">
      <c r="A47" s="352">
        <v>33</v>
      </c>
      <c r="B47" s="351" t="s">
        <v>937</v>
      </c>
      <c r="C47" s="150" t="s">
        <v>1050</v>
      </c>
      <c r="D47" s="135">
        <v>2110.3507599411996</v>
      </c>
      <c r="E47" s="135">
        <v>2110.3507599411996</v>
      </c>
      <c r="F47" s="135">
        <v>2110.3507599411996</v>
      </c>
      <c r="G47" s="320">
        <v>41179</v>
      </c>
      <c r="H47" s="320">
        <v>41178</v>
      </c>
      <c r="I47" s="320">
        <v>47774</v>
      </c>
      <c r="J47" s="353">
        <v>18</v>
      </c>
      <c r="K47" s="353">
        <v>0</v>
      </c>
    </row>
    <row r="48" spans="1:15" s="50" customFormat="1" ht="12.95" customHeight="1" x14ac:dyDescent="0.25">
      <c r="A48" s="322" t="s">
        <v>982</v>
      </c>
      <c r="B48" s="150"/>
      <c r="C48" s="150"/>
      <c r="D48" s="134">
        <f>SUM(D49:D50)</f>
        <v>9708.6865166605985</v>
      </c>
      <c r="E48" s="134">
        <f>SUM(E49:E50)</f>
        <v>9708.6865166605985</v>
      </c>
      <c r="F48" s="134">
        <f>SUM(F49:F50)</f>
        <v>9708.6865166605985</v>
      </c>
      <c r="G48" s="150"/>
      <c r="H48" s="150"/>
      <c r="I48" s="150"/>
      <c r="J48" s="150"/>
      <c r="K48" s="150"/>
    </row>
    <row r="49" spans="1:25" s="50" customFormat="1" ht="12.95" customHeight="1" x14ac:dyDescent="0.25">
      <c r="A49" s="352">
        <v>34</v>
      </c>
      <c r="B49" s="351" t="s">
        <v>937</v>
      </c>
      <c r="C49" s="150" t="s">
        <v>1051</v>
      </c>
      <c r="D49" s="135">
        <v>4327.8650106579989</v>
      </c>
      <c r="E49" s="135">
        <v>4327.8650106579989</v>
      </c>
      <c r="F49" s="135">
        <v>4327.8650106579989</v>
      </c>
      <c r="G49" s="320">
        <v>40939</v>
      </c>
      <c r="H49" s="320">
        <v>40938</v>
      </c>
      <c r="I49" s="320">
        <v>48579</v>
      </c>
      <c r="J49" s="353">
        <v>20</v>
      </c>
      <c r="K49" s="353">
        <v>10</v>
      </c>
    </row>
    <row r="50" spans="1:25" s="50" customFormat="1" ht="12.95" customHeight="1" x14ac:dyDescent="0.25">
      <c r="A50" s="352">
        <v>36</v>
      </c>
      <c r="B50" s="351" t="s">
        <v>129</v>
      </c>
      <c r="C50" s="150" t="s">
        <v>1052</v>
      </c>
      <c r="D50" s="135">
        <v>5380.8215060025996</v>
      </c>
      <c r="E50" s="135">
        <v>5380.8215060025996</v>
      </c>
      <c r="F50" s="135">
        <v>5380.8215060025996</v>
      </c>
      <c r="G50" s="320">
        <v>42751</v>
      </c>
      <c r="H50" s="320">
        <v>42749</v>
      </c>
      <c r="I50" s="320">
        <v>51517</v>
      </c>
      <c r="J50" s="353">
        <v>24</v>
      </c>
      <c r="K50" s="353">
        <v>0</v>
      </c>
    </row>
    <row r="51" spans="1:25" s="50" customFormat="1" ht="12.95" customHeight="1" x14ac:dyDescent="0.25">
      <c r="A51" s="322" t="s">
        <v>995</v>
      </c>
      <c r="B51" s="150"/>
      <c r="C51" s="150"/>
      <c r="D51" s="134">
        <f>SUM(D52:D53)</f>
        <v>34137.227766137992</v>
      </c>
      <c r="E51" s="134">
        <f>SUM(E52:E53)</f>
        <v>34137.227766137992</v>
      </c>
      <c r="F51" s="134">
        <f>SUM(F52:F53)</f>
        <v>34137.227766137992</v>
      </c>
      <c r="G51" s="150"/>
      <c r="H51" s="150"/>
      <c r="I51" s="150"/>
      <c r="J51" s="150"/>
      <c r="K51" s="150"/>
    </row>
    <row r="52" spans="1:25" s="50" customFormat="1" ht="12.95" customHeight="1" x14ac:dyDescent="0.25">
      <c r="A52" s="352">
        <v>38</v>
      </c>
      <c r="B52" s="351" t="s">
        <v>129</v>
      </c>
      <c r="C52" s="150" t="s">
        <v>1053</v>
      </c>
      <c r="D52" s="135">
        <v>32294.153499371394</v>
      </c>
      <c r="E52" s="135">
        <v>32294.153499371394</v>
      </c>
      <c r="F52" s="135">
        <v>32294.153499371394</v>
      </c>
      <c r="G52" s="320">
        <v>43299</v>
      </c>
      <c r="H52" s="320">
        <v>43279</v>
      </c>
      <c r="I52" s="320">
        <v>53174</v>
      </c>
      <c r="J52" s="353">
        <v>27</v>
      </c>
      <c r="K52" s="353">
        <v>0</v>
      </c>
    </row>
    <row r="53" spans="1:25" s="50" customFormat="1" ht="12.95" customHeight="1" x14ac:dyDescent="0.25">
      <c r="A53" s="352">
        <v>40</v>
      </c>
      <c r="B53" s="351" t="s">
        <v>937</v>
      </c>
      <c r="C53" s="150" t="s">
        <v>1054</v>
      </c>
      <c r="D53" s="135">
        <v>1843.0742667666</v>
      </c>
      <c r="E53" s="135">
        <v>1843.0742667666</v>
      </c>
      <c r="F53" s="135">
        <v>1843.0742667666</v>
      </c>
      <c r="G53" s="320">
        <v>43099</v>
      </c>
      <c r="H53" s="320">
        <v>43069</v>
      </c>
      <c r="I53" s="320">
        <v>50769</v>
      </c>
      <c r="J53" s="353">
        <v>21</v>
      </c>
      <c r="K53" s="353">
        <v>0</v>
      </c>
    </row>
    <row r="54" spans="1:25" s="50" customFormat="1" ht="12.95" customHeight="1" x14ac:dyDescent="0.25">
      <c r="A54" s="322" t="s">
        <v>996</v>
      </c>
      <c r="B54" s="150"/>
      <c r="C54" s="150"/>
      <c r="D54" s="134">
        <f>SUM(D55:D56)</f>
        <v>27265.917617380397</v>
      </c>
      <c r="E54" s="134">
        <f>SUM(E55:E56)</f>
        <v>27265.917617380397</v>
      </c>
      <c r="F54" s="134">
        <f>SUM(F55:F56)</f>
        <v>27265.917617380397</v>
      </c>
      <c r="G54" s="150"/>
      <c r="H54" s="150"/>
      <c r="I54" s="150"/>
      <c r="J54" s="150"/>
      <c r="K54" s="150"/>
    </row>
    <row r="55" spans="1:25" s="50" customFormat="1" ht="12.95" customHeight="1" x14ac:dyDescent="0.25">
      <c r="A55" s="352">
        <v>42</v>
      </c>
      <c r="B55" s="351" t="s">
        <v>129</v>
      </c>
      <c r="C55" s="150" t="s">
        <v>944</v>
      </c>
      <c r="D55" s="135">
        <v>15915.838781142998</v>
      </c>
      <c r="E55" s="135">
        <v>15915.838781142998</v>
      </c>
      <c r="F55" s="135">
        <v>15915.838781142998</v>
      </c>
      <c r="G55" s="320">
        <v>43496</v>
      </c>
      <c r="H55" s="320">
        <v>43467</v>
      </c>
      <c r="I55" s="320">
        <v>53330</v>
      </c>
      <c r="J55" s="353">
        <v>27</v>
      </c>
      <c r="K55" s="353">
        <v>0</v>
      </c>
    </row>
    <row r="56" spans="1:25" s="50" customFormat="1" ht="12.95" customHeight="1" x14ac:dyDescent="0.25">
      <c r="A56" s="352">
        <v>43</v>
      </c>
      <c r="B56" s="351" t="s">
        <v>129</v>
      </c>
      <c r="C56" s="150" t="s">
        <v>945</v>
      </c>
      <c r="D56" s="135">
        <v>11350.078836237399</v>
      </c>
      <c r="E56" s="135">
        <v>11350.078836237399</v>
      </c>
      <c r="F56" s="135">
        <v>11350.078836237399</v>
      </c>
      <c r="G56" s="320">
        <v>43311</v>
      </c>
      <c r="H56" s="320">
        <v>43282</v>
      </c>
      <c r="I56" s="320">
        <v>53174</v>
      </c>
      <c r="J56" s="353">
        <v>27</v>
      </c>
      <c r="K56" s="353">
        <v>0</v>
      </c>
    </row>
    <row r="57" spans="1:25" s="50" customFormat="1" ht="12.95" customHeight="1" x14ac:dyDescent="0.25">
      <c r="A57" s="322" t="s">
        <v>998</v>
      </c>
      <c r="B57" s="351"/>
      <c r="C57" s="150"/>
      <c r="D57" s="134">
        <f>SUM(D58:D59)</f>
        <v>87474.609228910384</v>
      </c>
      <c r="E57" s="134">
        <f t="shared" ref="E57:F57" si="0">SUM(E58:E59)</f>
        <v>87474.609228910384</v>
      </c>
      <c r="F57" s="134">
        <f t="shared" si="0"/>
        <v>87474.609228910384</v>
      </c>
      <c r="G57" s="150"/>
      <c r="H57" s="150"/>
      <c r="I57" s="150"/>
      <c r="J57" s="150"/>
      <c r="K57" s="150"/>
    </row>
    <row r="58" spans="1:25" s="50" customFormat="1" ht="12.95" customHeight="1" x14ac:dyDescent="0.25">
      <c r="A58" s="352">
        <v>45</v>
      </c>
      <c r="B58" s="351" t="s">
        <v>129</v>
      </c>
      <c r="C58" s="150" t="s">
        <v>946</v>
      </c>
      <c r="D58" s="135">
        <v>10207.057698641998</v>
      </c>
      <c r="E58" s="135">
        <v>10207.057698641998</v>
      </c>
      <c r="F58" s="135">
        <v>10207.057698641998</v>
      </c>
      <c r="G58" s="320">
        <v>43860</v>
      </c>
      <c r="H58" s="320">
        <v>43831</v>
      </c>
      <c r="I58" s="320">
        <v>53509</v>
      </c>
      <c r="J58" s="353">
        <v>26</v>
      </c>
      <c r="K58" s="353">
        <v>6</v>
      </c>
    </row>
    <row r="59" spans="1:25" s="50" customFormat="1" x14ac:dyDescent="0.2">
      <c r="A59" s="319">
        <v>303</v>
      </c>
      <c r="B59" s="351" t="s">
        <v>1003</v>
      </c>
      <c r="C59" s="354" t="s">
        <v>1055</v>
      </c>
      <c r="D59" s="135">
        <v>77267.551530268393</v>
      </c>
      <c r="E59" s="135">
        <v>77267.551530268393</v>
      </c>
      <c r="F59" s="135">
        <v>77267.551530268393</v>
      </c>
      <c r="G59" s="320">
        <v>44562</v>
      </c>
      <c r="H59" s="320">
        <v>44561</v>
      </c>
      <c r="I59" s="320">
        <v>53693</v>
      </c>
      <c r="J59" s="353">
        <v>25</v>
      </c>
      <c r="K59" s="353">
        <v>0</v>
      </c>
    </row>
    <row r="60" spans="1:25" s="50" customFormat="1" ht="12.95" customHeight="1" x14ac:dyDescent="0.25">
      <c r="A60" s="322" t="s">
        <v>1016</v>
      </c>
      <c r="B60" s="351"/>
      <c r="C60" s="150"/>
      <c r="D60" s="134">
        <f>SUM(D61:D61)</f>
        <v>4512.1445033139998</v>
      </c>
      <c r="E60" s="134">
        <f>SUM(E61:E61)</f>
        <v>4512.1445033139998</v>
      </c>
      <c r="F60" s="134">
        <f>SUM(F61:F61)</f>
        <v>4512.1445033139998</v>
      </c>
      <c r="G60" s="150"/>
      <c r="H60" s="150"/>
      <c r="I60" s="150"/>
      <c r="J60" s="150"/>
      <c r="K60" s="150"/>
    </row>
    <row r="61" spans="1:25" s="50" customFormat="1" ht="12.95" customHeight="1" x14ac:dyDescent="0.2">
      <c r="A61" s="355">
        <v>49</v>
      </c>
      <c r="B61" s="355" t="s">
        <v>937</v>
      </c>
      <c r="C61" s="355" t="s">
        <v>1056</v>
      </c>
      <c r="D61" s="137">
        <v>4512.1445033139998</v>
      </c>
      <c r="E61" s="137">
        <v>4512.1445033139998</v>
      </c>
      <c r="F61" s="137">
        <v>4512.1445033139998</v>
      </c>
      <c r="G61" s="323">
        <v>43191</v>
      </c>
      <c r="H61" s="323">
        <v>43189</v>
      </c>
      <c r="I61" s="323">
        <v>50526</v>
      </c>
      <c r="J61" s="356">
        <v>20</v>
      </c>
      <c r="K61" s="356">
        <v>0</v>
      </c>
    </row>
    <row r="62" spans="1:25" s="50" customFormat="1" ht="12.95" customHeight="1" x14ac:dyDescent="0.2">
      <c r="A62" s="361" t="s">
        <v>1077</v>
      </c>
      <c r="B62" s="361"/>
      <c r="C62" s="361"/>
      <c r="D62" s="139"/>
      <c r="E62" s="139"/>
      <c r="F62" s="139"/>
      <c r="G62" s="320"/>
      <c r="H62" s="320"/>
      <c r="I62" s="320"/>
      <c r="J62" s="353"/>
      <c r="K62" s="353"/>
    </row>
    <row r="63" spans="1:25" s="44" customFormat="1" ht="12.95" customHeight="1" x14ac:dyDescent="0.25">
      <c r="A63" s="449" t="s">
        <v>1057</v>
      </c>
      <c r="B63" s="449"/>
      <c r="C63" s="449"/>
      <c r="D63" s="449"/>
      <c r="E63" s="449"/>
      <c r="F63" s="449"/>
      <c r="G63" s="449"/>
      <c r="H63" s="449"/>
      <c r="I63" s="449"/>
      <c r="J63" s="449"/>
      <c r="K63" s="449"/>
      <c r="L63" s="48"/>
      <c r="M63" s="48"/>
      <c r="N63" s="48"/>
      <c r="O63" s="48"/>
      <c r="P63" s="48"/>
      <c r="Q63" s="48"/>
      <c r="R63" s="48"/>
      <c r="S63" s="48"/>
      <c r="T63" s="48"/>
      <c r="U63" s="48"/>
      <c r="V63" s="48"/>
      <c r="W63" s="48"/>
      <c r="X63" s="48"/>
      <c r="Y63" s="48"/>
    </row>
    <row r="64" spans="1:25" s="44" customFormat="1" ht="12.95" customHeight="1" x14ac:dyDescent="0.25">
      <c r="A64" s="450" t="s">
        <v>1088</v>
      </c>
      <c r="B64" s="450"/>
      <c r="C64" s="450"/>
      <c r="D64" s="450"/>
      <c r="E64" s="450"/>
      <c r="F64" s="450"/>
      <c r="G64" s="450"/>
      <c r="H64" s="450"/>
      <c r="I64" s="450"/>
      <c r="J64" s="450"/>
      <c r="K64" s="357"/>
      <c r="L64" s="48"/>
      <c r="M64" s="48"/>
      <c r="N64" s="48"/>
      <c r="O64" s="48"/>
      <c r="P64" s="48"/>
      <c r="Q64" s="48"/>
      <c r="R64" s="48"/>
      <c r="S64" s="48"/>
      <c r="T64" s="48"/>
      <c r="U64" s="48"/>
      <c r="V64" s="48"/>
      <c r="W64" s="48"/>
      <c r="X64" s="48"/>
      <c r="Y64" s="48"/>
    </row>
    <row r="65" spans="1:25" s="44" customFormat="1" ht="12.95" customHeight="1" x14ac:dyDescent="0.25">
      <c r="A65" s="318" t="s">
        <v>1058</v>
      </c>
      <c r="B65" s="318"/>
      <c r="C65" s="318"/>
      <c r="D65" s="318"/>
      <c r="E65" s="318"/>
      <c r="F65" s="318"/>
      <c r="G65" s="318"/>
      <c r="H65" s="318"/>
      <c r="I65" s="318"/>
      <c r="J65" s="319"/>
      <c r="K65" s="357"/>
      <c r="L65" s="48"/>
      <c r="M65" s="48"/>
      <c r="N65" s="48"/>
      <c r="O65" s="48"/>
      <c r="P65" s="48"/>
      <c r="Q65" s="48"/>
      <c r="R65" s="48"/>
      <c r="S65" s="48"/>
      <c r="T65" s="48"/>
      <c r="U65" s="48"/>
      <c r="V65" s="48"/>
      <c r="W65" s="48"/>
      <c r="X65" s="48"/>
      <c r="Y65" s="48"/>
    </row>
    <row r="66" spans="1:25" s="44" customFormat="1" ht="12.95" customHeight="1" x14ac:dyDescent="0.25">
      <c r="A66" s="449" t="s">
        <v>1059</v>
      </c>
      <c r="B66" s="449"/>
      <c r="C66" s="449"/>
      <c r="D66" s="449"/>
      <c r="E66" s="449"/>
      <c r="F66" s="449"/>
      <c r="G66" s="449"/>
      <c r="H66" s="449"/>
      <c r="I66" s="449"/>
      <c r="J66" s="449"/>
      <c r="K66" s="449"/>
      <c r="L66" s="48"/>
      <c r="M66" s="48"/>
      <c r="N66" s="48"/>
      <c r="O66" s="48"/>
      <c r="P66" s="48"/>
      <c r="Q66" s="48"/>
      <c r="R66" s="48"/>
      <c r="S66" s="48"/>
      <c r="T66" s="48"/>
      <c r="U66" s="48"/>
      <c r="V66" s="48"/>
      <c r="W66" s="48"/>
      <c r="X66" s="48"/>
      <c r="Y66" s="48"/>
    </row>
    <row r="67" spans="1:25" s="44" customFormat="1" ht="12.95" customHeight="1" x14ac:dyDescent="0.25">
      <c r="A67" s="451" t="s">
        <v>401</v>
      </c>
      <c r="B67" s="451"/>
      <c r="C67" s="451"/>
      <c r="D67" s="451"/>
      <c r="E67" s="451"/>
      <c r="F67" s="451"/>
      <c r="G67" s="451"/>
      <c r="H67" s="451"/>
      <c r="I67" s="451"/>
      <c r="J67" s="451"/>
      <c r="K67" s="115"/>
      <c r="L67" s="48"/>
      <c r="M67" s="48"/>
      <c r="N67" s="48"/>
      <c r="O67" s="48"/>
      <c r="P67" s="48"/>
      <c r="Q67" s="48"/>
      <c r="R67" s="48"/>
      <c r="S67" s="48"/>
      <c r="T67" s="48"/>
      <c r="U67" s="48"/>
      <c r="V67" s="48"/>
      <c r="W67" s="48"/>
      <c r="X67" s="48"/>
      <c r="Y67" s="48"/>
    </row>
    <row r="68" spans="1:25" s="45" customFormat="1" ht="12.75" customHeight="1" x14ac:dyDescent="0.25">
      <c r="A68" s="358"/>
      <c r="B68" s="150"/>
      <c r="C68" s="150"/>
      <c r="D68" s="359"/>
      <c r="E68" s="320"/>
      <c r="F68" s="320"/>
      <c r="G68" s="320"/>
      <c r="H68" s="320"/>
      <c r="I68" s="360"/>
      <c r="J68" s="360"/>
      <c r="K68" s="115"/>
      <c r="L68" s="50"/>
      <c r="M68" s="50"/>
      <c r="N68" s="50"/>
      <c r="O68" s="50"/>
      <c r="P68" s="50"/>
      <c r="Q68" s="50"/>
      <c r="R68" s="50"/>
      <c r="S68" s="50"/>
      <c r="T68" s="50"/>
      <c r="U68" s="50"/>
      <c r="V68" s="50"/>
      <c r="W68" s="50"/>
      <c r="X68" s="50"/>
      <c r="Y68" s="50"/>
    </row>
    <row r="69" spans="1:25" s="45" customFormat="1" ht="12.75" customHeight="1" x14ac:dyDescent="0.25">
      <c r="A69" s="358"/>
      <c r="B69" s="150"/>
      <c r="C69" s="150"/>
      <c r="D69" s="359"/>
      <c r="E69" s="320"/>
      <c r="F69" s="320"/>
      <c r="G69" s="320"/>
      <c r="H69" s="320"/>
      <c r="I69" s="360"/>
      <c r="J69" s="360"/>
      <c r="K69" s="115"/>
      <c r="L69" s="50"/>
      <c r="M69" s="50"/>
      <c r="N69" s="50"/>
      <c r="O69" s="50"/>
      <c r="P69" s="50"/>
      <c r="Q69" s="50"/>
      <c r="R69" s="50"/>
      <c r="S69" s="50"/>
      <c r="T69" s="50"/>
      <c r="U69" s="50"/>
      <c r="V69" s="50"/>
      <c r="W69" s="50"/>
      <c r="X69" s="50"/>
      <c r="Y69" s="50"/>
    </row>
    <row r="70" spans="1:25" s="45" customFormat="1" ht="12.75" customHeight="1" x14ac:dyDescent="0.25">
      <c r="A70" s="358"/>
      <c r="B70" s="150"/>
      <c r="C70" s="150"/>
      <c r="D70" s="359"/>
      <c r="E70" s="320"/>
      <c r="F70" s="320"/>
      <c r="G70" s="320"/>
      <c r="H70" s="320"/>
      <c r="I70" s="360"/>
      <c r="J70" s="360"/>
      <c r="K70" s="115"/>
      <c r="L70" s="50"/>
      <c r="M70" s="50"/>
      <c r="N70" s="50"/>
      <c r="O70" s="50"/>
      <c r="P70" s="50"/>
      <c r="Q70" s="50"/>
      <c r="R70" s="50"/>
      <c r="S70" s="50"/>
      <c r="T70" s="50"/>
      <c r="U70" s="50"/>
      <c r="V70" s="50"/>
      <c r="W70" s="50"/>
      <c r="X70" s="50"/>
      <c r="Y70" s="50"/>
    </row>
    <row r="71" spans="1:25" s="45" customFormat="1" ht="12.75" customHeight="1" x14ac:dyDescent="0.25">
      <c r="A71" s="358"/>
      <c r="B71" s="150"/>
      <c r="C71" s="150"/>
      <c r="D71" s="359"/>
      <c r="E71" s="320"/>
      <c r="F71" s="320"/>
      <c r="G71" s="320"/>
      <c r="H71" s="320"/>
      <c r="I71" s="360"/>
      <c r="J71" s="360"/>
      <c r="K71" s="115"/>
      <c r="L71" s="50"/>
      <c r="M71" s="50"/>
      <c r="N71" s="50"/>
      <c r="O71" s="50"/>
      <c r="P71" s="50"/>
      <c r="Q71" s="50"/>
      <c r="R71" s="50"/>
      <c r="S71" s="50"/>
      <c r="T71" s="50"/>
      <c r="U71" s="50"/>
      <c r="V71" s="50"/>
      <c r="W71" s="50"/>
      <c r="X71" s="50"/>
      <c r="Y71" s="50"/>
    </row>
    <row r="72" spans="1:25" s="45" customFormat="1" ht="12.75" customHeight="1" x14ac:dyDescent="0.25">
      <c r="A72" s="88"/>
      <c r="B72" s="50"/>
      <c r="C72" s="50"/>
      <c r="D72" s="89"/>
      <c r="E72" s="70"/>
      <c r="F72" s="70"/>
      <c r="G72" s="70"/>
      <c r="H72" s="70"/>
      <c r="I72" s="90"/>
      <c r="J72" s="90"/>
      <c r="K72" s="71"/>
      <c r="L72" s="50"/>
      <c r="M72" s="50"/>
      <c r="N72" s="50"/>
      <c r="O72" s="50"/>
      <c r="P72" s="50"/>
      <c r="Q72" s="50"/>
      <c r="R72" s="50"/>
      <c r="S72" s="50"/>
      <c r="T72" s="50"/>
      <c r="U72" s="50"/>
      <c r="V72" s="50"/>
      <c r="W72" s="50"/>
      <c r="X72" s="50"/>
      <c r="Y72" s="50"/>
    </row>
    <row r="73" spans="1:25" s="45" customFormat="1" ht="12.75" customHeight="1" x14ac:dyDescent="0.25">
      <c r="A73" s="88"/>
      <c r="B73" s="50"/>
      <c r="C73" s="50"/>
      <c r="D73" s="89"/>
      <c r="E73" s="70"/>
      <c r="F73" s="70"/>
      <c r="G73" s="70"/>
      <c r="H73" s="70"/>
      <c r="I73" s="90"/>
      <c r="J73" s="90"/>
      <c r="K73" s="71"/>
      <c r="L73" s="50"/>
      <c r="M73" s="50"/>
      <c r="N73" s="50"/>
      <c r="O73" s="50"/>
      <c r="P73" s="50"/>
      <c r="Q73" s="50"/>
      <c r="R73" s="50"/>
      <c r="S73" s="50"/>
      <c r="T73" s="50"/>
      <c r="U73" s="50"/>
      <c r="V73" s="50"/>
      <c r="W73" s="50"/>
      <c r="X73" s="50"/>
      <c r="Y73" s="50"/>
    </row>
    <row r="74" spans="1:25" s="45" customFormat="1" x14ac:dyDescent="0.25">
      <c r="A74" s="88"/>
      <c r="B74" s="50"/>
      <c r="C74" s="50"/>
      <c r="D74" s="89"/>
      <c r="E74" s="70"/>
      <c r="F74" s="70"/>
      <c r="G74" s="70"/>
      <c r="H74" s="70"/>
      <c r="I74" s="90"/>
      <c r="J74" s="90"/>
      <c r="K74" s="71"/>
      <c r="L74" s="50"/>
      <c r="M74" s="50"/>
      <c r="N74" s="50"/>
      <c r="O74" s="50"/>
      <c r="P74" s="50"/>
      <c r="Q74" s="50"/>
      <c r="R74" s="50"/>
      <c r="S74" s="50"/>
      <c r="T74" s="50"/>
      <c r="U74" s="50"/>
      <c r="V74" s="50"/>
      <c r="W74" s="50"/>
      <c r="X74" s="50"/>
      <c r="Y74" s="50"/>
    </row>
    <row r="75" spans="1:25" s="45" customFormat="1" x14ac:dyDescent="0.25">
      <c r="A75" s="88"/>
      <c r="B75" s="88"/>
      <c r="C75" s="50"/>
      <c r="D75" s="89"/>
      <c r="E75" s="72"/>
      <c r="F75" s="72"/>
      <c r="G75" s="72"/>
      <c r="H75" s="72"/>
      <c r="I75" s="72"/>
      <c r="J75" s="91"/>
      <c r="K75" s="71"/>
      <c r="L75" s="50"/>
      <c r="M75" s="50"/>
      <c r="N75" s="50"/>
      <c r="O75" s="50"/>
      <c r="P75" s="50"/>
      <c r="Q75" s="50"/>
      <c r="R75" s="50"/>
      <c r="S75" s="50"/>
      <c r="T75" s="50"/>
      <c r="U75" s="50"/>
      <c r="V75" s="50"/>
      <c r="W75" s="50"/>
      <c r="X75" s="50"/>
      <c r="Y75" s="50"/>
    </row>
    <row r="76" spans="1:25" s="45" customFormat="1" x14ac:dyDescent="0.25">
      <c r="A76" s="459"/>
      <c r="B76" s="459"/>
      <c r="C76" s="460"/>
      <c r="D76" s="460"/>
      <c r="E76" s="460"/>
      <c r="F76" s="460"/>
      <c r="G76" s="460"/>
      <c r="H76" s="460"/>
      <c r="I76" s="460"/>
      <c r="J76" s="460"/>
      <c r="K76" s="71"/>
      <c r="L76" s="50"/>
      <c r="M76" s="50"/>
      <c r="N76" s="50"/>
      <c r="O76" s="50"/>
      <c r="P76" s="50"/>
      <c r="Q76" s="50"/>
      <c r="R76" s="50"/>
      <c r="S76" s="50"/>
      <c r="T76" s="50"/>
      <c r="U76" s="50"/>
      <c r="V76" s="50"/>
      <c r="W76" s="50"/>
      <c r="X76" s="50"/>
      <c r="Y76" s="50"/>
    </row>
    <row r="77" spans="1:25" s="45" customFormat="1" x14ac:dyDescent="0.25">
      <c r="C77" s="50"/>
      <c r="D77" s="89"/>
      <c r="E77" s="50"/>
      <c r="F77" s="50"/>
      <c r="G77" s="50"/>
      <c r="H77" s="50"/>
      <c r="I77" s="50"/>
      <c r="J77" s="71"/>
      <c r="K77" s="71"/>
      <c r="L77" s="50"/>
      <c r="M77" s="50"/>
      <c r="N77" s="50"/>
      <c r="O77" s="50"/>
      <c r="P77" s="50"/>
      <c r="Q77" s="50"/>
      <c r="R77" s="50"/>
      <c r="S77" s="50"/>
      <c r="T77" s="50"/>
      <c r="U77" s="50"/>
      <c r="V77" s="50"/>
      <c r="W77" s="50"/>
      <c r="X77" s="50"/>
      <c r="Y77" s="50"/>
    </row>
    <row r="78" spans="1:25" s="45" customFormat="1" x14ac:dyDescent="0.25">
      <c r="D78" s="92"/>
      <c r="J78" s="93"/>
      <c r="K78" s="71"/>
      <c r="L78" s="50"/>
      <c r="M78" s="50"/>
      <c r="N78" s="50"/>
      <c r="O78" s="50"/>
      <c r="P78" s="50"/>
      <c r="Q78" s="50"/>
      <c r="R78" s="50"/>
      <c r="S78" s="50"/>
      <c r="T78" s="50"/>
      <c r="U78" s="50"/>
      <c r="V78" s="50"/>
      <c r="W78" s="50"/>
      <c r="X78" s="50"/>
      <c r="Y78" s="50"/>
    </row>
    <row r="79" spans="1:25" s="45" customFormat="1" x14ac:dyDescent="0.25">
      <c r="D79" s="92"/>
      <c r="J79" s="93"/>
      <c r="K79" s="71"/>
      <c r="L79" s="50"/>
      <c r="M79" s="50"/>
      <c r="N79" s="50"/>
      <c r="O79" s="50"/>
      <c r="P79" s="50"/>
      <c r="Q79" s="50"/>
      <c r="R79" s="50"/>
      <c r="S79" s="50"/>
      <c r="T79" s="50"/>
      <c r="U79" s="50"/>
      <c r="V79" s="50"/>
      <c r="W79" s="50"/>
      <c r="X79" s="50"/>
      <c r="Y79" s="50"/>
    </row>
    <row r="80" spans="1:25" s="45" customFormat="1" x14ac:dyDescent="0.25">
      <c r="D80" s="92"/>
      <c r="J80" s="93"/>
      <c r="K80" s="71"/>
      <c r="L80" s="50"/>
      <c r="M80" s="50"/>
      <c r="N80" s="50"/>
      <c r="O80" s="50"/>
      <c r="P80" s="50"/>
      <c r="Q80" s="50"/>
      <c r="R80" s="50"/>
      <c r="S80" s="50"/>
      <c r="T80" s="50"/>
      <c r="U80" s="50"/>
      <c r="V80" s="50"/>
      <c r="W80" s="50"/>
      <c r="X80" s="50"/>
      <c r="Y80" s="50"/>
    </row>
    <row r="81" spans="1:25" s="45" customFormat="1" x14ac:dyDescent="0.25">
      <c r="D81" s="92"/>
      <c r="J81" s="93"/>
      <c r="K81" s="71"/>
      <c r="L81" s="50"/>
      <c r="M81" s="50"/>
      <c r="N81" s="50"/>
      <c r="O81" s="50"/>
      <c r="P81" s="50"/>
      <c r="Q81" s="50"/>
      <c r="R81" s="50"/>
      <c r="S81" s="50"/>
      <c r="T81" s="50"/>
      <c r="U81" s="50"/>
      <c r="V81" s="50"/>
      <c r="W81" s="50"/>
      <c r="X81" s="50"/>
      <c r="Y81" s="50"/>
    </row>
    <row r="82" spans="1:25" s="45" customFormat="1" x14ac:dyDescent="0.25">
      <c r="D82" s="92"/>
      <c r="J82" s="93"/>
      <c r="K82" s="71"/>
      <c r="L82" s="50"/>
      <c r="M82" s="50"/>
      <c r="N82" s="50"/>
      <c r="O82" s="50"/>
      <c r="P82" s="50"/>
      <c r="Q82" s="50"/>
      <c r="R82" s="50"/>
      <c r="S82" s="50"/>
      <c r="T82" s="50"/>
      <c r="U82" s="50"/>
      <c r="V82" s="50"/>
      <c r="W82" s="50"/>
      <c r="X82" s="50"/>
      <c r="Y82" s="50"/>
    </row>
    <row r="83" spans="1:25" s="45" customFormat="1" x14ac:dyDescent="0.25">
      <c r="D83" s="92"/>
      <c r="J83" s="93"/>
      <c r="K83" s="71"/>
      <c r="L83" s="50"/>
      <c r="M83" s="50"/>
      <c r="N83" s="50"/>
      <c r="O83" s="50"/>
      <c r="P83" s="50"/>
      <c r="Q83" s="50"/>
      <c r="R83" s="50"/>
      <c r="S83" s="50"/>
      <c r="T83" s="50"/>
      <c r="U83" s="50"/>
      <c r="V83" s="50"/>
      <c r="W83" s="50"/>
      <c r="X83" s="50"/>
      <c r="Y83" s="50"/>
    </row>
    <row r="84" spans="1:25" s="45" customFormat="1" ht="12.75" customHeight="1" x14ac:dyDescent="0.25">
      <c r="D84" s="92"/>
      <c r="J84" s="93"/>
      <c r="K84" s="71"/>
      <c r="L84" s="50"/>
      <c r="M84" s="50"/>
      <c r="N84" s="50"/>
      <c r="O84" s="50"/>
      <c r="P84" s="50"/>
      <c r="Q84" s="50"/>
      <c r="R84" s="50"/>
      <c r="S84" s="50"/>
      <c r="T84" s="50"/>
      <c r="U84" s="50"/>
      <c r="V84" s="50"/>
      <c r="W84" s="50"/>
      <c r="X84" s="50"/>
      <c r="Y84" s="50"/>
    </row>
    <row r="85" spans="1:25" s="45" customFormat="1" ht="12.75" customHeight="1" x14ac:dyDescent="0.25">
      <c r="D85" s="92"/>
      <c r="J85" s="93"/>
      <c r="K85" s="71"/>
      <c r="L85" s="50"/>
      <c r="M85" s="50"/>
      <c r="N85" s="50"/>
      <c r="O85" s="50"/>
      <c r="P85" s="50"/>
      <c r="Q85" s="50"/>
      <c r="R85" s="50"/>
      <c r="S85" s="50"/>
      <c r="T85" s="50"/>
      <c r="U85" s="50"/>
      <c r="V85" s="50"/>
      <c r="W85" s="50"/>
      <c r="X85" s="50"/>
      <c r="Y85" s="50"/>
    </row>
    <row r="86" spans="1:25" s="45" customFormat="1" ht="12.75" customHeight="1" x14ac:dyDescent="0.25">
      <c r="D86" s="92"/>
      <c r="J86" s="93"/>
      <c r="K86" s="71"/>
      <c r="L86" s="50"/>
      <c r="M86" s="50"/>
      <c r="N86" s="50"/>
      <c r="O86" s="50"/>
      <c r="P86" s="50"/>
      <c r="Q86" s="50"/>
      <c r="R86" s="50"/>
      <c r="S86" s="50"/>
      <c r="T86" s="50"/>
      <c r="U86" s="50"/>
      <c r="V86" s="50"/>
      <c r="W86" s="50"/>
      <c r="X86" s="50"/>
      <c r="Y86" s="50"/>
    </row>
    <row r="87" spans="1:25" s="45" customFormat="1" ht="12.75" customHeight="1" x14ac:dyDescent="0.25">
      <c r="D87" s="92"/>
      <c r="J87" s="93"/>
      <c r="K87" s="71"/>
      <c r="L87" s="50"/>
      <c r="M87" s="50"/>
      <c r="N87" s="50"/>
      <c r="O87" s="50"/>
      <c r="P87" s="50"/>
      <c r="Q87" s="50"/>
      <c r="R87" s="50"/>
      <c r="S87" s="50"/>
      <c r="T87" s="50"/>
      <c r="U87" s="50"/>
      <c r="V87" s="50"/>
      <c r="W87" s="50"/>
      <c r="X87" s="50"/>
      <c r="Y87" s="50"/>
    </row>
    <row r="88" spans="1:25" s="45" customFormat="1" ht="12.75" customHeight="1" x14ac:dyDescent="0.25">
      <c r="A88" s="60"/>
      <c r="B88" s="60"/>
      <c r="C88" s="60"/>
      <c r="D88" s="94"/>
      <c r="E88" s="60"/>
      <c r="F88" s="60"/>
      <c r="G88" s="60"/>
      <c r="H88" s="60"/>
      <c r="I88" s="60"/>
      <c r="J88" s="95"/>
      <c r="K88" s="62"/>
      <c r="L88" s="50"/>
      <c r="M88" s="50"/>
      <c r="N88" s="50"/>
      <c r="O88" s="50"/>
      <c r="P88" s="50"/>
      <c r="Q88" s="50"/>
      <c r="R88" s="50"/>
      <c r="S88" s="50"/>
      <c r="T88" s="50"/>
      <c r="U88" s="50"/>
      <c r="V88" s="50"/>
      <c r="W88" s="50"/>
      <c r="X88" s="50"/>
      <c r="Y88" s="50"/>
    </row>
    <row r="89" spans="1:25" s="45" customFormat="1" ht="12.75" customHeight="1" x14ac:dyDescent="0.25">
      <c r="A89" s="60"/>
      <c r="B89" s="60"/>
      <c r="C89" s="60"/>
      <c r="D89" s="94"/>
      <c r="E89" s="60"/>
      <c r="F89" s="60"/>
      <c r="G89" s="60"/>
      <c r="H89" s="60"/>
      <c r="I89" s="60"/>
      <c r="J89" s="95"/>
      <c r="K89" s="62"/>
      <c r="L89" s="50"/>
      <c r="M89" s="50"/>
      <c r="N89" s="50"/>
      <c r="O89" s="50"/>
      <c r="P89" s="50"/>
      <c r="Q89" s="50"/>
      <c r="R89" s="50"/>
      <c r="S89" s="50"/>
      <c r="T89" s="50"/>
      <c r="U89" s="50"/>
      <c r="V89" s="50"/>
      <c r="W89" s="50"/>
      <c r="X89" s="50"/>
      <c r="Y89" s="50"/>
    </row>
    <row r="90" spans="1:25" s="45" customFormat="1" ht="12.75" customHeight="1" x14ac:dyDescent="0.25">
      <c r="A90" s="60"/>
      <c r="B90" s="44"/>
      <c r="C90" s="44"/>
      <c r="D90" s="94"/>
      <c r="E90" s="60"/>
      <c r="F90" s="60"/>
      <c r="G90" s="60"/>
      <c r="H90" s="60"/>
      <c r="I90" s="60"/>
      <c r="J90" s="95"/>
      <c r="K90" s="62"/>
      <c r="L90" s="50"/>
      <c r="M90" s="50"/>
      <c r="N90" s="50"/>
      <c r="O90" s="50"/>
      <c r="P90" s="50"/>
      <c r="Q90" s="50"/>
      <c r="R90" s="50"/>
      <c r="S90" s="50"/>
      <c r="T90" s="50"/>
      <c r="U90" s="50"/>
      <c r="V90" s="50"/>
      <c r="W90" s="50"/>
      <c r="X90" s="50"/>
      <c r="Y90" s="50"/>
    </row>
    <row r="91" spans="1:25" s="45" customFormat="1" ht="12.75" customHeight="1" x14ac:dyDescent="0.25">
      <c r="A91" s="60"/>
      <c r="B91" s="44"/>
      <c r="C91" s="44"/>
      <c r="D91" s="94"/>
      <c r="E91" s="60"/>
      <c r="F91" s="60"/>
      <c r="G91" s="60"/>
      <c r="H91" s="60"/>
      <c r="I91" s="60"/>
      <c r="J91" s="95"/>
      <c r="K91" s="62"/>
      <c r="L91" s="50"/>
      <c r="M91" s="50"/>
      <c r="N91" s="50"/>
      <c r="O91" s="50"/>
      <c r="P91" s="50"/>
      <c r="Q91" s="50"/>
      <c r="R91" s="50"/>
      <c r="S91" s="50"/>
      <c r="T91" s="50"/>
      <c r="U91" s="50"/>
      <c r="V91" s="50"/>
      <c r="W91" s="50"/>
      <c r="X91" s="50"/>
      <c r="Y91" s="50"/>
    </row>
    <row r="92" spans="1:25" s="45" customFormat="1" ht="12.75" customHeight="1" x14ac:dyDescent="0.25">
      <c r="A92" s="60"/>
      <c r="B92" s="44"/>
      <c r="C92" s="44"/>
      <c r="D92" s="94"/>
      <c r="E92" s="60"/>
      <c r="F92" s="60"/>
      <c r="G92" s="60"/>
      <c r="H92" s="60"/>
      <c r="I92" s="60"/>
      <c r="J92" s="95"/>
      <c r="K92" s="62"/>
      <c r="L92" s="50"/>
      <c r="M92" s="50"/>
      <c r="N92" s="50"/>
      <c r="O92" s="50"/>
      <c r="P92" s="50"/>
      <c r="Q92" s="50"/>
      <c r="R92" s="50"/>
      <c r="S92" s="50"/>
      <c r="T92" s="50"/>
      <c r="U92" s="50"/>
      <c r="V92" s="50"/>
      <c r="W92" s="50"/>
      <c r="X92" s="50"/>
      <c r="Y92" s="50"/>
    </row>
    <row r="93" spans="1:25" s="45" customFormat="1" ht="12.75" customHeight="1" x14ac:dyDescent="0.25">
      <c r="A93" s="60"/>
      <c r="B93" s="44"/>
      <c r="C93" s="44"/>
      <c r="D93" s="94"/>
      <c r="E93" s="60"/>
      <c r="F93" s="60"/>
      <c r="G93" s="60"/>
      <c r="H93" s="60"/>
      <c r="I93" s="60"/>
      <c r="J93" s="95"/>
      <c r="K93" s="62"/>
      <c r="L93" s="50"/>
      <c r="M93" s="50"/>
      <c r="N93" s="50"/>
      <c r="O93" s="50"/>
      <c r="P93" s="50"/>
      <c r="Q93" s="50"/>
      <c r="R93" s="50"/>
      <c r="S93" s="50"/>
      <c r="T93" s="50"/>
      <c r="U93" s="50"/>
      <c r="V93" s="50"/>
      <c r="W93" s="50"/>
      <c r="X93" s="50"/>
      <c r="Y93" s="50"/>
    </row>
    <row r="94" spans="1:25" s="45" customFormat="1" ht="12.75" customHeight="1" x14ac:dyDescent="0.25">
      <c r="A94" s="60"/>
      <c r="B94" s="44"/>
      <c r="C94" s="44"/>
      <c r="D94" s="94"/>
      <c r="E94" s="60"/>
      <c r="F94" s="60"/>
      <c r="G94" s="60"/>
      <c r="H94" s="60"/>
      <c r="I94" s="60"/>
      <c r="J94" s="95"/>
      <c r="K94" s="62"/>
      <c r="L94" s="50"/>
      <c r="M94" s="50"/>
      <c r="N94" s="50"/>
      <c r="O94" s="50"/>
      <c r="P94" s="50"/>
      <c r="Q94" s="50"/>
      <c r="R94" s="50"/>
      <c r="S94" s="50"/>
      <c r="T94" s="50"/>
      <c r="U94" s="50"/>
      <c r="V94" s="50"/>
      <c r="W94" s="50"/>
      <c r="X94" s="50"/>
      <c r="Y94" s="50"/>
    </row>
    <row r="95" spans="1:25" ht="12.75" customHeight="1" x14ac:dyDescent="0.25">
      <c r="A95" s="60"/>
      <c r="B95" s="44"/>
      <c r="C95" s="44"/>
      <c r="D95" s="94"/>
      <c r="E95" s="60"/>
      <c r="F95" s="60"/>
      <c r="G95" s="60"/>
      <c r="H95" s="60"/>
      <c r="I95" s="60"/>
      <c r="J95" s="95"/>
      <c r="K95" s="62"/>
    </row>
    <row r="96" spans="1:25" ht="12.75" customHeight="1" x14ac:dyDescent="0.25">
      <c r="A96" s="60"/>
      <c r="B96" s="44"/>
      <c r="C96" s="44"/>
      <c r="D96" s="94"/>
      <c r="E96" s="60"/>
      <c r="F96" s="60"/>
      <c r="G96" s="60"/>
      <c r="H96" s="60"/>
      <c r="I96" s="60"/>
      <c r="J96" s="95"/>
      <c r="K96" s="62"/>
    </row>
    <row r="97" spans="1:11" ht="12.75" customHeight="1" x14ac:dyDescent="0.25">
      <c r="A97" s="60"/>
      <c r="B97" s="44"/>
      <c r="C97" s="44"/>
      <c r="D97" s="94"/>
      <c r="E97" s="60"/>
      <c r="F97" s="60"/>
      <c r="G97" s="60"/>
      <c r="H97" s="60"/>
      <c r="I97" s="60"/>
      <c r="J97" s="95"/>
      <c r="K97" s="62"/>
    </row>
    <row r="98" spans="1:11" ht="12.75" customHeight="1" x14ac:dyDescent="0.25">
      <c r="A98" s="60"/>
      <c r="B98" s="44"/>
      <c r="C98" s="44"/>
      <c r="D98" s="94"/>
      <c r="E98" s="60"/>
      <c r="F98" s="60"/>
      <c r="G98" s="60"/>
      <c r="H98" s="60"/>
      <c r="I98" s="60"/>
      <c r="J98" s="95"/>
      <c r="K98" s="62"/>
    </row>
    <row r="99" spans="1:11" ht="12.75" customHeight="1" x14ac:dyDescent="0.25">
      <c r="A99" s="60"/>
      <c r="B99" s="44"/>
      <c r="C99" s="44"/>
      <c r="D99" s="94"/>
      <c r="E99" s="60"/>
      <c r="F99" s="60"/>
      <c r="G99" s="60"/>
      <c r="H99" s="60"/>
      <c r="I99" s="60"/>
      <c r="J99" s="95"/>
      <c r="K99" s="62"/>
    </row>
    <row r="100" spans="1:11" ht="12.75" customHeight="1" x14ac:dyDescent="0.25">
      <c r="A100" s="60"/>
      <c r="B100" s="44"/>
      <c r="C100" s="44"/>
      <c r="D100" s="94"/>
      <c r="E100" s="60"/>
      <c r="F100" s="60"/>
      <c r="G100" s="60"/>
      <c r="H100" s="60"/>
      <c r="I100" s="60"/>
      <c r="J100" s="95"/>
      <c r="K100" s="62"/>
    </row>
    <row r="101" spans="1:11" ht="12.75" customHeight="1" x14ac:dyDescent="0.25">
      <c r="A101" s="96"/>
      <c r="B101" s="65"/>
      <c r="C101" s="65"/>
      <c r="D101" s="97"/>
      <c r="E101" s="96"/>
      <c r="F101" s="96"/>
      <c r="G101" s="96"/>
      <c r="H101" s="96"/>
      <c r="I101" s="96"/>
      <c r="J101" s="98"/>
      <c r="K101" s="99"/>
    </row>
    <row r="102" spans="1:11" ht="12.75" customHeight="1" x14ac:dyDescent="0.25">
      <c r="A102" s="96"/>
      <c r="B102" s="65"/>
      <c r="C102" s="65"/>
      <c r="D102" s="97"/>
      <c r="E102" s="96"/>
      <c r="F102" s="96"/>
      <c r="G102" s="96"/>
      <c r="H102" s="96"/>
      <c r="I102" s="96"/>
      <c r="J102" s="98"/>
      <c r="K102" s="99"/>
    </row>
    <row r="103" spans="1:11" ht="12.75" customHeight="1" x14ac:dyDescent="0.25">
      <c r="A103" s="96"/>
      <c r="B103" s="65"/>
      <c r="C103" s="65"/>
      <c r="D103" s="97"/>
      <c r="E103" s="96"/>
      <c r="F103" s="96"/>
      <c r="G103" s="96"/>
      <c r="H103" s="96"/>
      <c r="I103" s="96"/>
      <c r="J103" s="98"/>
      <c r="K103" s="99"/>
    </row>
    <row r="104" spans="1:11" ht="12.75" customHeight="1" x14ac:dyDescent="0.25">
      <c r="A104" s="96"/>
      <c r="B104" s="65"/>
      <c r="C104" s="65"/>
      <c r="D104" s="97"/>
      <c r="E104" s="96"/>
      <c r="F104" s="96"/>
      <c r="G104" s="96"/>
      <c r="H104" s="96"/>
      <c r="I104" s="96"/>
      <c r="J104" s="98"/>
      <c r="K104" s="99"/>
    </row>
    <row r="105" spans="1:11" ht="12.75" customHeight="1" x14ac:dyDescent="0.25">
      <c r="A105" s="96"/>
      <c r="B105" s="65"/>
      <c r="C105" s="65"/>
      <c r="D105" s="97"/>
      <c r="E105" s="96"/>
      <c r="F105" s="96"/>
      <c r="G105" s="96"/>
      <c r="H105" s="96"/>
      <c r="I105" s="96"/>
      <c r="J105" s="98"/>
      <c r="K105" s="99"/>
    </row>
    <row r="106" spans="1:11" ht="12.75" customHeight="1" x14ac:dyDescent="0.25">
      <c r="A106" s="96"/>
      <c r="B106" s="65"/>
      <c r="C106" s="65"/>
      <c r="D106" s="97"/>
      <c r="E106" s="96"/>
      <c r="F106" s="96"/>
      <c r="G106" s="96"/>
      <c r="H106" s="96"/>
      <c r="I106" s="96"/>
      <c r="J106" s="98"/>
      <c r="K106" s="99"/>
    </row>
    <row r="107" spans="1:11" ht="12.75" customHeight="1" x14ac:dyDescent="0.25">
      <c r="A107" s="96"/>
      <c r="B107" s="65"/>
      <c r="C107" s="65"/>
      <c r="D107" s="97"/>
      <c r="E107" s="96"/>
      <c r="F107" s="96"/>
      <c r="G107" s="96"/>
      <c r="H107" s="96"/>
      <c r="I107" s="96"/>
      <c r="J107" s="98"/>
      <c r="K107" s="99"/>
    </row>
    <row r="108" spans="1:11" ht="12.75" customHeight="1" x14ac:dyDescent="0.25">
      <c r="A108" s="96"/>
      <c r="B108" s="65"/>
      <c r="C108" s="65"/>
      <c r="D108" s="97"/>
      <c r="E108" s="96"/>
      <c r="F108" s="96"/>
      <c r="G108" s="96"/>
      <c r="H108" s="96"/>
      <c r="I108" s="96"/>
      <c r="J108" s="98"/>
      <c r="K108" s="99"/>
    </row>
    <row r="109" spans="1:11" ht="12.75" customHeight="1" x14ac:dyDescent="0.25">
      <c r="A109" s="96"/>
      <c r="B109" s="65"/>
      <c r="C109" s="65"/>
      <c r="D109" s="97"/>
      <c r="E109" s="96"/>
      <c r="F109" s="96"/>
      <c r="G109" s="96"/>
      <c r="H109" s="96"/>
      <c r="I109" s="96"/>
      <c r="J109" s="98"/>
      <c r="K109" s="99"/>
    </row>
    <row r="110" spans="1:11" ht="12.75" customHeight="1" x14ac:dyDescent="0.25">
      <c r="A110" s="96"/>
      <c r="B110" s="65"/>
      <c r="C110" s="65"/>
      <c r="D110" s="97"/>
      <c r="E110" s="96"/>
      <c r="F110" s="96"/>
      <c r="G110" s="96"/>
      <c r="H110" s="96"/>
      <c r="I110" s="96"/>
      <c r="J110" s="98"/>
      <c r="K110" s="99"/>
    </row>
    <row r="111" spans="1:11" ht="12.75" customHeight="1" x14ac:dyDescent="0.25">
      <c r="A111" s="96"/>
      <c r="B111" s="65"/>
      <c r="C111" s="65"/>
      <c r="D111" s="97"/>
      <c r="E111" s="96"/>
      <c r="F111" s="96"/>
      <c r="G111" s="96"/>
      <c r="H111" s="96"/>
      <c r="I111" s="96"/>
      <c r="J111" s="98"/>
      <c r="K111" s="99"/>
    </row>
    <row r="112" spans="1:11" ht="12.75" customHeight="1" x14ac:dyDescent="0.25">
      <c r="A112" s="96"/>
      <c r="B112" s="65"/>
      <c r="C112" s="65"/>
      <c r="D112" s="97"/>
      <c r="E112" s="96"/>
      <c r="F112" s="96"/>
      <c r="G112" s="96"/>
      <c r="H112" s="96"/>
      <c r="I112" s="96"/>
      <c r="J112" s="98"/>
      <c r="K112" s="99"/>
    </row>
    <row r="113" spans="1:11" ht="12.75" customHeight="1" x14ac:dyDescent="0.25">
      <c r="A113" s="96"/>
      <c r="B113" s="65"/>
      <c r="C113" s="65"/>
      <c r="D113" s="97"/>
      <c r="E113" s="96"/>
      <c r="F113" s="96"/>
      <c r="G113" s="96"/>
      <c r="H113" s="96"/>
      <c r="I113" s="96"/>
      <c r="J113" s="98"/>
      <c r="K113" s="99"/>
    </row>
    <row r="114" spans="1:11" ht="12.75" customHeight="1" x14ac:dyDescent="0.25">
      <c r="A114" s="96"/>
      <c r="B114" s="65"/>
      <c r="C114" s="65"/>
      <c r="D114" s="97"/>
      <c r="E114" s="96"/>
      <c r="F114" s="96"/>
      <c r="G114" s="96"/>
      <c r="H114" s="96"/>
      <c r="I114" s="96"/>
      <c r="J114" s="98"/>
      <c r="K114" s="99"/>
    </row>
    <row r="115" spans="1:11" ht="12.75" customHeight="1" x14ac:dyDescent="0.25">
      <c r="A115" s="96"/>
      <c r="B115" s="65"/>
      <c r="C115" s="65"/>
      <c r="D115" s="97"/>
      <c r="E115" s="96"/>
      <c r="F115" s="96"/>
      <c r="G115" s="96"/>
      <c r="H115" s="96"/>
      <c r="I115" s="96"/>
      <c r="J115" s="98"/>
      <c r="K115" s="99"/>
    </row>
    <row r="116" spans="1:11" ht="12.75" customHeight="1" x14ac:dyDescent="0.25">
      <c r="A116" s="96"/>
      <c r="B116" s="65"/>
      <c r="C116" s="65"/>
      <c r="D116" s="97"/>
      <c r="E116" s="96"/>
      <c r="F116" s="96"/>
      <c r="G116" s="96"/>
      <c r="H116" s="96"/>
      <c r="I116" s="96"/>
      <c r="J116" s="98"/>
      <c r="K116" s="99"/>
    </row>
    <row r="117" spans="1:11" ht="12.75" customHeight="1" x14ac:dyDescent="0.25">
      <c r="A117" s="96"/>
      <c r="B117" s="65"/>
      <c r="C117" s="65"/>
      <c r="D117" s="97"/>
      <c r="E117" s="96"/>
      <c r="F117" s="96"/>
      <c r="G117" s="96"/>
      <c r="H117" s="96"/>
      <c r="I117" s="96"/>
      <c r="J117" s="98"/>
      <c r="K117" s="99"/>
    </row>
    <row r="118" spans="1:11" ht="12.75" customHeight="1" x14ac:dyDescent="0.25">
      <c r="A118" s="96"/>
      <c r="B118" s="65"/>
      <c r="C118" s="65"/>
      <c r="D118" s="97"/>
      <c r="E118" s="96"/>
      <c r="F118" s="96"/>
      <c r="G118" s="96"/>
      <c r="H118" s="96"/>
      <c r="I118" s="96"/>
      <c r="J118" s="98"/>
      <c r="K118" s="99"/>
    </row>
    <row r="119" spans="1:11" ht="12.75" customHeight="1" x14ac:dyDescent="0.25">
      <c r="A119" s="96"/>
      <c r="B119" s="65"/>
      <c r="C119" s="65"/>
      <c r="D119" s="97"/>
      <c r="E119" s="96"/>
      <c r="F119" s="96"/>
      <c r="G119" s="96"/>
      <c r="H119" s="96"/>
      <c r="I119" s="96"/>
      <c r="J119" s="98"/>
      <c r="K119" s="99"/>
    </row>
    <row r="120" spans="1:11" ht="12.75" customHeight="1" x14ac:dyDescent="0.25">
      <c r="A120" s="96"/>
      <c r="B120" s="65"/>
      <c r="C120" s="65"/>
      <c r="D120" s="97"/>
      <c r="E120" s="96"/>
      <c r="F120" s="96"/>
      <c r="G120" s="96"/>
      <c r="H120" s="96"/>
      <c r="I120" s="96"/>
      <c r="J120" s="98"/>
      <c r="K120" s="99"/>
    </row>
    <row r="121" spans="1:11" ht="12.75" customHeight="1" x14ac:dyDescent="0.25">
      <c r="A121" s="96"/>
      <c r="B121" s="65"/>
      <c r="C121" s="65"/>
      <c r="D121" s="97"/>
      <c r="E121" s="96"/>
      <c r="F121" s="96"/>
      <c r="G121" s="96"/>
      <c r="H121" s="96"/>
      <c r="I121" s="96"/>
      <c r="J121" s="98"/>
      <c r="K121" s="99"/>
    </row>
    <row r="122" spans="1:11" x14ac:dyDescent="0.25">
      <c r="A122" s="96"/>
      <c r="B122" s="65"/>
      <c r="C122" s="65"/>
      <c r="D122" s="97"/>
      <c r="E122" s="96"/>
      <c r="F122" s="96"/>
      <c r="G122" s="96"/>
      <c r="H122" s="96"/>
      <c r="I122" s="96"/>
      <c r="J122" s="98"/>
      <c r="K122" s="99"/>
    </row>
    <row r="123" spans="1:11" x14ac:dyDescent="0.25">
      <c r="A123" s="96"/>
      <c r="B123" s="65"/>
      <c r="C123" s="65"/>
      <c r="D123" s="97"/>
      <c r="E123" s="96"/>
      <c r="F123" s="96"/>
      <c r="G123" s="96"/>
      <c r="H123" s="96"/>
      <c r="I123" s="96"/>
      <c r="J123" s="98"/>
      <c r="K123" s="99"/>
    </row>
    <row r="124" spans="1:11" ht="12.75" customHeight="1" x14ac:dyDescent="0.25">
      <c r="A124" s="96"/>
      <c r="B124" s="65"/>
      <c r="C124" s="65"/>
      <c r="D124" s="97"/>
      <c r="E124" s="96"/>
      <c r="F124" s="96"/>
      <c r="G124" s="96"/>
      <c r="H124" s="96"/>
      <c r="I124" s="96"/>
      <c r="J124" s="98"/>
      <c r="K124" s="99"/>
    </row>
    <row r="125" spans="1:11" ht="12.75" customHeight="1" x14ac:dyDescent="0.25">
      <c r="A125" s="96"/>
      <c r="B125" s="65"/>
      <c r="C125" s="65"/>
      <c r="D125" s="97"/>
      <c r="E125" s="96"/>
      <c r="F125" s="96"/>
      <c r="G125" s="96"/>
      <c r="H125" s="96"/>
      <c r="I125" s="96"/>
      <c r="J125" s="98"/>
      <c r="K125" s="99"/>
    </row>
    <row r="126" spans="1:11" ht="12.75" customHeight="1" x14ac:dyDescent="0.25">
      <c r="A126" s="96"/>
      <c r="B126" s="65"/>
      <c r="C126" s="65"/>
      <c r="D126" s="97"/>
      <c r="E126" s="96"/>
      <c r="F126" s="96"/>
      <c r="G126" s="96"/>
      <c r="H126" s="96"/>
      <c r="I126" s="96"/>
      <c r="J126" s="98"/>
      <c r="K126" s="99"/>
    </row>
    <row r="127" spans="1:11" ht="12.75" customHeight="1" x14ac:dyDescent="0.25">
      <c r="A127" s="96"/>
      <c r="B127" s="65"/>
      <c r="C127" s="65"/>
      <c r="D127" s="97"/>
      <c r="E127" s="96"/>
      <c r="F127" s="96"/>
      <c r="G127" s="96"/>
      <c r="H127" s="96"/>
      <c r="I127" s="96"/>
      <c r="J127" s="98"/>
      <c r="K127" s="99"/>
    </row>
    <row r="128" spans="1:11" ht="12.75" customHeight="1" x14ac:dyDescent="0.25">
      <c r="A128" s="96"/>
      <c r="B128" s="96"/>
      <c r="C128" s="96"/>
      <c r="D128" s="97"/>
      <c r="E128" s="96"/>
      <c r="F128" s="96"/>
      <c r="G128" s="96"/>
      <c r="H128" s="96"/>
      <c r="I128" s="96"/>
      <c r="J128" s="98"/>
      <c r="K128" s="99"/>
    </row>
    <row r="129" spans="1:11" ht="12.75" customHeight="1" x14ac:dyDescent="0.25">
      <c r="A129" s="96"/>
      <c r="B129" s="96"/>
      <c r="C129" s="96"/>
      <c r="D129" s="97"/>
      <c r="E129" s="96"/>
      <c r="F129" s="96"/>
      <c r="G129" s="96"/>
      <c r="H129" s="96"/>
      <c r="I129" s="96"/>
      <c r="J129" s="98"/>
      <c r="K129" s="99"/>
    </row>
    <row r="130" spans="1:11" ht="12.75" customHeight="1" x14ac:dyDescent="0.25">
      <c r="A130" s="96"/>
      <c r="B130" s="65"/>
      <c r="C130" s="65"/>
      <c r="D130" s="97"/>
      <c r="E130" s="96"/>
      <c r="F130" s="96"/>
      <c r="G130" s="96"/>
      <c r="H130" s="96"/>
      <c r="I130" s="96"/>
      <c r="J130" s="98"/>
      <c r="K130" s="99"/>
    </row>
    <row r="131" spans="1:11" ht="12.75" customHeight="1" x14ac:dyDescent="0.25">
      <c r="A131" s="96"/>
      <c r="B131" s="65"/>
      <c r="C131" s="65"/>
      <c r="D131" s="97"/>
      <c r="E131" s="96"/>
      <c r="F131" s="96"/>
      <c r="G131" s="96"/>
      <c r="H131" s="96"/>
      <c r="I131" s="96"/>
      <c r="J131" s="98"/>
      <c r="K131" s="99"/>
    </row>
    <row r="132" spans="1:11" ht="12.75" customHeight="1" x14ac:dyDescent="0.25">
      <c r="A132" s="96"/>
      <c r="B132" s="65"/>
      <c r="C132" s="65"/>
      <c r="D132" s="97"/>
      <c r="E132" s="96"/>
      <c r="F132" s="96"/>
      <c r="G132" s="96"/>
      <c r="H132" s="96"/>
      <c r="I132" s="96"/>
      <c r="J132" s="98"/>
      <c r="K132" s="99"/>
    </row>
    <row r="133" spans="1:11" ht="12.75" customHeight="1" x14ac:dyDescent="0.25">
      <c r="A133" s="96"/>
      <c r="B133" s="65"/>
      <c r="C133" s="65"/>
      <c r="D133" s="97"/>
      <c r="E133" s="96"/>
      <c r="F133" s="96"/>
      <c r="G133" s="96"/>
      <c r="H133" s="96"/>
      <c r="I133" s="96"/>
      <c r="J133" s="98"/>
      <c r="K133" s="99"/>
    </row>
    <row r="134" spans="1:11" ht="12.75" customHeight="1" x14ac:dyDescent="0.25">
      <c r="A134" s="96"/>
      <c r="B134" s="65"/>
      <c r="C134" s="65"/>
      <c r="D134" s="97"/>
      <c r="E134" s="96"/>
      <c r="F134" s="96"/>
      <c r="G134" s="96"/>
      <c r="H134" s="96"/>
      <c r="I134" s="96"/>
      <c r="J134" s="98"/>
      <c r="K134" s="99"/>
    </row>
    <row r="135" spans="1:11" ht="12.75" customHeight="1" x14ac:dyDescent="0.25">
      <c r="A135" s="96"/>
      <c r="B135" s="65"/>
      <c r="C135" s="65"/>
      <c r="D135" s="97"/>
      <c r="E135" s="96"/>
      <c r="F135" s="96"/>
      <c r="G135" s="96"/>
      <c r="H135" s="96"/>
      <c r="I135" s="96"/>
      <c r="J135" s="98"/>
      <c r="K135" s="99"/>
    </row>
    <row r="136" spans="1:11" ht="12.75" customHeight="1" x14ac:dyDescent="0.25">
      <c r="A136" s="96"/>
      <c r="B136" s="65"/>
      <c r="C136" s="65"/>
      <c r="D136" s="97"/>
      <c r="E136" s="96"/>
      <c r="F136" s="96"/>
      <c r="G136" s="96"/>
      <c r="H136" s="96"/>
      <c r="I136" s="96"/>
      <c r="J136" s="98"/>
      <c r="K136" s="99"/>
    </row>
    <row r="137" spans="1:11" ht="12.75" customHeight="1" x14ac:dyDescent="0.25">
      <c r="A137" s="96"/>
      <c r="B137" s="65"/>
      <c r="C137" s="65"/>
      <c r="D137" s="97"/>
      <c r="E137" s="96"/>
      <c r="F137" s="96"/>
      <c r="G137" s="96"/>
      <c r="H137" s="96"/>
      <c r="I137" s="96"/>
      <c r="J137" s="98"/>
      <c r="K137" s="99"/>
    </row>
    <row r="138" spans="1:11" ht="12.75" customHeight="1" x14ac:dyDescent="0.25">
      <c r="A138" s="96"/>
      <c r="B138" s="65"/>
      <c r="C138" s="65"/>
      <c r="D138" s="97"/>
      <c r="E138" s="96"/>
      <c r="F138" s="96"/>
      <c r="G138" s="96"/>
      <c r="H138" s="96"/>
      <c r="I138" s="96"/>
      <c r="J138" s="98"/>
      <c r="K138" s="99"/>
    </row>
    <row r="139" spans="1:11" ht="12.75" customHeight="1" x14ac:dyDescent="0.25">
      <c r="A139" s="96"/>
      <c r="B139" s="65"/>
      <c r="C139" s="65"/>
      <c r="D139" s="97"/>
      <c r="E139" s="96"/>
      <c r="F139" s="96"/>
      <c r="G139" s="96"/>
      <c r="H139" s="96"/>
      <c r="I139" s="96"/>
      <c r="J139" s="98"/>
      <c r="K139" s="99"/>
    </row>
    <row r="140" spans="1:11" ht="12.75" customHeight="1" x14ac:dyDescent="0.25">
      <c r="A140" s="96"/>
      <c r="B140" s="65"/>
      <c r="C140" s="65"/>
      <c r="D140" s="97"/>
      <c r="E140" s="96"/>
      <c r="F140" s="96"/>
      <c r="G140" s="96"/>
      <c r="H140" s="96"/>
      <c r="I140" s="96"/>
      <c r="J140" s="98"/>
      <c r="K140" s="99"/>
    </row>
    <row r="141" spans="1:11" ht="12.75" customHeight="1" x14ac:dyDescent="0.25">
      <c r="A141" s="96"/>
      <c r="B141" s="65"/>
      <c r="C141" s="65"/>
      <c r="D141" s="97"/>
      <c r="E141" s="96"/>
      <c r="F141" s="96"/>
      <c r="G141" s="96"/>
      <c r="H141" s="96"/>
      <c r="I141" s="96"/>
      <c r="J141" s="98"/>
      <c r="K141" s="99"/>
    </row>
    <row r="142" spans="1:11" ht="12.75" customHeight="1" x14ac:dyDescent="0.25">
      <c r="A142" s="96"/>
      <c r="B142" s="65"/>
      <c r="C142" s="65"/>
      <c r="D142" s="97"/>
      <c r="E142" s="96"/>
      <c r="F142" s="96"/>
      <c r="G142" s="96"/>
      <c r="H142" s="96"/>
      <c r="I142" s="96"/>
      <c r="J142" s="98"/>
      <c r="K142" s="99"/>
    </row>
    <row r="143" spans="1:11" ht="12.75" customHeight="1" x14ac:dyDescent="0.25">
      <c r="A143" s="96"/>
      <c r="B143" s="65"/>
      <c r="C143" s="65"/>
      <c r="D143" s="97"/>
      <c r="E143" s="96"/>
      <c r="F143" s="96"/>
      <c r="G143" s="96"/>
      <c r="H143" s="96"/>
      <c r="I143" s="96"/>
      <c r="J143" s="98"/>
      <c r="K143" s="99"/>
    </row>
    <row r="144" spans="1:11" ht="12.75" customHeight="1" x14ac:dyDescent="0.25">
      <c r="A144" s="96"/>
      <c r="B144" s="65"/>
      <c r="C144" s="65"/>
      <c r="D144" s="97"/>
      <c r="E144" s="96"/>
      <c r="F144" s="96"/>
      <c r="G144" s="96"/>
      <c r="H144" s="96"/>
      <c r="I144" s="96"/>
      <c r="J144" s="98"/>
      <c r="K144" s="99"/>
    </row>
    <row r="145" spans="1:11" ht="12.75" customHeight="1" x14ac:dyDescent="0.25">
      <c r="A145" s="96"/>
      <c r="B145" s="65"/>
      <c r="C145" s="65"/>
      <c r="D145" s="97"/>
      <c r="E145" s="96"/>
      <c r="F145" s="96"/>
      <c r="G145" s="96"/>
      <c r="H145" s="96"/>
      <c r="I145" s="96"/>
      <c r="J145" s="98"/>
      <c r="K145" s="99"/>
    </row>
    <row r="146" spans="1:11" x14ac:dyDescent="0.25">
      <c r="A146" s="96"/>
      <c r="B146" s="65"/>
      <c r="C146" s="65"/>
      <c r="D146" s="97"/>
      <c r="E146" s="96"/>
      <c r="F146" s="96"/>
      <c r="G146" s="96"/>
      <c r="H146" s="96"/>
      <c r="I146" s="96"/>
      <c r="J146" s="98"/>
      <c r="K146" s="99"/>
    </row>
    <row r="147" spans="1:11" x14ac:dyDescent="0.25">
      <c r="A147" s="96"/>
      <c r="B147" s="65"/>
      <c r="C147" s="65"/>
      <c r="D147" s="97"/>
      <c r="E147" s="96"/>
      <c r="F147" s="96"/>
      <c r="G147" s="96"/>
      <c r="H147" s="96"/>
      <c r="I147" s="96"/>
      <c r="J147" s="98"/>
      <c r="K147" s="99"/>
    </row>
    <row r="148" spans="1:11" x14ac:dyDescent="0.25">
      <c r="A148" s="96"/>
      <c r="B148" s="65"/>
      <c r="C148" s="65"/>
      <c r="D148" s="97"/>
      <c r="E148" s="96"/>
      <c r="F148" s="96"/>
      <c r="G148" s="96"/>
      <c r="H148" s="96"/>
      <c r="I148" s="96"/>
      <c r="J148" s="98"/>
      <c r="K148" s="99"/>
    </row>
    <row r="149" spans="1:11" x14ac:dyDescent="0.25">
      <c r="A149" s="96" t="s">
        <v>1060</v>
      </c>
      <c r="B149" s="65"/>
      <c r="C149" s="65"/>
      <c r="D149" s="97"/>
      <c r="E149" s="96"/>
      <c r="F149" s="96"/>
      <c r="G149" s="96"/>
      <c r="H149" s="96"/>
      <c r="I149" s="96"/>
      <c r="J149" s="98"/>
      <c r="K149" s="99"/>
    </row>
    <row r="150" spans="1:11" x14ac:dyDescent="0.25">
      <c r="A150" s="96"/>
      <c r="B150" s="65"/>
      <c r="C150" s="65"/>
      <c r="D150" s="97"/>
      <c r="E150" s="96"/>
      <c r="F150" s="96"/>
      <c r="G150" s="96"/>
      <c r="H150" s="96"/>
      <c r="I150" s="96"/>
      <c r="J150" s="98"/>
      <c r="K150" s="99"/>
    </row>
    <row r="151" spans="1:11" x14ac:dyDescent="0.25">
      <c r="A151" s="96"/>
      <c r="B151" s="65"/>
      <c r="C151" s="65"/>
      <c r="D151" s="97"/>
      <c r="E151" s="96"/>
      <c r="F151" s="96"/>
      <c r="G151" s="96"/>
      <c r="H151" s="96"/>
      <c r="I151" s="96"/>
      <c r="J151" s="98"/>
      <c r="K151" s="99"/>
    </row>
    <row r="156" spans="1:11" ht="12.75" customHeight="1" x14ac:dyDescent="0.25"/>
    <row r="157" spans="1:11" ht="12.75" customHeight="1" x14ac:dyDescent="0.25"/>
    <row r="158" spans="1:11" ht="12.75" customHeight="1" x14ac:dyDescent="0.25"/>
    <row r="159" spans="1:11" ht="12.75" customHeight="1" x14ac:dyDescent="0.25"/>
    <row r="160" spans="1:11" ht="12.75" customHeight="1" x14ac:dyDescent="0.25">
      <c r="A160" s="96"/>
      <c r="B160" s="96"/>
      <c r="C160" s="96"/>
      <c r="D160" s="97"/>
      <c r="E160" s="96"/>
      <c r="F160" s="96"/>
      <c r="G160" s="96"/>
      <c r="H160" s="96"/>
      <c r="I160" s="96"/>
      <c r="J160" s="98"/>
      <c r="K160" s="99"/>
    </row>
    <row r="161" spans="1:11" ht="12.75" customHeight="1" x14ac:dyDescent="0.25">
      <c r="A161" s="96"/>
      <c r="B161" s="96"/>
      <c r="C161" s="96"/>
      <c r="D161" s="97"/>
      <c r="E161" s="96"/>
      <c r="F161" s="96"/>
      <c r="G161" s="96"/>
      <c r="H161" s="96"/>
      <c r="I161" s="96"/>
      <c r="J161" s="98"/>
      <c r="K161" s="99"/>
    </row>
    <row r="162" spans="1:11" ht="12.75" customHeight="1" x14ac:dyDescent="0.25">
      <c r="A162" s="96"/>
      <c r="B162" s="65"/>
      <c r="C162" s="65"/>
      <c r="D162" s="97"/>
      <c r="E162" s="96"/>
      <c r="F162" s="96"/>
      <c r="G162" s="96"/>
      <c r="H162" s="96"/>
      <c r="I162" s="96"/>
      <c r="J162" s="98"/>
      <c r="K162" s="99"/>
    </row>
    <row r="163" spans="1:11" ht="12.75" customHeight="1" x14ac:dyDescent="0.25">
      <c r="A163" s="96"/>
      <c r="B163" s="65"/>
      <c r="C163" s="65"/>
      <c r="D163" s="97"/>
      <c r="E163" s="96"/>
      <c r="F163" s="96"/>
      <c r="G163" s="96"/>
      <c r="H163" s="96"/>
      <c r="I163" s="96"/>
      <c r="J163" s="98"/>
      <c r="K163" s="99"/>
    </row>
    <row r="164" spans="1:11" ht="12.75" customHeight="1" x14ac:dyDescent="0.25">
      <c r="A164" s="96"/>
      <c r="B164" s="65"/>
      <c r="C164" s="65"/>
      <c r="D164" s="97"/>
      <c r="E164" s="96"/>
      <c r="F164" s="96"/>
      <c r="G164" s="96"/>
      <c r="H164" s="96"/>
      <c r="I164" s="96"/>
      <c r="J164" s="98"/>
      <c r="K164" s="99"/>
    </row>
    <row r="165" spans="1:11" ht="12.75" customHeight="1" x14ac:dyDescent="0.25">
      <c r="A165" s="96"/>
      <c r="B165" s="65"/>
      <c r="C165" s="65"/>
      <c r="D165" s="97"/>
      <c r="E165" s="96"/>
      <c r="F165" s="96"/>
      <c r="G165" s="96"/>
      <c r="H165" s="96"/>
      <c r="I165" s="96"/>
      <c r="J165" s="98"/>
      <c r="K165" s="99"/>
    </row>
    <row r="166" spans="1:11" ht="12.75" customHeight="1" x14ac:dyDescent="0.25">
      <c r="A166" s="96"/>
      <c r="B166" s="65"/>
      <c r="C166" s="65"/>
      <c r="D166" s="97"/>
      <c r="E166" s="96"/>
      <c r="F166" s="96"/>
      <c r="G166" s="96"/>
      <c r="H166" s="96"/>
      <c r="I166" s="96"/>
      <c r="J166" s="98"/>
      <c r="K166" s="99"/>
    </row>
    <row r="167" spans="1:11" ht="12.75" customHeight="1" x14ac:dyDescent="0.25">
      <c r="A167" s="96"/>
      <c r="B167" s="65"/>
      <c r="C167" s="65"/>
      <c r="D167" s="97"/>
      <c r="E167" s="96"/>
      <c r="F167" s="96"/>
      <c r="G167" s="96"/>
      <c r="H167" s="96"/>
      <c r="I167" s="96"/>
      <c r="J167" s="98"/>
      <c r="K167" s="99"/>
    </row>
    <row r="168" spans="1:11" ht="12.75" customHeight="1" x14ac:dyDescent="0.25">
      <c r="A168" s="96"/>
      <c r="B168" s="65"/>
      <c r="C168" s="65"/>
      <c r="D168" s="97"/>
      <c r="E168" s="96"/>
      <c r="F168" s="96"/>
      <c r="G168" s="96"/>
      <c r="H168" s="96"/>
      <c r="I168" s="96"/>
      <c r="J168" s="98"/>
      <c r="K168" s="99"/>
    </row>
    <row r="169" spans="1:11" ht="12.75" customHeight="1" x14ac:dyDescent="0.25">
      <c r="A169" s="96"/>
      <c r="B169" s="65"/>
      <c r="C169" s="65"/>
      <c r="D169" s="97"/>
      <c r="E169" s="96"/>
      <c r="F169" s="96"/>
      <c r="G169" s="96"/>
      <c r="H169" s="96"/>
      <c r="I169" s="96"/>
      <c r="J169" s="98"/>
      <c r="K169" s="99"/>
    </row>
    <row r="170" spans="1:11" x14ac:dyDescent="0.25">
      <c r="A170" s="96"/>
      <c r="B170" s="65"/>
      <c r="C170" s="65"/>
      <c r="D170" s="97"/>
      <c r="E170" s="96"/>
      <c r="F170" s="96"/>
      <c r="G170" s="96"/>
      <c r="H170" s="96"/>
      <c r="I170" s="96"/>
      <c r="J170" s="98"/>
      <c r="K170" s="99"/>
    </row>
    <row r="171" spans="1:11" x14ac:dyDescent="0.25">
      <c r="A171" s="96"/>
      <c r="B171" s="65"/>
      <c r="C171" s="65"/>
      <c r="D171" s="97"/>
      <c r="E171" s="96"/>
      <c r="F171" s="96"/>
      <c r="G171" s="96"/>
      <c r="H171" s="96"/>
      <c r="I171" s="96"/>
      <c r="J171" s="98"/>
      <c r="K171" s="99"/>
    </row>
    <row r="172" spans="1:11" ht="12.75" customHeight="1" x14ac:dyDescent="0.25">
      <c r="A172" s="96"/>
      <c r="B172" s="65"/>
      <c r="C172" s="65"/>
      <c r="D172" s="97"/>
      <c r="E172" s="96"/>
      <c r="F172" s="96"/>
      <c r="G172" s="96"/>
      <c r="H172" s="96"/>
      <c r="I172" s="96"/>
      <c r="J172" s="98"/>
      <c r="K172" s="99"/>
    </row>
    <row r="173" spans="1:11" ht="12.75" customHeight="1" x14ac:dyDescent="0.25">
      <c r="A173" s="96"/>
      <c r="B173" s="65"/>
      <c r="C173" s="65"/>
      <c r="D173" s="97"/>
      <c r="E173" s="96"/>
      <c r="F173" s="96"/>
      <c r="G173" s="96"/>
      <c r="H173" s="96"/>
      <c r="I173" s="96"/>
      <c r="J173" s="98"/>
      <c r="K173" s="99"/>
    </row>
    <row r="174" spans="1:11" ht="12.75" customHeight="1" x14ac:dyDescent="0.25">
      <c r="A174" s="96"/>
      <c r="B174" s="65"/>
      <c r="C174" s="65"/>
      <c r="D174" s="97"/>
      <c r="E174" s="96"/>
      <c r="F174" s="96"/>
      <c r="G174" s="96"/>
      <c r="H174" s="96"/>
      <c r="I174" s="96"/>
      <c r="J174" s="98"/>
      <c r="K174" s="99"/>
    </row>
    <row r="175" spans="1:11" ht="12.75" customHeight="1" x14ac:dyDescent="0.25">
      <c r="A175" s="96"/>
      <c r="B175" s="65"/>
      <c r="C175" s="65"/>
      <c r="D175" s="97"/>
      <c r="E175" s="96"/>
      <c r="F175" s="96"/>
      <c r="G175" s="96"/>
      <c r="H175" s="96"/>
      <c r="I175" s="96"/>
      <c r="J175" s="98"/>
      <c r="K175" s="99"/>
    </row>
    <row r="176" spans="1:11" ht="12.75" customHeight="1" x14ac:dyDescent="0.25">
      <c r="A176" s="96"/>
      <c r="B176" s="96"/>
      <c r="C176" s="96"/>
      <c r="D176" s="97"/>
      <c r="E176" s="96"/>
      <c r="F176" s="96"/>
      <c r="G176" s="96"/>
      <c r="H176" s="96"/>
      <c r="I176" s="96"/>
      <c r="J176" s="98"/>
      <c r="K176" s="99"/>
    </row>
    <row r="177" spans="1:11" ht="12.75" customHeight="1" x14ac:dyDescent="0.25">
      <c r="A177" s="96"/>
      <c r="B177" s="96"/>
      <c r="C177" s="96"/>
      <c r="D177" s="97"/>
      <c r="E177" s="96"/>
      <c r="F177" s="96"/>
      <c r="G177" s="96"/>
      <c r="H177" s="96"/>
      <c r="I177" s="96"/>
      <c r="J177" s="98"/>
      <c r="K177" s="99"/>
    </row>
    <row r="178" spans="1:11" ht="12.75" customHeight="1" x14ac:dyDescent="0.25">
      <c r="A178" s="96"/>
      <c r="B178" s="65"/>
      <c r="C178" s="65"/>
      <c r="D178" s="97"/>
      <c r="E178" s="96"/>
      <c r="F178" s="96"/>
      <c r="G178" s="96"/>
      <c r="H178" s="96"/>
      <c r="I178" s="96"/>
      <c r="J178" s="98"/>
      <c r="K178" s="99"/>
    </row>
    <row r="179" spans="1:11" ht="12.75" customHeight="1" x14ac:dyDescent="0.25">
      <c r="A179" s="96"/>
      <c r="B179" s="65"/>
      <c r="C179" s="65"/>
      <c r="D179" s="97"/>
      <c r="E179" s="96"/>
      <c r="F179" s="96"/>
      <c r="G179" s="96"/>
      <c r="H179" s="96"/>
      <c r="I179" s="96"/>
      <c r="J179" s="98"/>
      <c r="K179" s="99"/>
    </row>
    <row r="180" spans="1:11" ht="12.75" customHeight="1" x14ac:dyDescent="0.25">
      <c r="A180" s="96"/>
      <c r="B180" s="65"/>
      <c r="C180" s="65"/>
      <c r="D180" s="97"/>
      <c r="E180" s="96"/>
      <c r="F180" s="96"/>
      <c r="G180" s="96"/>
      <c r="H180" s="96"/>
      <c r="I180" s="96"/>
      <c r="J180" s="98"/>
      <c r="K180" s="99"/>
    </row>
    <row r="181" spans="1:11" ht="12.75" customHeight="1" x14ac:dyDescent="0.25">
      <c r="A181" s="96"/>
      <c r="B181" s="65"/>
      <c r="C181" s="65"/>
      <c r="D181" s="97"/>
      <c r="E181" s="96"/>
      <c r="F181" s="96"/>
      <c r="G181" s="96"/>
      <c r="H181" s="96"/>
      <c r="I181" s="96"/>
      <c r="J181" s="98"/>
      <c r="K181" s="99"/>
    </row>
    <row r="182" spans="1:11" ht="12.75" customHeight="1" x14ac:dyDescent="0.25">
      <c r="A182" s="96"/>
      <c r="B182" s="65"/>
      <c r="C182" s="65"/>
      <c r="D182" s="97"/>
      <c r="E182" s="96"/>
      <c r="F182" s="96"/>
      <c r="G182" s="96"/>
      <c r="H182" s="96"/>
      <c r="I182" s="96"/>
      <c r="J182" s="98"/>
      <c r="K182" s="99"/>
    </row>
    <row r="183" spans="1:11" ht="12.75" customHeight="1" x14ac:dyDescent="0.25">
      <c r="A183" s="96"/>
      <c r="B183" s="65"/>
      <c r="C183" s="65"/>
      <c r="D183" s="97"/>
      <c r="E183" s="96"/>
      <c r="F183" s="96"/>
      <c r="G183" s="96"/>
      <c r="H183" s="96"/>
      <c r="I183" s="96"/>
      <c r="J183" s="98"/>
      <c r="K183" s="99"/>
    </row>
    <row r="184" spans="1:11" ht="12.75" customHeight="1" x14ac:dyDescent="0.25">
      <c r="A184" s="96"/>
      <c r="B184" s="65"/>
      <c r="C184" s="65"/>
      <c r="D184" s="97"/>
      <c r="E184" s="96"/>
      <c r="F184" s="96"/>
      <c r="G184" s="96"/>
      <c r="H184" s="96"/>
      <c r="I184" s="96"/>
      <c r="J184" s="98"/>
      <c r="K184" s="99"/>
    </row>
    <row r="185" spans="1:11" ht="12.75" customHeight="1" x14ac:dyDescent="0.25">
      <c r="A185" s="96"/>
      <c r="B185" s="65"/>
      <c r="C185" s="65"/>
      <c r="D185" s="97"/>
      <c r="E185" s="96"/>
      <c r="F185" s="96"/>
      <c r="G185" s="96"/>
      <c r="H185" s="96"/>
      <c r="I185" s="96"/>
      <c r="J185" s="98"/>
      <c r="K185" s="99"/>
    </row>
    <row r="186" spans="1:11" ht="12.75" customHeight="1" x14ac:dyDescent="0.25">
      <c r="A186" s="96"/>
      <c r="B186" s="65"/>
      <c r="C186" s="65"/>
      <c r="D186" s="97"/>
      <c r="E186" s="96"/>
      <c r="F186" s="96"/>
      <c r="G186" s="96"/>
      <c r="H186" s="96"/>
      <c r="I186" s="96"/>
      <c r="J186" s="98"/>
      <c r="K186" s="99"/>
    </row>
    <row r="187" spans="1:11" ht="12.75" customHeight="1" x14ac:dyDescent="0.25">
      <c r="A187" s="96"/>
      <c r="B187" s="65"/>
      <c r="C187" s="65"/>
      <c r="D187" s="97"/>
      <c r="E187" s="96"/>
      <c r="F187" s="96"/>
      <c r="G187" s="96"/>
      <c r="H187" s="96"/>
      <c r="I187" s="96"/>
      <c r="J187" s="98"/>
      <c r="K187" s="99"/>
    </row>
    <row r="188" spans="1:11" ht="12.75" customHeight="1" x14ac:dyDescent="0.25">
      <c r="A188" s="96"/>
      <c r="B188" s="65"/>
      <c r="C188" s="65"/>
      <c r="D188" s="97"/>
      <c r="E188" s="96"/>
      <c r="F188" s="96"/>
      <c r="G188" s="96"/>
      <c r="H188" s="96"/>
      <c r="I188" s="96"/>
      <c r="J188" s="98"/>
      <c r="K188" s="99"/>
    </row>
    <row r="189" spans="1:11" ht="12.75" customHeight="1" x14ac:dyDescent="0.25">
      <c r="A189" s="96"/>
      <c r="B189" s="65"/>
      <c r="C189" s="65"/>
      <c r="D189" s="97"/>
      <c r="E189" s="96"/>
      <c r="F189" s="96"/>
      <c r="G189" s="96"/>
      <c r="H189" s="96"/>
      <c r="I189" s="96"/>
      <c r="J189" s="98"/>
      <c r="K189" s="99"/>
    </row>
    <row r="190" spans="1:11" ht="12.75" customHeight="1" x14ac:dyDescent="0.25">
      <c r="A190" s="96"/>
      <c r="B190" s="65"/>
      <c r="C190" s="65"/>
      <c r="D190" s="97"/>
      <c r="E190" s="96"/>
      <c r="F190" s="96"/>
      <c r="G190" s="96"/>
      <c r="H190" s="96"/>
      <c r="I190" s="96"/>
      <c r="J190" s="98"/>
      <c r="K190" s="99"/>
    </row>
    <row r="191" spans="1:11" ht="12.75" customHeight="1" x14ac:dyDescent="0.25">
      <c r="A191" s="96"/>
      <c r="B191" s="65"/>
      <c r="C191" s="65"/>
      <c r="D191" s="97"/>
      <c r="E191" s="96"/>
      <c r="F191" s="96"/>
      <c r="G191" s="96"/>
      <c r="H191" s="96"/>
      <c r="I191" s="96"/>
      <c r="J191" s="98"/>
      <c r="K191" s="99"/>
    </row>
    <row r="192" spans="1:11" ht="12.75" customHeight="1" x14ac:dyDescent="0.25">
      <c r="A192" s="96"/>
      <c r="B192" s="65"/>
      <c r="C192" s="65"/>
      <c r="D192" s="97"/>
      <c r="E192" s="96"/>
      <c r="F192" s="96"/>
      <c r="G192" s="96"/>
      <c r="H192" s="96"/>
      <c r="I192" s="96"/>
      <c r="J192" s="98"/>
      <c r="K192" s="99"/>
    </row>
    <row r="193" spans="1:11" ht="12.75" customHeight="1" x14ac:dyDescent="0.25">
      <c r="A193" s="96"/>
      <c r="B193" s="65"/>
      <c r="C193" s="65"/>
      <c r="D193" s="97"/>
      <c r="E193" s="96"/>
      <c r="F193" s="96"/>
      <c r="G193" s="96"/>
      <c r="H193" s="96"/>
      <c r="I193" s="96"/>
      <c r="J193" s="98"/>
      <c r="K193" s="99"/>
    </row>
    <row r="194" spans="1:11" ht="12.75" customHeight="1" x14ac:dyDescent="0.25">
      <c r="A194" s="96"/>
      <c r="B194" s="65"/>
      <c r="C194" s="65"/>
      <c r="D194" s="97"/>
      <c r="E194" s="96"/>
      <c r="F194" s="96"/>
      <c r="G194" s="96"/>
      <c r="H194" s="96"/>
      <c r="I194" s="96"/>
      <c r="J194" s="98"/>
      <c r="K194" s="99"/>
    </row>
    <row r="195" spans="1:11" ht="12.75" customHeight="1" x14ac:dyDescent="0.25">
      <c r="A195" s="96"/>
      <c r="B195" s="65"/>
      <c r="C195" s="65"/>
      <c r="D195" s="97"/>
      <c r="E195" s="96"/>
      <c r="F195" s="96"/>
      <c r="G195" s="96"/>
      <c r="H195" s="96"/>
      <c r="I195" s="96"/>
      <c r="J195" s="98"/>
      <c r="K195" s="99"/>
    </row>
    <row r="196" spans="1:11" x14ac:dyDescent="0.25">
      <c r="A196" s="96"/>
      <c r="B196" s="65"/>
      <c r="C196" s="65"/>
      <c r="D196" s="97"/>
      <c r="E196" s="96"/>
      <c r="F196" s="96"/>
      <c r="G196" s="96"/>
      <c r="H196" s="96"/>
      <c r="I196" s="96"/>
      <c r="J196" s="98"/>
      <c r="K196" s="99"/>
    </row>
    <row r="197" spans="1:11" x14ac:dyDescent="0.25">
      <c r="A197" s="96"/>
      <c r="B197" s="65"/>
      <c r="C197" s="65"/>
      <c r="D197" s="97"/>
      <c r="E197" s="96"/>
      <c r="F197" s="96"/>
      <c r="G197" s="96"/>
      <c r="H197" s="96"/>
      <c r="I197" s="96"/>
      <c r="J197" s="98"/>
      <c r="K197" s="99"/>
    </row>
    <row r="198" spans="1:11" ht="12.75" customHeight="1" x14ac:dyDescent="0.25">
      <c r="A198" s="96"/>
      <c r="B198" s="65"/>
      <c r="C198" s="65"/>
      <c r="D198" s="97"/>
      <c r="E198" s="96"/>
      <c r="F198" s="96"/>
      <c r="G198" s="96"/>
      <c r="H198" s="96"/>
      <c r="I198" s="96"/>
      <c r="J198" s="98"/>
      <c r="K198" s="99"/>
    </row>
    <row r="199" spans="1:11" ht="12.75" customHeight="1" x14ac:dyDescent="0.25">
      <c r="A199" s="96"/>
      <c r="B199" s="65"/>
      <c r="C199" s="65"/>
      <c r="D199" s="97"/>
      <c r="E199" s="96"/>
      <c r="F199" s="96"/>
      <c r="G199" s="96"/>
      <c r="H199" s="96"/>
      <c r="I199" s="96"/>
      <c r="J199" s="98"/>
      <c r="K199" s="99"/>
    </row>
    <row r="200" spans="1:11" ht="12.75" customHeight="1" x14ac:dyDescent="0.25">
      <c r="A200" s="96"/>
      <c r="B200" s="65"/>
      <c r="C200" s="65"/>
      <c r="D200" s="97"/>
      <c r="E200" s="96"/>
      <c r="F200" s="96"/>
      <c r="G200" s="96"/>
      <c r="H200" s="96"/>
      <c r="I200" s="96"/>
      <c r="J200" s="98"/>
      <c r="K200" s="99"/>
    </row>
    <row r="201" spans="1:11" ht="12.75" customHeight="1" x14ac:dyDescent="0.25">
      <c r="A201" s="96"/>
      <c r="B201" s="65"/>
      <c r="C201" s="65"/>
      <c r="D201" s="97"/>
      <c r="E201" s="96"/>
      <c r="F201" s="96"/>
      <c r="G201" s="96"/>
      <c r="H201" s="96"/>
      <c r="I201" s="96"/>
      <c r="J201" s="98"/>
      <c r="K201" s="99"/>
    </row>
    <row r="202" spans="1:11" ht="12.75" customHeight="1" x14ac:dyDescent="0.25">
      <c r="A202" s="96"/>
      <c r="B202" s="96"/>
      <c r="C202" s="96"/>
      <c r="D202" s="97"/>
      <c r="E202" s="96"/>
      <c r="F202" s="96"/>
      <c r="G202" s="96"/>
      <c r="H202" s="96"/>
      <c r="I202" s="96"/>
      <c r="J202" s="98"/>
      <c r="K202" s="99"/>
    </row>
    <row r="203" spans="1:11" ht="12.75" customHeight="1" x14ac:dyDescent="0.25">
      <c r="A203" s="96"/>
      <c r="B203" s="96"/>
      <c r="C203" s="96"/>
      <c r="D203" s="97"/>
      <c r="E203" s="96"/>
      <c r="F203" s="96"/>
      <c r="G203" s="96"/>
      <c r="H203" s="96"/>
      <c r="I203" s="96"/>
      <c r="J203" s="98"/>
      <c r="K203" s="99"/>
    </row>
    <row r="204" spans="1:11" ht="12.75" customHeight="1" x14ac:dyDescent="0.25">
      <c r="A204" s="96"/>
      <c r="B204" s="65"/>
      <c r="C204" s="65"/>
      <c r="D204" s="97"/>
      <c r="E204" s="96"/>
      <c r="F204" s="96"/>
      <c r="G204" s="96"/>
      <c r="H204" s="96"/>
      <c r="I204" s="96"/>
      <c r="J204" s="98"/>
      <c r="K204" s="99"/>
    </row>
    <row r="205" spans="1:11" ht="12.75" customHeight="1" x14ac:dyDescent="0.25">
      <c r="A205" s="96"/>
      <c r="B205" s="65"/>
      <c r="C205" s="65"/>
      <c r="D205" s="97"/>
      <c r="E205" s="96"/>
      <c r="F205" s="96"/>
      <c r="G205" s="96"/>
      <c r="H205" s="96"/>
      <c r="I205" s="96"/>
      <c r="J205" s="98"/>
      <c r="K205" s="99"/>
    </row>
    <row r="206" spans="1:11" ht="12.75" customHeight="1" x14ac:dyDescent="0.25">
      <c r="A206" s="96"/>
      <c r="B206" s="65"/>
      <c r="C206" s="65"/>
      <c r="D206" s="97"/>
      <c r="E206" s="96"/>
      <c r="F206" s="96"/>
      <c r="G206" s="96"/>
      <c r="H206" s="96"/>
      <c r="I206" s="96"/>
      <c r="J206" s="98"/>
      <c r="K206" s="99"/>
    </row>
    <row r="207" spans="1:11" ht="12.75" customHeight="1" x14ac:dyDescent="0.25">
      <c r="A207" s="96"/>
      <c r="B207" s="65"/>
      <c r="C207" s="65"/>
      <c r="D207" s="97"/>
      <c r="E207" s="96"/>
      <c r="F207" s="96"/>
      <c r="G207" s="96"/>
      <c r="H207" s="96"/>
      <c r="I207" s="96"/>
      <c r="J207" s="98"/>
      <c r="K207" s="99"/>
    </row>
    <row r="208" spans="1:11" ht="12.75" customHeight="1" x14ac:dyDescent="0.25">
      <c r="A208" s="96"/>
      <c r="B208" s="65"/>
      <c r="C208" s="65"/>
      <c r="D208" s="97"/>
      <c r="E208" s="96"/>
      <c r="F208" s="96"/>
      <c r="G208" s="96"/>
      <c r="H208" s="96"/>
      <c r="I208" s="96"/>
      <c r="J208" s="98"/>
      <c r="K208" s="99"/>
    </row>
    <row r="209" spans="1:11" ht="12.75" customHeight="1" x14ac:dyDescent="0.25">
      <c r="A209" s="96"/>
      <c r="B209" s="65"/>
      <c r="C209" s="65"/>
      <c r="D209" s="97"/>
      <c r="E209" s="96"/>
      <c r="F209" s="96"/>
      <c r="G209" s="96"/>
      <c r="H209" s="96"/>
      <c r="I209" s="96"/>
      <c r="J209" s="98"/>
      <c r="K209" s="99"/>
    </row>
    <row r="210" spans="1:11" ht="12.75" customHeight="1" x14ac:dyDescent="0.25">
      <c r="A210" s="96"/>
      <c r="B210" s="65"/>
      <c r="C210" s="65"/>
      <c r="D210" s="97"/>
      <c r="E210" s="96"/>
      <c r="F210" s="96"/>
      <c r="G210" s="96"/>
      <c r="H210" s="96"/>
      <c r="I210" s="96"/>
      <c r="J210" s="98"/>
      <c r="K210" s="99"/>
    </row>
    <row r="211" spans="1:11" ht="12.75" customHeight="1" x14ac:dyDescent="0.25">
      <c r="A211" s="96"/>
      <c r="B211" s="65"/>
      <c r="C211" s="65"/>
      <c r="D211" s="97"/>
      <c r="E211" s="96"/>
      <c r="F211" s="96"/>
      <c r="G211" s="96"/>
      <c r="H211" s="96"/>
      <c r="I211" s="96"/>
      <c r="J211" s="98"/>
      <c r="K211" s="99"/>
    </row>
    <row r="212" spans="1:11" ht="12.75" customHeight="1" x14ac:dyDescent="0.25">
      <c r="A212" s="96"/>
      <c r="B212" s="65"/>
      <c r="C212" s="65"/>
      <c r="D212" s="97"/>
      <c r="E212" s="96"/>
      <c r="F212" s="96"/>
      <c r="G212" s="96"/>
      <c r="H212" s="96"/>
      <c r="I212" s="96"/>
      <c r="J212" s="98"/>
      <c r="K212" s="99"/>
    </row>
    <row r="213" spans="1:11" ht="12.75" customHeight="1" x14ac:dyDescent="0.25">
      <c r="A213" s="96"/>
      <c r="B213" s="65"/>
      <c r="C213" s="65"/>
      <c r="D213" s="97"/>
      <c r="E213" s="96"/>
      <c r="F213" s="96"/>
      <c r="G213" s="96"/>
      <c r="H213" s="96"/>
      <c r="I213" s="96"/>
      <c r="J213" s="98"/>
      <c r="K213" s="99"/>
    </row>
    <row r="214" spans="1:11" ht="12.75" customHeight="1" x14ac:dyDescent="0.25">
      <c r="A214" s="96"/>
      <c r="B214" s="65"/>
      <c r="C214" s="65"/>
      <c r="D214" s="97"/>
      <c r="E214" s="96"/>
      <c r="F214" s="96"/>
      <c r="G214" s="96"/>
      <c r="H214" s="96"/>
      <c r="I214" s="96"/>
      <c r="J214" s="98"/>
      <c r="K214" s="99"/>
    </row>
    <row r="215" spans="1:11" ht="12.75" customHeight="1" x14ac:dyDescent="0.25">
      <c r="A215" s="96"/>
      <c r="B215" s="65"/>
      <c r="C215" s="65"/>
      <c r="D215" s="97"/>
      <c r="E215" s="96"/>
      <c r="F215" s="96"/>
      <c r="G215" s="96"/>
      <c r="H215" s="96"/>
      <c r="I215" s="96"/>
      <c r="J215" s="98"/>
      <c r="K215" s="99"/>
    </row>
    <row r="216" spans="1:11" ht="12.75" customHeight="1" x14ac:dyDescent="0.25">
      <c r="A216" s="96"/>
      <c r="B216" s="65"/>
      <c r="C216" s="65"/>
      <c r="D216" s="97"/>
      <c r="E216" s="96"/>
      <c r="F216" s="96"/>
      <c r="G216" s="96"/>
      <c r="H216" s="96"/>
      <c r="I216" s="96"/>
      <c r="J216" s="98"/>
      <c r="K216" s="99"/>
    </row>
    <row r="217" spans="1:11" ht="12.75" customHeight="1" x14ac:dyDescent="0.25">
      <c r="A217" s="96"/>
      <c r="B217" s="65"/>
      <c r="C217" s="65"/>
      <c r="D217" s="97"/>
      <c r="E217" s="96"/>
      <c r="F217" s="96"/>
      <c r="G217" s="96"/>
      <c r="H217" s="96"/>
      <c r="I217" s="96"/>
      <c r="J217" s="98"/>
      <c r="K217" s="99"/>
    </row>
    <row r="218" spans="1:11" ht="12.75" customHeight="1" x14ac:dyDescent="0.25">
      <c r="A218" s="96"/>
      <c r="B218" s="65"/>
      <c r="C218" s="65"/>
      <c r="D218" s="97"/>
      <c r="E218" s="96"/>
      <c r="F218" s="96"/>
      <c r="G218" s="96"/>
      <c r="H218" s="96"/>
      <c r="I218" s="96"/>
      <c r="J218" s="98"/>
      <c r="K218" s="99"/>
    </row>
    <row r="219" spans="1:11" ht="12.75" customHeight="1" x14ac:dyDescent="0.25">
      <c r="A219" s="96"/>
      <c r="B219" s="65"/>
      <c r="C219" s="65"/>
      <c r="D219" s="97"/>
      <c r="E219" s="96"/>
      <c r="F219" s="96"/>
      <c r="G219" s="96"/>
      <c r="H219" s="96"/>
      <c r="I219" s="96"/>
      <c r="J219" s="98"/>
      <c r="K219" s="99"/>
    </row>
    <row r="220" spans="1:11" ht="12.75" customHeight="1" x14ac:dyDescent="0.25">
      <c r="A220" s="96"/>
      <c r="B220" s="65"/>
      <c r="C220" s="65"/>
      <c r="D220" s="97"/>
      <c r="E220" s="96"/>
      <c r="F220" s="96"/>
      <c r="G220" s="96"/>
      <c r="H220" s="96"/>
      <c r="I220" s="96"/>
      <c r="J220" s="98"/>
      <c r="K220" s="99"/>
    </row>
    <row r="221" spans="1:11" ht="12.75" customHeight="1" x14ac:dyDescent="0.25">
      <c r="A221" s="96"/>
      <c r="B221" s="65"/>
      <c r="C221" s="65"/>
      <c r="D221" s="97"/>
      <c r="E221" s="96"/>
      <c r="F221" s="96"/>
      <c r="G221" s="96"/>
      <c r="H221" s="96"/>
      <c r="I221" s="96"/>
      <c r="J221" s="98"/>
      <c r="K221" s="99"/>
    </row>
    <row r="222" spans="1:11" ht="12.75" customHeight="1" x14ac:dyDescent="0.25">
      <c r="A222" s="96"/>
      <c r="B222" s="65"/>
      <c r="C222" s="65"/>
      <c r="D222" s="97"/>
      <c r="E222" s="96"/>
      <c r="F222" s="96"/>
      <c r="G222" s="96"/>
      <c r="H222" s="96"/>
      <c r="I222" s="96"/>
      <c r="J222" s="98"/>
      <c r="K222" s="99"/>
    </row>
    <row r="223" spans="1:11" ht="12.75" customHeight="1" x14ac:dyDescent="0.25">
      <c r="A223" s="96"/>
      <c r="B223" s="65"/>
      <c r="C223" s="65"/>
      <c r="D223" s="97"/>
      <c r="E223" s="96"/>
      <c r="F223" s="96"/>
      <c r="G223" s="96"/>
      <c r="H223" s="96"/>
      <c r="I223" s="96"/>
      <c r="J223" s="98"/>
      <c r="K223" s="99"/>
    </row>
    <row r="224" spans="1:11" ht="12.75" customHeight="1" x14ac:dyDescent="0.25">
      <c r="A224" s="96"/>
      <c r="B224" s="65"/>
      <c r="C224" s="65"/>
      <c r="D224" s="97"/>
      <c r="E224" s="96"/>
      <c r="F224" s="96"/>
      <c r="G224" s="96"/>
      <c r="H224" s="96"/>
      <c r="I224" s="96"/>
      <c r="J224" s="98"/>
      <c r="K224" s="99"/>
    </row>
    <row r="225" spans="1:11" ht="12.75" customHeight="1" x14ac:dyDescent="0.25">
      <c r="A225" s="96"/>
      <c r="B225" s="65"/>
      <c r="C225" s="65"/>
      <c r="D225" s="97"/>
      <c r="E225" s="96"/>
      <c r="F225" s="96"/>
      <c r="G225" s="96"/>
      <c r="H225" s="96"/>
      <c r="I225" s="96"/>
      <c r="J225" s="98"/>
      <c r="K225" s="99"/>
    </row>
    <row r="226" spans="1:11" ht="12.75" customHeight="1" x14ac:dyDescent="0.25">
      <c r="A226" s="96"/>
      <c r="B226" s="65"/>
      <c r="C226" s="65"/>
      <c r="D226" s="97"/>
      <c r="E226" s="96"/>
      <c r="F226" s="96"/>
      <c r="G226" s="96"/>
      <c r="H226" s="96"/>
      <c r="I226" s="96"/>
      <c r="J226" s="98"/>
      <c r="K226" s="99"/>
    </row>
    <row r="227" spans="1:11" ht="12.75" customHeight="1" x14ac:dyDescent="0.25">
      <c r="A227" s="96"/>
      <c r="B227" s="65"/>
      <c r="C227" s="65"/>
      <c r="D227" s="97"/>
      <c r="E227" s="96"/>
      <c r="F227" s="96"/>
      <c r="G227" s="96"/>
      <c r="H227" s="96"/>
      <c r="I227" s="96"/>
      <c r="J227" s="98"/>
      <c r="K227" s="99"/>
    </row>
    <row r="228" spans="1:11" ht="12.75" customHeight="1" x14ac:dyDescent="0.25">
      <c r="A228" s="96"/>
      <c r="B228" s="65"/>
      <c r="C228" s="65"/>
      <c r="D228" s="97"/>
      <c r="E228" s="96"/>
      <c r="F228" s="96"/>
      <c r="G228" s="96"/>
      <c r="H228" s="96"/>
      <c r="I228" s="96"/>
      <c r="J228" s="98"/>
      <c r="K228" s="99"/>
    </row>
    <row r="229" spans="1:11" ht="12.75" customHeight="1" x14ac:dyDescent="0.25">
      <c r="A229" s="96"/>
      <c r="B229" s="65"/>
      <c r="C229" s="65"/>
      <c r="D229" s="97"/>
      <c r="E229" s="96"/>
      <c r="F229" s="96"/>
      <c r="G229" s="96"/>
      <c r="H229" s="96"/>
      <c r="I229" s="96"/>
      <c r="J229" s="98"/>
      <c r="K229" s="99"/>
    </row>
    <row r="230" spans="1:11" ht="12.75" customHeight="1" x14ac:dyDescent="0.25">
      <c r="A230" s="96"/>
      <c r="B230" s="65"/>
      <c r="C230" s="65"/>
      <c r="D230" s="97"/>
      <c r="E230" s="96"/>
      <c r="F230" s="96"/>
      <c r="G230" s="96"/>
      <c r="H230" s="96"/>
      <c r="I230" s="96"/>
      <c r="J230" s="98"/>
      <c r="K230" s="99"/>
    </row>
    <row r="231" spans="1:11" ht="12.75" customHeight="1" x14ac:dyDescent="0.25">
      <c r="A231" s="96"/>
      <c r="B231" s="65"/>
      <c r="C231" s="65"/>
      <c r="D231" s="97"/>
      <c r="E231" s="96"/>
      <c r="F231" s="96"/>
      <c r="G231" s="96"/>
      <c r="H231" s="96"/>
      <c r="I231" s="96"/>
      <c r="J231" s="98"/>
      <c r="K231" s="99"/>
    </row>
    <row r="232" spans="1:11" x14ac:dyDescent="0.25">
      <c r="A232" s="96"/>
      <c r="B232" s="65"/>
      <c r="C232" s="65"/>
      <c r="D232" s="97"/>
      <c r="E232" s="96"/>
      <c r="F232" s="96"/>
      <c r="G232" s="96"/>
      <c r="H232" s="96"/>
      <c r="I232" s="96"/>
      <c r="J232" s="98"/>
      <c r="K232" s="99"/>
    </row>
    <row r="233" spans="1:11" x14ac:dyDescent="0.25">
      <c r="A233" s="96"/>
      <c r="B233" s="65"/>
      <c r="C233" s="65"/>
      <c r="D233" s="97"/>
      <c r="E233" s="96"/>
      <c r="F233" s="96"/>
      <c r="G233" s="96"/>
      <c r="H233" s="96"/>
      <c r="I233" s="96"/>
      <c r="J233" s="98"/>
      <c r="K233" s="99"/>
    </row>
    <row r="234" spans="1:11" x14ac:dyDescent="0.25">
      <c r="A234" s="96"/>
      <c r="B234" s="65"/>
      <c r="C234" s="65"/>
      <c r="D234" s="97"/>
      <c r="E234" s="96"/>
      <c r="F234" s="96"/>
      <c r="G234" s="96"/>
      <c r="H234" s="96"/>
      <c r="I234" s="96"/>
      <c r="J234" s="98"/>
      <c r="K234" s="99"/>
    </row>
    <row r="235" spans="1:11" x14ac:dyDescent="0.25">
      <c r="A235" s="96"/>
      <c r="B235" s="65"/>
      <c r="C235" s="65"/>
      <c r="D235" s="97"/>
      <c r="E235" s="96"/>
      <c r="F235" s="96"/>
      <c r="G235" s="96"/>
      <c r="H235" s="96"/>
      <c r="I235" s="96"/>
      <c r="J235" s="98"/>
      <c r="K235" s="99"/>
    </row>
    <row r="236" spans="1:11" x14ac:dyDescent="0.25">
      <c r="A236" s="96"/>
      <c r="B236" s="65"/>
      <c r="C236" s="65"/>
      <c r="D236" s="97"/>
      <c r="E236" s="96"/>
      <c r="F236" s="96"/>
      <c r="G236" s="96"/>
      <c r="H236" s="96"/>
      <c r="I236" s="96"/>
      <c r="J236" s="98"/>
      <c r="K236" s="99"/>
    </row>
    <row r="237" spans="1:11" x14ac:dyDescent="0.25">
      <c r="A237" s="96"/>
      <c r="B237" s="65"/>
      <c r="C237" s="65"/>
      <c r="D237" s="97"/>
      <c r="E237" s="96"/>
      <c r="F237" s="96"/>
      <c r="G237" s="96"/>
      <c r="H237" s="96"/>
      <c r="I237" s="96"/>
      <c r="J237" s="98"/>
      <c r="K237" s="99"/>
    </row>
    <row r="238" spans="1:11" x14ac:dyDescent="0.25">
      <c r="A238" s="96"/>
      <c r="B238" s="96"/>
      <c r="C238" s="96"/>
      <c r="D238" s="97"/>
      <c r="E238" s="96"/>
      <c r="F238" s="96"/>
      <c r="G238" s="96"/>
      <c r="H238" s="96"/>
      <c r="I238" s="96"/>
      <c r="J238" s="98"/>
      <c r="K238" s="99"/>
    </row>
    <row r="243" spans="1:11" ht="12.75" customHeight="1" x14ac:dyDescent="0.25"/>
    <row r="244" spans="1:11" ht="12.75" customHeight="1" x14ac:dyDescent="0.25"/>
    <row r="245" spans="1:11" ht="12.75" customHeight="1" x14ac:dyDescent="0.25"/>
    <row r="246" spans="1:11" ht="12.75" customHeight="1" x14ac:dyDescent="0.25"/>
    <row r="247" spans="1:11" ht="12.75" customHeight="1" x14ac:dyDescent="0.25">
      <c r="A247" s="96"/>
      <c r="B247" s="96"/>
      <c r="C247" s="96"/>
      <c r="D247" s="97"/>
      <c r="E247" s="96"/>
      <c r="F247" s="96"/>
      <c r="G247" s="96"/>
      <c r="H247" s="96"/>
      <c r="I247" s="96"/>
      <c r="J247" s="98"/>
      <c r="K247" s="99"/>
    </row>
    <row r="248" spans="1:11" ht="12.75" customHeight="1" x14ac:dyDescent="0.25">
      <c r="A248" s="96"/>
      <c r="B248" s="96"/>
      <c r="C248" s="96"/>
      <c r="D248" s="97"/>
      <c r="E248" s="96"/>
      <c r="F248" s="96"/>
      <c r="G248" s="96"/>
      <c r="H248" s="96"/>
      <c r="I248" s="96"/>
      <c r="J248" s="98"/>
      <c r="K248" s="99"/>
    </row>
    <row r="249" spans="1:11" ht="12.75" customHeight="1" x14ac:dyDescent="0.25">
      <c r="A249" s="98"/>
      <c r="B249" s="65"/>
      <c r="C249" s="65"/>
      <c r="D249" s="97"/>
      <c r="E249" s="96"/>
      <c r="F249" s="96"/>
      <c r="G249" s="96"/>
      <c r="H249" s="96"/>
      <c r="I249" s="96"/>
      <c r="J249" s="98"/>
      <c r="K249" s="99"/>
    </row>
    <row r="250" spans="1:11" ht="12.75" customHeight="1" x14ac:dyDescent="0.25">
      <c r="A250" s="98"/>
      <c r="B250" s="65"/>
      <c r="C250" s="65"/>
      <c r="D250" s="97"/>
      <c r="E250" s="96"/>
      <c r="F250" s="96"/>
      <c r="G250" s="96"/>
      <c r="H250" s="96"/>
      <c r="I250" s="96"/>
      <c r="J250" s="98"/>
      <c r="K250" s="99"/>
    </row>
    <row r="251" spans="1:11" ht="12.75" customHeight="1" x14ac:dyDescent="0.25">
      <c r="A251" s="98"/>
      <c r="B251" s="65"/>
      <c r="C251" s="65"/>
      <c r="D251" s="97"/>
      <c r="E251" s="96"/>
      <c r="F251" s="96"/>
      <c r="G251" s="96"/>
      <c r="H251" s="96"/>
      <c r="I251" s="96"/>
      <c r="J251" s="98"/>
      <c r="K251" s="99"/>
    </row>
    <row r="252" spans="1:11" ht="12.75" customHeight="1" x14ac:dyDescent="0.25">
      <c r="A252" s="98"/>
      <c r="B252" s="65"/>
      <c r="C252" s="65"/>
      <c r="D252" s="97"/>
      <c r="E252" s="96"/>
      <c r="F252" s="96"/>
      <c r="G252" s="96"/>
      <c r="H252" s="96"/>
      <c r="I252" s="96"/>
      <c r="J252" s="98"/>
      <c r="K252" s="99"/>
    </row>
    <row r="253" spans="1:11" ht="12.75" customHeight="1" x14ac:dyDescent="0.25">
      <c r="A253" s="98"/>
      <c r="B253" s="65"/>
      <c r="C253" s="65"/>
      <c r="D253" s="97"/>
      <c r="E253" s="96"/>
      <c r="F253" s="96"/>
      <c r="G253" s="96"/>
      <c r="H253" s="96"/>
      <c r="I253" s="96"/>
      <c r="J253" s="98"/>
      <c r="K253" s="99"/>
    </row>
    <row r="254" spans="1:11" ht="12.75" customHeight="1" x14ac:dyDescent="0.25">
      <c r="A254" s="98"/>
      <c r="B254" s="65"/>
      <c r="C254" s="65"/>
      <c r="D254" s="97"/>
      <c r="E254" s="96"/>
      <c r="F254" s="96"/>
      <c r="G254" s="96"/>
      <c r="H254" s="96"/>
      <c r="I254" s="96"/>
      <c r="J254" s="98"/>
      <c r="K254" s="99"/>
    </row>
    <row r="255" spans="1:11" ht="12.75" customHeight="1" x14ac:dyDescent="0.25">
      <c r="A255" s="98"/>
      <c r="B255" s="65"/>
      <c r="C255" s="65"/>
      <c r="D255" s="97"/>
      <c r="E255" s="96"/>
      <c r="F255" s="96"/>
      <c r="G255" s="96"/>
      <c r="H255" s="96"/>
      <c r="I255" s="96"/>
      <c r="J255" s="98"/>
      <c r="K255" s="99"/>
    </row>
    <row r="256" spans="1:11" ht="12.75" customHeight="1" x14ac:dyDescent="0.25">
      <c r="A256" s="98"/>
      <c r="B256" s="65"/>
      <c r="C256" s="65"/>
      <c r="D256" s="97"/>
      <c r="E256" s="96"/>
      <c r="F256" s="96"/>
      <c r="G256" s="96"/>
      <c r="H256" s="96"/>
      <c r="I256" s="96"/>
      <c r="J256" s="98"/>
      <c r="K256" s="99"/>
    </row>
    <row r="257" spans="1:11" ht="12.75" customHeight="1" x14ac:dyDescent="0.25">
      <c r="A257" s="98"/>
      <c r="B257" s="65"/>
      <c r="C257" s="65"/>
      <c r="D257" s="97"/>
      <c r="E257" s="96"/>
      <c r="F257" s="96"/>
      <c r="G257" s="96"/>
      <c r="H257" s="96"/>
      <c r="I257" s="96"/>
      <c r="J257" s="98"/>
      <c r="K257" s="99"/>
    </row>
    <row r="258" spans="1:11" ht="12.75" customHeight="1" x14ac:dyDescent="0.25">
      <c r="A258" s="98"/>
      <c r="B258" s="65"/>
      <c r="C258" s="65"/>
      <c r="D258" s="97"/>
      <c r="E258" s="96"/>
      <c r="F258" s="96"/>
      <c r="G258" s="96"/>
      <c r="H258" s="96"/>
      <c r="I258" s="96"/>
      <c r="J258" s="98"/>
      <c r="K258" s="99"/>
    </row>
    <row r="259" spans="1:11" ht="12.75" customHeight="1" x14ac:dyDescent="0.25">
      <c r="A259" s="98"/>
      <c r="B259" s="65"/>
      <c r="C259" s="65"/>
      <c r="D259" s="97"/>
      <c r="E259" s="96"/>
      <c r="F259" s="96"/>
      <c r="G259" s="96"/>
      <c r="H259" s="96"/>
      <c r="I259" s="96"/>
      <c r="J259" s="98"/>
      <c r="K259" s="99"/>
    </row>
    <row r="260" spans="1:11" ht="12.75" customHeight="1" x14ac:dyDescent="0.25">
      <c r="A260" s="98"/>
      <c r="B260" s="65"/>
      <c r="C260" s="65"/>
      <c r="D260" s="97"/>
      <c r="E260" s="96"/>
      <c r="F260" s="96"/>
      <c r="G260" s="96"/>
      <c r="H260" s="96"/>
      <c r="I260" s="96"/>
      <c r="J260" s="98"/>
      <c r="K260" s="99"/>
    </row>
    <row r="261" spans="1:11" ht="12.75" customHeight="1" x14ac:dyDescent="0.25">
      <c r="A261" s="98"/>
      <c r="B261" s="65"/>
      <c r="C261" s="65"/>
      <c r="D261" s="97"/>
      <c r="E261" s="96"/>
      <c r="F261" s="96"/>
      <c r="G261" s="96"/>
      <c r="H261" s="96"/>
      <c r="I261" s="96"/>
      <c r="J261" s="98"/>
      <c r="K261" s="99"/>
    </row>
    <row r="262" spans="1:11" ht="12.75" customHeight="1" x14ac:dyDescent="0.25">
      <c r="A262" s="98"/>
      <c r="B262" s="65"/>
      <c r="C262" s="65"/>
      <c r="D262" s="97"/>
      <c r="E262" s="96"/>
      <c r="F262" s="96"/>
      <c r="G262" s="96"/>
      <c r="H262" s="96"/>
      <c r="I262" s="96"/>
      <c r="J262" s="98"/>
      <c r="K262" s="99"/>
    </row>
    <row r="263" spans="1:11" ht="12.75" customHeight="1" x14ac:dyDescent="0.25">
      <c r="A263" s="98"/>
      <c r="B263" s="65"/>
      <c r="C263" s="65"/>
      <c r="D263" s="97"/>
      <c r="E263" s="96"/>
      <c r="F263" s="96"/>
      <c r="G263" s="96"/>
      <c r="H263" s="96"/>
      <c r="I263" s="96"/>
      <c r="J263" s="98"/>
      <c r="K263" s="99"/>
    </row>
    <row r="264" spans="1:11" ht="12.75" customHeight="1" x14ac:dyDescent="0.25">
      <c r="A264" s="98"/>
      <c r="B264" s="65"/>
      <c r="C264" s="65"/>
      <c r="D264" s="97"/>
      <c r="E264" s="96"/>
      <c r="F264" s="96"/>
      <c r="G264" s="96"/>
      <c r="H264" s="96"/>
      <c r="I264" s="96"/>
      <c r="J264" s="98"/>
      <c r="K264" s="99"/>
    </row>
    <row r="265" spans="1:11" ht="12.75" customHeight="1" x14ac:dyDescent="0.25">
      <c r="A265" s="98"/>
      <c r="B265" s="65"/>
      <c r="C265" s="65"/>
      <c r="D265" s="97"/>
      <c r="E265" s="96"/>
      <c r="F265" s="96"/>
      <c r="G265" s="96"/>
      <c r="H265" s="96"/>
      <c r="I265" s="96"/>
      <c r="J265" s="98"/>
      <c r="K265" s="99"/>
    </row>
    <row r="266" spans="1:11" ht="12.75" customHeight="1" x14ac:dyDescent="0.25">
      <c r="A266" s="98"/>
      <c r="B266" s="65"/>
      <c r="C266" s="65"/>
      <c r="D266" s="97"/>
      <c r="E266" s="96"/>
      <c r="F266" s="96"/>
      <c r="G266" s="96"/>
      <c r="H266" s="96"/>
      <c r="I266" s="96"/>
      <c r="J266" s="98"/>
      <c r="K266" s="99"/>
    </row>
    <row r="267" spans="1:11" x14ac:dyDescent="0.25">
      <c r="A267" s="98"/>
      <c r="B267" s="65"/>
      <c r="C267" s="65"/>
      <c r="D267" s="97"/>
      <c r="E267" s="96"/>
      <c r="F267" s="96"/>
      <c r="G267" s="96"/>
      <c r="H267" s="96"/>
      <c r="I267" s="96"/>
      <c r="J267" s="98"/>
      <c r="K267" s="99"/>
    </row>
    <row r="268" spans="1:11" x14ac:dyDescent="0.25">
      <c r="A268" s="98"/>
      <c r="B268" s="65"/>
      <c r="C268" s="65"/>
      <c r="D268" s="97"/>
      <c r="E268" s="96"/>
      <c r="F268" s="96"/>
      <c r="G268" s="96"/>
      <c r="H268" s="96"/>
      <c r="I268" s="96"/>
      <c r="J268" s="98"/>
      <c r="K268" s="99"/>
    </row>
    <row r="269" spans="1:11" x14ac:dyDescent="0.25">
      <c r="A269" s="98"/>
      <c r="B269" s="65"/>
      <c r="C269" s="65"/>
      <c r="D269" s="97"/>
      <c r="E269" s="96"/>
      <c r="F269" s="96"/>
      <c r="G269" s="96"/>
      <c r="H269" s="96"/>
      <c r="I269" s="96"/>
      <c r="J269" s="98"/>
      <c r="K269" s="99"/>
    </row>
    <row r="270" spans="1:11" x14ac:dyDescent="0.25">
      <c r="A270" s="98"/>
      <c r="B270" s="65"/>
      <c r="C270" s="65"/>
      <c r="D270" s="97"/>
      <c r="E270" s="96"/>
      <c r="F270" s="96"/>
      <c r="G270" s="96"/>
      <c r="H270" s="96"/>
      <c r="I270" s="96"/>
      <c r="J270" s="98"/>
      <c r="K270" s="99"/>
    </row>
    <row r="271" spans="1:11" x14ac:dyDescent="0.25">
      <c r="A271" s="98"/>
      <c r="B271" s="65"/>
      <c r="C271" s="65"/>
      <c r="D271" s="97"/>
      <c r="E271" s="96"/>
      <c r="F271" s="96"/>
      <c r="G271" s="96"/>
      <c r="H271" s="96"/>
      <c r="I271" s="96"/>
      <c r="J271" s="98"/>
      <c r="K271" s="99"/>
    </row>
    <row r="272" spans="1:11" x14ac:dyDescent="0.25">
      <c r="A272" s="98"/>
      <c r="B272" s="65"/>
      <c r="C272" s="65"/>
      <c r="D272" s="97"/>
      <c r="E272" s="96"/>
      <c r="F272" s="96"/>
      <c r="G272" s="96"/>
      <c r="H272" s="96"/>
      <c r="I272" s="96"/>
      <c r="J272" s="98"/>
      <c r="K272" s="99"/>
    </row>
  </sheetData>
  <mergeCells count="19">
    <mergeCell ref="A1:D1"/>
    <mergeCell ref="E1:K1"/>
    <mergeCell ref="A2:K2"/>
    <mergeCell ref="A7:K7"/>
    <mergeCell ref="A8:A10"/>
    <mergeCell ref="B8:C10"/>
    <mergeCell ref="D8:E8"/>
    <mergeCell ref="G8:G10"/>
    <mergeCell ref="H8:H10"/>
    <mergeCell ref="I8:I10"/>
    <mergeCell ref="J8:K9"/>
    <mergeCell ref="D9:D10"/>
    <mergeCell ref="A67:J67"/>
    <mergeCell ref="A76:J76"/>
    <mergeCell ref="E9:E10"/>
    <mergeCell ref="F9:F10"/>
    <mergeCell ref="A63:K63"/>
    <mergeCell ref="A64:J64"/>
    <mergeCell ref="A66:K66"/>
  </mergeCells>
  <printOptions horizontalCentered="1"/>
  <pageMargins left="0.39370078740157483" right="0" top="0" bottom="0" header="0" footer="0"/>
  <pageSetup scale="67"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Avance Fin- Fis</vt:lpstr>
      <vt:lpstr>Flujo Neto Inv Dir</vt:lpstr>
      <vt:lpstr>Flujo Neto Inv Cond Oper</vt:lpstr>
      <vt:lpstr>Comp Inv Dir Oper</vt:lpstr>
      <vt:lpstr>Comp Inv Fin Dir Con Oper</vt:lpstr>
      <vt:lpstr>Valor Pres Neto Fin Dir</vt:lpstr>
      <vt:lpstr>Valor Pres Neto Fin Cond</vt:lpstr>
      <vt:lpstr>'Avance Fin- Fis'!Acum_2014_Condicionada</vt:lpstr>
      <vt:lpstr>'Avance Fin- Fis'!Área_de_impresión</vt:lpstr>
      <vt:lpstr>'Comp Inv Dir Oper'!Área_de_impresión</vt:lpstr>
      <vt:lpstr>'Comp Inv Fin Dir Con Oper'!Área_de_impresión</vt:lpstr>
      <vt:lpstr>'Flujo Neto Inv Cond Oper'!Área_de_impresión</vt:lpstr>
      <vt:lpstr>'Flujo Neto Inv Dir'!Área_de_impresión</vt:lpstr>
      <vt:lpstr>'Valor Pres Neto Fin Cond'!Área_de_impresión</vt:lpstr>
      <vt:lpstr>'Valor Pres Neto Fin Dir'!Área_de_impresión</vt:lpstr>
      <vt:lpstr>'Avance Fin- Fis'!Hasta_2015_Condicionada</vt:lpstr>
      <vt:lpstr>'Avance Fin- Fis'!Realizada_Condicionada_2015</vt:lpstr>
      <vt:lpstr>'Avance Fin- Fis'!Títulos_a_imprimir</vt:lpstr>
      <vt:lpstr>'Comp Inv Dir Oper'!Títulos_a_imprimir</vt:lpstr>
      <vt:lpstr>'Comp Inv Fin Dir Con Oper'!Títulos_a_imprimir</vt:lpstr>
      <vt:lpstr>'Flujo Neto Inv Cond Oper'!Títulos_a_imprimir</vt:lpstr>
      <vt:lpstr>'Flujo Neto Inv Dir'!Títulos_a_imprimir</vt:lpstr>
      <vt:lpstr>'Valor Pres Neto Fin Cond'!Títulos_a_imprimir</vt:lpstr>
      <vt:lpstr>'Valor Pres Neto Fin Dir'!Títulos_a_imprimir</vt:lpstr>
    </vt:vector>
  </TitlesOfParts>
  <Company>CFE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88819</dc:creator>
  <cp:lastModifiedBy>Usuario de Windows</cp:lastModifiedBy>
  <cp:lastPrinted>2018-10-29T01:53:05Z</cp:lastPrinted>
  <dcterms:created xsi:type="dcterms:W3CDTF">2018-02-21T18:58:00Z</dcterms:created>
  <dcterms:modified xsi:type="dcterms:W3CDTF">2018-10-29T01:53:12Z</dcterms:modified>
</cp:coreProperties>
</file>