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ctual\Mis documentos\Laboral\2017\Trimestrales\4. Cuarto Trimestre\Anexos\Finales subidos a Share Point\"/>
    </mc:Choice>
  </mc:AlternateContent>
  <bookViews>
    <workbookView xWindow="0" yWindow="0" windowWidth="25200" windowHeight="11985"/>
  </bookViews>
  <sheets>
    <sheet name="Anexo 10" sheetId="4" r:id="rId1"/>
    <sheet name="Anexo 11" sheetId="5" r:id="rId2"/>
    <sheet name="Anexo 12" sheetId="1" r:id="rId3"/>
    <sheet name="Anexo 13" sheetId="6" r:id="rId4"/>
    <sheet name="Anexo 14" sheetId="8" r:id="rId5"/>
    <sheet name="Anexo 15" sheetId="2" r:id="rId6"/>
    <sheet name="Anexo 16 " sheetId="7" r:id="rId7"/>
    <sheet name="Anexo 17" sheetId="10" r:id="rId8"/>
    <sheet name="Anexo 18" sheetId="11" r:id="rId9"/>
    <sheet name="Anexo 19" sheetId="3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 localSheetId="1">#N/A</definedName>
    <definedName name="\a">#N/A</definedName>
    <definedName name="\b" localSheetId="1">#N/A</definedName>
    <definedName name="\b">#N/A</definedName>
    <definedName name="\c" localSheetId="0">#REF!</definedName>
    <definedName name="\c" localSheetId="1">#REF!</definedName>
    <definedName name="\c" localSheetId="3">#REF!</definedName>
    <definedName name="\c" localSheetId="4">#REF!</definedName>
    <definedName name="\c" localSheetId="6">#REF!</definedName>
    <definedName name="\c" localSheetId="9">#REF!</definedName>
    <definedName name="\c">#REF!</definedName>
    <definedName name="\p" localSheetId="1">#N/A</definedName>
    <definedName name="\p">#N/A</definedName>
    <definedName name="\s">#N/A</definedName>
    <definedName name="\z" localSheetId="0">#REF!</definedName>
    <definedName name="\z" localSheetId="1">#REF!</definedName>
    <definedName name="\z" localSheetId="3">#REF!</definedName>
    <definedName name="\z" localSheetId="4">#REF!</definedName>
    <definedName name="\z" localSheetId="6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[2]!ABR&amp;[2]!MAY&amp;[2]!JUN&amp;[2]!JUL&amp;[2]!AGO&amp;[2]!SEP</definedName>
    <definedName name="_________ABR1" localSheetId="3">[3]!ABR&amp;[3]!MAY&amp;[3]!JUN&amp;[3]!JUL&amp;[3]!AGO&amp;[3]!SEP</definedName>
    <definedName name="_________ABR1" localSheetId="4">[1]!ABR&amp;[1]!MAY&amp;[1]!JUN&amp;[1]!JUL&amp;[1]!AGO&amp;[1]!SEP</definedName>
    <definedName name="_________ABR1" localSheetId="6">[2]!ABR&amp;[2]!MAY&amp;[2]!JUN&amp;[2]!JUL&amp;[2]!AGO&amp;[2]!SEP</definedName>
    <definedName name="_________ABR1" localSheetId="9">[4]!ABR&amp;[4]!MAY&amp;[4]!JUN&amp;[4]!JUL&amp;[4]!AGO&amp;[4]!SEP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[2]!AGO&amp;[2]!SEP&amp;[2]!OCT&amp;[2]!NOV&amp;[2]!DIC</definedName>
    <definedName name="_________AGO1" localSheetId="3">[3]!AGO&amp;[3]!SEP&amp;[3]!OCT&amp;[3]!NOV&amp;[3]!DIC</definedName>
    <definedName name="_________AGO1" localSheetId="4">[1]!AGO&amp;[1]!SEP&amp;[1]!OCT&amp;[1]!NOV&amp;[1]!DIC</definedName>
    <definedName name="_________AGO1" localSheetId="6">[2]!AGO&amp;[2]!SEP&amp;[2]!OCT&amp;[2]!NOV&amp;[2]!DIC</definedName>
    <definedName name="_________AGO1" localSheetId="9">[4]!AGO&amp;[4]!SEP&amp;[4]!OCT&amp;[4]!NOV&amp;[4]!DIC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[2]!FEB&amp;[2]!MAR&amp;[2]!ABR&amp;[2]!MAY&amp;[2]!JUN&amp;[2]!JUL</definedName>
    <definedName name="_________FEB1" localSheetId="3">[3]!FEB&amp;[3]!MAR&amp;[3]!ABR&amp;[3]!MAY&amp;[3]!JUN&amp;[3]!JUL</definedName>
    <definedName name="_________FEB1" localSheetId="4">[1]!FEB&amp;[1]!MAR&amp;[1]!ABR&amp;[1]!MAY&amp;[1]!JUN&amp;[1]!JUL</definedName>
    <definedName name="_________FEB1" localSheetId="6">[2]!FEB&amp;[2]!MAR&amp;[2]!ABR&amp;[2]!MAY&amp;[2]!JUN&amp;[2]!JUL</definedName>
    <definedName name="_________FEB1" localSheetId="9">[4]!FEB&amp;[4]!MAR&amp;[4]!ABR&amp;[4]!MAY&amp;[4]!JUN&amp;[4]!JUL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[2]!JUL&amp;[2]!AGO&amp;[2]!SEP&amp;[2]!OCT&amp;[2]!NOV</definedName>
    <definedName name="_________JUL1" localSheetId="3">[3]!JUL&amp;[3]!AGO&amp;[3]!SEP&amp;[3]!OCT&amp;[3]!NOV</definedName>
    <definedName name="_________JUL1" localSheetId="4">[1]!JUL&amp;[1]!AGO&amp;[1]!SEP&amp;[1]!OCT&amp;[1]!NOV</definedName>
    <definedName name="_________JUL1" localSheetId="6">[2]!JUL&amp;[2]!AGO&amp;[2]!SEP&amp;[2]!OCT&amp;[2]!NOV</definedName>
    <definedName name="_________JUL1" localSheetId="9">[4]!JUL&amp;[4]!AGO&amp;[4]!SEP&amp;[4]!OCT&amp;[4]!NOV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[2]!JUN&amp;[2]!JUL&amp;[2]!AGO&amp;[2]!SEP&amp;[2]!OCT</definedName>
    <definedName name="_________JUN1" localSheetId="3">[3]!JUN&amp;[3]!JUL&amp;[3]!AGO&amp;[3]!SEP&amp;[3]!OCT</definedName>
    <definedName name="_________JUN1" localSheetId="4">[1]!JUN&amp;[1]!JUL&amp;[1]!AGO&amp;[1]!SEP&amp;[1]!OCT</definedName>
    <definedName name="_________JUN1" localSheetId="6">[2]!JUN&amp;[2]!JUL&amp;[2]!AGO&amp;[2]!SEP&amp;[2]!OCT</definedName>
    <definedName name="_________JUN1" localSheetId="9">[4]!JUN&amp;[4]!JUL&amp;[4]!AGO&amp;[4]!SEP&amp;[4]!OCT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[2]!MAR&amp;[2]!ABR&amp;[2]!MAY&amp;[2]!JUN&amp;[2]!JUL&amp;[2]!AGO</definedName>
    <definedName name="_________MAR1" localSheetId="3">[3]!MAR&amp;[3]!ABR&amp;[3]!MAY&amp;[3]!JUN&amp;[3]!JUL&amp;[3]!AGO</definedName>
    <definedName name="_________MAR1" localSheetId="4">[1]!MAR&amp;[1]!ABR&amp;[1]!MAY&amp;[1]!JUN&amp;[1]!JUL&amp;[1]!AGO</definedName>
    <definedName name="_________MAR1" localSheetId="6">[2]!MAR&amp;[2]!ABR&amp;[2]!MAY&amp;[2]!JUN&amp;[2]!JUL&amp;[2]!AGO</definedName>
    <definedName name="_________MAR1" localSheetId="9">[4]!MAR&amp;[4]!ABR&amp;[4]!MAY&amp;[4]!JUN&amp;[4]!JUL&amp;[4]!AGO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[2]!MAY&amp;[2]!JUN&amp;[2]!JUL&amp;[2]!AGO&amp;[2]!SEP</definedName>
    <definedName name="_________MAY1" localSheetId="3">[3]!MAY&amp;[3]!JUN&amp;[3]!JUL&amp;[3]!AGO&amp;[3]!SEP</definedName>
    <definedName name="_________MAY1" localSheetId="4">[1]!MAY&amp;[1]!JUN&amp;[1]!JUL&amp;[1]!AGO&amp;[1]!SEP</definedName>
    <definedName name="_________MAY1" localSheetId="6">[2]!MAY&amp;[2]!JUN&amp;[2]!JUL&amp;[2]!AGO&amp;[2]!SEP</definedName>
    <definedName name="_________MAY1" localSheetId="9">[4]!MAY&amp;[4]!JUN&amp;[4]!JUL&amp;[4]!AGO&amp;[4]!SEP</definedName>
    <definedName name="_________MAY1">[1]!MAY&amp;[1]!JUN&amp;[1]!JUL&amp;[1]!AGO&amp;[1]!SEP</definedName>
    <definedName name="_________NOV1" localSheetId="0">[1]!NOV&amp;[1]!DIC</definedName>
    <definedName name="_________NOV1" localSheetId="1">[2]!NOV&amp;[2]!DIC</definedName>
    <definedName name="_________NOV1" localSheetId="3">[3]!NOV&amp;[3]!DIC</definedName>
    <definedName name="_________NOV1" localSheetId="4">[1]!NOV&amp;[1]!DIC</definedName>
    <definedName name="_________NOV1" localSheetId="6">[2]!NOV&amp;[2]!DIC</definedName>
    <definedName name="_________NOV1" localSheetId="9">[4]!NOV&amp;[4]!DIC</definedName>
    <definedName name="_________NOV1">[1]!NOV&amp;[1]!DIC</definedName>
    <definedName name="_________OCT1" localSheetId="0">[1]!OCT&amp;[1]!NOV&amp;[1]!DIC</definedName>
    <definedName name="_________OCT1" localSheetId="1">[2]!OCT&amp;[2]!NOV&amp;[2]!DIC</definedName>
    <definedName name="_________OCT1" localSheetId="3">[3]!OCT&amp;[3]!NOV&amp;[3]!DIC</definedName>
    <definedName name="_________OCT1" localSheetId="4">[1]!OCT&amp;[1]!NOV&amp;[1]!DIC</definedName>
    <definedName name="_________OCT1" localSheetId="6">[2]!OCT&amp;[2]!NOV&amp;[2]!DIC</definedName>
    <definedName name="_________OCT1" localSheetId="9">[4]!OCT&amp;[4]!NOV&amp;[4]!DIC</definedName>
    <definedName name="_________OCT1">[1]!OCT&amp;[1]!NOV&amp;[1]!DIC</definedName>
    <definedName name="_________SEP1" localSheetId="0">[1]!SEP&amp;[1]!OCT&amp;[1]!NOV&amp;[1]!DIC</definedName>
    <definedName name="_________SEP1" localSheetId="1">[2]!SEP&amp;[2]!OCT&amp;[2]!NOV&amp;[2]!DIC</definedName>
    <definedName name="_________SEP1" localSheetId="3">[3]!SEP&amp;[3]!OCT&amp;[3]!NOV&amp;[3]!DIC</definedName>
    <definedName name="_________SEP1" localSheetId="4">[1]!SEP&amp;[1]!OCT&amp;[1]!NOV&amp;[1]!DIC</definedName>
    <definedName name="_________SEP1" localSheetId="6">[2]!SEP&amp;[2]!OCT&amp;[2]!NOV&amp;[2]!DIC</definedName>
    <definedName name="_________SEP1" localSheetId="9">[4]!SEP&amp;[4]!OCT&amp;[4]!NOV&amp;[4]!DIC</definedName>
    <definedName name="_________SEP1">[1]!SEP&amp;[1]!OCT&amp;[1]!NOV&amp;[1]!DIC</definedName>
    <definedName name="________cad179" localSheetId="0">'[5]Mod Eco Controlados 99'!#REF!</definedName>
    <definedName name="________cad179" localSheetId="1">'[5]Mod Eco Controlados 99'!#REF!</definedName>
    <definedName name="________cad179" localSheetId="3">'[5]Mod Eco Controlados 99'!#REF!</definedName>
    <definedName name="________cad179" localSheetId="4">'[5]Mod Eco Controlados 99'!#REF!</definedName>
    <definedName name="________cad179" localSheetId="6">'[5]Mod Eco Controlados 99'!#REF!</definedName>
    <definedName name="________cad179" localSheetId="9">'[5]Mod Eco Controlados 99'!#REF!</definedName>
    <definedName name="________cad179">'[5]Mod Eco Controlados 99'!#REF!</definedName>
    <definedName name="________def1">'[6]Premisas IMSS'!$M$12</definedName>
    <definedName name="________def2">'[6]Premisas IMSS'!$M$13</definedName>
    <definedName name="________def3">'[6]Premisas IMSS'!$M$14</definedName>
    <definedName name="________def4">'[6]Premisas IMSS'!$M$15</definedName>
    <definedName name="________def5">'[6]Premisas IMSS'!$M$16</definedName>
    <definedName name="________def6">'[6]Premisas IMSS'!$M$17</definedName>
    <definedName name="________FEB1" localSheetId="0">[1]!FEB&amp;[1]!MAR&amp;[1]!ABR&amp;[1]!MAY&amp;[1]!JUN&amp;[1]!JUL</definedName>
    <definedName name="________FEB1" localSheetId="1">[2]!FEB&amp;[2]!MAR&amp;[2]!ABR&amp;[2]!MAY&amp;[2]!JUN&amp;[2]!JUL</definedName>
    <definedName name="________FEB1" localSheetId="3">[3]!FEB&amp;[3]!MAR&amp;[3]!ABR&amp;[3]!MAY&amp;[3]!JUN&amp;[3]!JUL</definedName>
    <definedName name="________FEB1" localSheetId="4">[1]!FEB&amp;[1]!MAR&amp;[1]!ABR&amp;[1]!MAY&amp;[1]!JUN&amp;[1]!JUL</definedName>
    <definedName name="________FEB1" localSheetId="6">[2]!FEB&amp;[2]!MAR&amp;[2]!ABR&amp;[2]!MAY&amp;[2]!JUN&amp;[2]!JUL</definedName>
    <definedName name="________FEB1" localSheetId="9">[4]!FEB&amp;[4]!MAR&amp;[4]!ABR&amp;[4]!MAY&amp;[4]!JUN&amp;[4]!JUL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[2]!JUL&amp;[2]!AGO&amp;[2]!SEP&amp;[2]!OCT&amp;[2]!NOV</definedName>
    <definedName name="________JUL1" localSheetId="3">[3]!JUL&amp;[3]!AGO&amp;[3]!SEP&amp;[3]!OCT&amp;[3]!NOV</definedName>
    <definedName name="________JUL1" localSheetId="4">[1]!JUL&amp;[1]!AGO&amp;[1]!SEP&amp;[1]!OCT&amp;[1]!NOV</definedName>
    <definedName name="________JUL1" localSheetId="6">[2]!JUL&amp;[2]!AGO&amp;[2]!SEP&amp;[2]!OCT&amp;[2]!NOV</definedName>
    <definedName name="________JUL1" localSheetId="9">[4]!JUL&amp;[4]!AGO&amp;[4]!SEP&amp;[4]!OCT&amp;[4]!NOV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[2]!JUN&amp;[2]!JUL&amp;[2]!AGO&amp;[2]!SEP&amp;[2]!OCT</definedName>
    <definedName name="________JUN1" localSheetId="3">[3]!JUN&amp;[3]!JUL&amp;[3]!AGO&amp;[3]!SEP&amp;[3]!OCT</definedName>
    <definedName name="________JUN1" localSheetId="4">[1]!JUN&amp;[1]!JUL&amp;[1]!AGO&amp;[1]!SEP&amp;[1]!OCT</definedName>
    <definedName name="________JUN1" localSheetId="6">[2]!JUN&amp;[2]!JUL&amp;[2]!AGO&amp;[2]!SEP&amp;[2]!OCT</definedName>
    <definedName name="________JUN1" localSheetId="9">[4]!JUN&amp;[4]!JUL&amp;[4]!AGO&amp;[4]!SEP&amp;[4]!OCT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[2]!OCT&amp;[2]!NOV&amp;[2]!DIC</definedName>
    <definedName name="________OCT1" localSheetId="3">[3]!OCT&amp;[3]!NOV&amp;[3]!DIC</definedName>
    <definedName name="________OCT1" localSheetId="4">[1]!OCT&amp;[1]!NOV&amp;[1]!DIC</definedName>
    <definedName name="________OCT1" localSheetId="6">[2]!OCT&amp;[2]!NOV&amp;[2]!DIC</definedName>
    <definedName name="________OCT1" localSheetId="9">[4]!OCT&amp;[4]!NOV&amp;[4]!DIC</definedName>
    <definedName name="________OCT1">[1]!OCT&amp;[1]!NOV&amp;[1]!DIC</definedName>
    <definedName name="________SEP1" localSheetId="0">[1]!SEP&amp;[1]!OCT&amp;[1]!NOV&amp;[1]!DIC</definedName>
    <definedName name="________SEP1" localSheetId="1">[2]!SEP&amp;[2]!OCT&amp;[2]!NOV&amp;[2]!DIC</definedName>
    <definedName name="________SEP1" localSheetId="3">[3]!SEP&amp;[3]!OCT&amp;[3]!NOV&amp;[3]!DIC</definedName>
    <definedName name="________SEP1" localSheetId="4">[1]!SEP&amp;[1]!OCT&amp;[1]!NOV&amp;[1]!DIC</definedName>
    <definedName name="________SEP1" localSheetId="6">[2]!SEP&amp;[2]!OCT&amp;[2]!NOV&amp;[2]!DIC</definedName>
    <definedName name="________SEP1" localSheetId="9">[4]!SEP&amp;[4]!OCT&amp;[4]!NOV&amp;[4]!DIC</definedName>
    <definedName name="________SEP1">[1]!SEP&amp;[1]!OCT&amp;[1]!NOV&amp;[1]!DIC</definedName>
    <definedName name="________smg97">'[6]Premisa macro'!$E$4</definedName>
    <definedName name="_______ABR1" localSheetId="0">[1]!ABR&amp;[1]!MAY&amp;[1]!JUN&amp;[1]!JUL&amp;[1]!AGO&amp;[1]!SEP</definedName>
    <definedName name="_______ABR1" localSheetId="1">[2]!ABR&amp;[2]!MAY&amp;[2]!JUN&amp;[2]!JUL&amp;[2]!AGO&amp;[2]!SEP</definedName>
    <definedName name="_______ABR1" localSheetId="3">[3]!ABR&amp;[3]!MAY&amp;[3]!JUN&amp;[3]!JUL&amp;[3]!AGO&amp;[3]!SEP</definedName>
    <definedName name="_______ABR1" localSheetId="4">[1]!ABR&amp;[1]!MAY&amp;[1]!JUN&amp;[1]!JUL&amp;[1]!AGO&amp;[1]!SEP</definedName>
    <definedName name="_______ABR1" localSheetId="6">[2]!ABR&amp;[2]!MAY&amp;[2]!JUN&amp;[2]!JUL&amp;[2]!AGO&amp;[2]!SEP</definedName>
    <definedName name="_______ABR1" localSheetId="9">[4]!ABR&amp;[4]!MAY&amp;[4]!JUN&amp;[4]!JUL&amp;[4]!AGO&amp;[4]!SEP</definedName>
    <definedName name="_______ABR1">[1]!ABR&amp;[1]!MAY&amp;[1]!JUN&amp;[1]!JUL&amp;[1]!AGO&amp;[1]!SEP</definedName>
    <definedName name="_______ABR2" localSheetId="6">[7]edofza4!$C$22</definedName>
    <definedName name="_______ABR2">[8]edofza4!$C$22</definedName>
    <definedName name="_______AGO1" localSheetId="0">[1]!AGO&amp;[1]!SEP&amp;[1]!OCT&amp;[1]!NOV&amp;[1]!DIC</definedName>
    <definedName name="_______AGO1" localSheetId="1">[2]!AGO&amp;[2]!SEP&amp;[2]!OCT&amp;[2]!NOV&amp;[2]!DIC</definedName>
    <definedName name="_______AGO1" localSheetId="3">[3]!AGO&amp;[3]!SEP&amp;[3]!OCT&amp;[3]!NOV&amp;[3]!DIC</definedName>
    <definedName name="_______AGO1" localSheetId="4">[1]!AGO&amp;[1]!SEP&amp;[1]!OCT&amp;[1]!NOV&amp;[1]!DIC</definedName>
    <definedName name="_______AGO1" localSheetId="6">[2]!AGO&amp;[2]!SEP&amp;[2]!OCT&amp;[2]!NOV&amp;[2]!DIC</definedName>
    <definedName name="_______AGO1" localSheetId="9">[4]!AGO&amp;[4]!SEP&amp;[4]!OCT&amp;[4]!NOV&amp;[4]!DIC</definedName>
    <definedName name="_______AGO1">[1]!AGO&amp;[1]!SEP&amp;[1]!OCT&amp;[1]!NOV&amp;[1]!DIC</definedName>
    <definedName name="_______AGO2" localSheetId="6">[7]edofza8!$C$22</definedName>
    <definedName name="_______AGO2">[8]edofza8!$C$22</definedName>
    <definedName name="_______CFD02" localSheetId="0">#REF!</definedName>
    <definedName name="_______CFD02" localSheetId="1">#REF!</definedName>
    <definedName name="_______CFD02" localSheetId="3">#REF!</definedName>
    <definedName name="_______CFD02" localSheetId="4">#REF!</definedName>
    <definedName name="_______CFD02" localSheetId="6">#REF!</definedName>
    <definedName name="_______CFD02" localSheetId="9">#REF!</definedName>
    <definedName name="_______CFD02">#REF!</definedName>
    <definedName name="_______def1">'[9]Premisas IMSS'!$M$12</definedName>
    <definedName name="_______def2">'[9]Premisas IMSS'!$M$13</definedName>
    <definedName name="_______def3">'[9]Premisas IMSS'!$M$14</definedName>
    <definedName name="_______def4">'[9]Premisas IMSS'!$M$15</definedName>
    <definedName name="_______def5">'[9]Premisas IMSS'!$M$16</definedName>
    <definedName name="_______def6">'[9]Premisas IMSS'!$M$17</definedName>
    <definedName name="_______DIC2" localSheetId="6">[7]edofza12!$C$22</definedName>
    <definedName name="_______DIC2">[8]edofza12!$C$22</definedName>
    <definedName name="_______ENE2" localSheetId="6">[7]edofza1!$C$22</definedName>
    <definedName name="_______ENE2">[8]edofza1!$C$22</definedName>
    <definedName name="_______FEB1" localSheetId="0">[1]!FEB&amp;[1]!MAR&amp;[1]!ABR&amp;[1]!MAY&amp;[1]!JUN&amp;[1]!JUL</definedName>
    <definedName name="_______FEB1" localSheetId="1">[2]!FEB&amp;[2]!MAR&amp;[2]!ABR&amp;[2]!MAY&amp;[2]!JUN&amp;[2]!JUL</definedName>
    <definedName name="_______FEB1" localSheetId="3">[3]!FEB&amp;[3]!MAR&amp;[3]!ABR&amp;[3]!MAY&amp;[3]!JUN&amp;[3]!JUL</definedName>
    <definedName name="_______FEB1" localSheetId="4">[1]!FEB&amp;[1]!MAR&amp;[1]!ABR&amp;[1]!MAY&amp;[1]!JUN&amp;[1]!JUL</definedName>
    <definedName name="_______FEB1" localSheetId="6">[2]!FEB&amp;[2]!MAR&amp;[2]!ABR&amp;[2]!MAY&amp;[2]!JUN&amp;[2]!JUL</definedName>
    <definedName name="_______FEB1" localSheetId="9">[4]!FEB&amp;[4]!MAR&amp;[4]!ABR&amp;[4]!MAY&amp;[4]!JUN&amp;[4]!JUL</definedName>
    <definedName name="_______FEB1">[1]!FEB&amp;[1]!MAR&amp;[1]!ABR&amp;[1]!MAY&amp;[1]!JUN&amp;[1]!JUL</definedName>
    <definedName name="_______FEB2" localSheetId="6">[7]edofza2!$C$22</definedName>
    <definedName name="_______FEB2">[8]edofza2!$C$22</definedName>
    <definedName name="_______JUL1" localSheetId="0">[1]!JUL&amp;[1]!AGO&amp;[1]!SEP&amp;[1]!OCT&amp;[1]!NOV</definedName>
    <definedName name="_______JUL1" localSheetId="1">[2]!JUL&amp;[2]!AGO&amp;[2]!SEP&amp;[2]!OCT&amp;[2]!NOV</definedName>
    <definedName name="_______JUL1" localSheetId="3">[3]!JUL&amp;[3]!AGO&amp;[3]!SEP&amp;[3]!OCT&amp;[3]!NOV</definedName>
    <definedName name="_______JUL1" localSheetId="4">[1]!JUL&amp;[1]!AGO&amp;[1]!SEP&amp;[1]!OCT&amp;[1]!NOV</definedName>
    <definedName name="_______JUL1" localSheetId="6">[2]!JUL&amp;[2]!AGO&amp;[2]!SEP&amp;[2]!OCT&amp;[2]!NOV</definedName>
    <definedName name="_______JUL1" localSheetId="9">[4]!JUL&amp;[4]!AGO&amp;[4]!SEP&amp;[4]!OCT&amp;[4]!NOV</definedName>
    <definedName name="_______JUL1">[1]!JUL&amp;[1]!AGO&amp;[1]!SEP&amp;[1]!OCT&amp;[1]!NOV</definedName>
    <definedName name="_______JUL2" localSheetId="6">[7]edofza7!$C$22</definedName>
    <definedName name="_______JUL2">[8]edofza7!$C$22</definedName>
    <definedName name="_______JUN1" localSheetId="0">[1]!JUN&amp;[1]!JUL&amp;[1]!AGO&amp;[1]!SEP&amp;[1]!OCT</definedName>
    <definedName name="_______JUN1" localSheetId="1">[2]!JUN&amp;[2]!JUL&amp;[2]!AGO&amp;[2]!SEP&amp;[2]!OCT</definedName>
    <definedName name="_______JUN1" localSheetId="3">[3]!JUN&amp;[3]!JUL&amp;[3]!AGO&amp;[3]!SEP&amp;[3]!OCT</definedName>
    <definedName name="_______JUN1" localSheetId="4">[1]!JUN&amp;[1]!JUL&amp;[1]!AGO&amp;[1]!SEP&amp;[1]!OCT</definedName>
    <definedName name="_______JUN1" localSheetId="6">[2]!JUN&amp;[2]!JUL&amp;[2]!AGO&amp;[2]!SEP&amp;[2]!OCT</definedName>
    <definedName name="_______JUN1" localSheetId="9">[4]!JUN&amp;[4]!JUL&amp;[4]!AGO&amp;[4]!SEP&amp;[4]!OCT</definedName>
    <definedName name="_______JUN1">[1]!JUN&amp;[1]!JUL&amp;[1]!AGO&amp;[1]!SEP&amp;[1]!OCT</definedName>
    <definedName name="_______JUN2" localSheetId="6">[7]edofza6!$C$22</definedName>
    <definedName name="_______JUN2">[8]edofza6!$C$22</definedName>
    <definedName name="_______MAR1" localSheetId="0">[1]!MAR&amp;[1]!ABR&amp;[1]!MAY&amp;[1]!JUN&amp;[1]!JUL&amp;[1]!AGO</definedName>
    <definedName name="_______MAR1" localSheetId="1">[2]!MAR&amp;[2]!ABR&amp;[2]!MAY&amp;[2]!JUN&amp;[2]!JUL&amp;[2]!AGO</definedName>
    <definedName name="_______MAR1" localSheetId="3">[3]!MAR&amp;[3]!ABR&amp;[3]!MAY&amp;[3]!JUN&amp;[3]!JUL&amp;[3]!AGO</definedName>
    <definedName name="_______MAR1" localSheetId="4">[1]!MAR&amp;[1]!ABR&amp;[1]!MAY&amp;[1]!JUN&amp;[1]!JUL&amp;[1]!AGO</definedName>
    <definedName name="_______MAR1" localSheetId="6">[2]!MAR&amp;[2]!ABR&amp;[2]!MAY&amp;[2]!JUN&amp;[2]!JUL&amp;[2]!AGO</definedName>
    <definedName name="_______MAR1" localSheetId="9">[4]!MAR&amp;[4]!ABR&amp;[4]!MAY&amp;[4]!JUN&amp;[4]!JUL&amp;[4]!AGO</definedName>
    <definedName name="_______MAR1">[1]!MAR&amp;[1]!ABR&amp;[1]!MAY&amp;[1]!JUN&amp;[1]!JUL&amp;[1]!AGO</definedName>
    <definedName name="_______MAR2" localSheetId="6">[7]edofza3!$C$22</definedName>
    <definedName name="_______MAR2">[8]edofza3!$C$22</definedName>
    <definedName name="_______MAY1" localSheetId="0">[1]!MAY&amp;[1]!JUN&amp;[1]!JUL&amp;[1]!AGO&amp;[1]!SEP</definedName>
    <definedName name="_______MAY1" localSheetId="1">[2]!MAY&amp;[2]!JUN&amp;[2]!JUL&amp;[2]!AGO&amp;[2]!SEP</definedName>
    <definedName name="_______MAY1" localSheetId="3">[3]!MAY&amp;[3]!JUN&amp;[3]!JUL&amp;[3]!AGO&amp;[3]!SEP</definedName>
    <definedName name="_______MAY1" localSheetId="4">[1]!MAY&amp;[1]!JUN&amp;[1]!JUL&amp;[1]!AGO&amp;[1]!SEP</definedName>
    <definedName name="_______MAY1" localSheetId="6">[2]!MAY&amp;[2]!JUN&amp;[2]!JUL&amp;[2]!AGO&amp;[2]!SEP</definedName>
    <definedName name="_______MAY1" localSheetId="9">[4]!MAY&amp;[4]!JUN&amp;[4]!JUL&amp;[4]!AGO&amp;[4]!SEP</definedName>
    <definedName name="_______MAY1">[1]!MAY&amp;[1]!JUN&amp;[1]!JUL&amp;[1]!AGO&amp;[1]!SEP</definedName>
    <definedName name="_______MAY2" localSheetId="6">[7]edofza5!$C$22</definedName>
    <definedName name="_______MAY2">[8]edofza5!$C$22</definedName>
    <definedName name="_______NOV1" localSheetId="0">[1]!NOV&amp;[1]!DIC</definedName>
    <definedName name="_______NOV1" localSheetId="1">[2]!NOV&amp;[2]!DIC</definedName>
    <definedName name="_______NOV1" localSheetId="3">[3]!NOV&amp;[3]!DIC</definedName>
    <definedName name="_______NOV1" localSheetId="4">[1]!NOV&amp;[1]!DIC</definedName>
    <definedName name="_______NOV1" localSheetId="6">[2]!NOV&amp;[2]!DIC</definedName>
    <definedName name="_______NOV1" localSheetId="9">[4]!NOV&amp;[4]!DIC</definedName>
    <definedName name="_______NOV1">[1]!NOV&amp;[1]!DIC</definedName>
    <definedName name="_______NOV2" localSheetId="6">[7]edofza11!$C$43</definedName>
    <definedName name="_______NOV2">[8]edofza11!$C$43</definedName>
    <definedName name="_______OCT1" localSheetId="0">[1]!OCT&amp;[1]!NOV&amp;[1]!DIC</definedName>
    <definedName name="_______OCT1" localSheetId="1">[2]!OCT&amp;[2]!NOV&amp;[2]!DIC</definedName>
    <definedName name="_______OCT1" localSheetId="3">[3]!OCT&amp;[3]!NOV&amp;[3]!DIC</definedName>
    <definedName name="_______OCT1" localSheetId="4">[1]!OCT&amp;[1]!NOV&amp;[1]!DIC</definedName>
    <definedName name="_______OCT1" localSheetId="6">[2]!OCT&amp;[2]!NOV&amp;[2]!DIC</definedName>
    <definedName name="_______OCT1" localSheetId="9">[4]!OCT&amp;[4]!NOV&amp;[4]!DIC</definedName>
    <definedName name="_______OCT1">[1]!OCT&amp;[1]!NOV&amp;[1]!DIC</definedName>
    <definedName name="_______OCT2" localSheetId="6">[7]edofza10!$C$22</definedName>
    <definedName name="_______OCT2">[8]edofza10!$C$22</definedName>
    <definedName name="_______PIB08" localSheetId="0">#REF!</definedName>
    <definedName name="_______PIB08" localSheetId="1">#REF!</definedName>
    <definedName name="_______PIB08" localSheetId="3">#REF!</definedName>
    <definedName name="_______PIB08" localSheetId="4">#REF!</definedName>
    <definedName name="_______PIB08" localSheetId="6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[2]!SEP&amp;[2]!OCT&amp;[2]!NOV&amp;[2]!DIC</definedName>
    <definedName name="_______SEP1" localSheetId="3">[3]!SEP&amp;[3]!OCT&amp;[3]!NOV&amp;[3]!DIC</definedName>
    <definedName name="_______SEP1" localSheetId="4">[1]!SEP&amp;[1]!OCT&amp;[1]!NOV&amp;[1]!DIC</definedName>
    <definedName name="_______SEP1" localSheetId="6">[2]!SEP&amp;[2]!OCT&amp;[2]!NOV&amp;[2]!DIC</definedName>
    <definedName name="_______SEP1" localSheetId="9">[4]!SEP&amp;[4]!OCT&amp;[4]!NOV&amp;[4]!DIC</definedName>
    <definedName name="_______SEP1">[1]!SEP&amp;[1]!OCT&amp;[1]!NOV&amp;[1]!DIC</definedName>
    <definedName name="_______SEP2" localSheetId="6">[7]edofza9!$C$22</definedName>
    <definedName name="_______SEP2">[8]edofza9!$C$22</definedName>
    <definedName name="_______smg97">'[9]Premisa macro'!$E$4</definedName>
    <definedName name="_______syt03" localSheetId="0">#REF!</definedName>
    <definedName name="_______syt03" localSheetId="1">#REF!</definedName>
    <definedName name="_______syt03" localSheetId="3">#REF!</definedName>
    <definedName name="_______syt03" localSheetId="4">#REF!</definedName>
    <definedName name="_______syt03" localSheetId="6">#REF!</definedName>
    <definedName name="_______syt03" localSheetId="9">#REF!</definedName>
    <definedName name="_______syt03">#REF!</definedName>
    <definedName name="_______TDC2001">'[10]Tipos de Cambio'!$C$4</definedName>
    <definedName name="______ABR1" localSheetId="0">[1]!ABR&amp;[1]!MAY&amp;[1]!JUN&amp;[1]!JUL&amp;[1]!AGO&amp;[1]!SEP</definedName>
    <definedName name="______ABR1" localSheetId="1">[2]!ABR&amp;[2]!MAY&amp;[2]!JUN&amp;[2]!JUL&amp;[2]!AGO&amp;[2]!SEP</definedName>
    <definedName name="______ABR1" localSheetId="3">[3]!ABR&amp;[3]!MAY&amp;[3]!JUN&amp;[3]!JUL&amp;[3]!AGO&amp;[3]!SEP</definedName>
    <definedName name="______ABR1" localSheetId="4">[1]!ABR&amp;[1]!MAY&amp;[1]!JUN&amp;[1]!JUL&amp;[1]!AGO&amp;[1]!SEP</definedName>
    <definedName name="______ABR1" localSheetId="6">[2]!ABR&amp;[2]!MAY&amp;[2]!JUN&amp;[2]!JUL&amp;[2]!AGO&amp;[2]!SEP</definedName>
    <definedName name="______ABR1" localSheetId="9">[4]!ABR&amp;[4]!MAY&amp;[4]!JUN&amp;[4]!JUL&amp;[4]!AGO&amp;[4]!SEP</definedName>
    <definedName name="______ABR1">[1]!ABR&amp;[1]!MAY&amp;[1]!JUN&amp;[1]!JUL&amp;[1]!AGO&amp;[1]!SEP</definedName>
    <definedName name="______ABR2" localSheetId="6">[7]edofza4!$C$22</definedName>
    <definedName name="______ABR2">[8]edofza4!$C$22</definedName>
    <definedName name="______AGO1" localSheetId="0">[1]!AGO&amp;[1]!SEP&amp;[1]!OCT&amp;[1]!NOV&amp;[1]!DIC</definedName>
    <definedName name="______AGO1" localSheetId="1">[2]!AGO&amp;[2]!SEP&amp;[2]!OCT&amp;[2]!NOV&amp;[2]!DIC</definedName>
    <definedName name="______AGO1" localSheetId="3">[3]!AGO&amp;[3]!SEP&amp;[3]!OCT&amp;[3]!NOV&amp;[3]!DIC</definedName>
    <definedName name="______AGO1" localSheetId="4">[1]!AGO&amp;[1]!SEP&amp;[1]!OCT&amp;[1]!NOV&amp;[1]!DIC</definedName>
    <definedName name="______AGO1" localSheetId="6">[2]!AGO&amp;[2]!SEP&amp;[2]!OCT&amp;[2]!NOV&amp;[2]!DIC</definedName>
    <definedName name="______AGO1" localSheetId="9">[4]!AGO&amp;[4]!SEP&amp;[4]!OCT&amp;[4]!NOV&amp;[4]!DIC</definedName>
    <definedName name="______AGO1">[1]!AGO&amp;[1]!SEP&amp;[1]!OCT&amp;[1]!NOV&amp;[1]!DIC</definedName>
    <definedName name="______AGO2" localSheetId="6">[7]edofza8!$C$22</definedName>
    <definedName name="______AGO2">[8]edofza8!$C$22</definedName>
    <definedName name="______def1">'[9]Premisas IMSS'!$M$12</definedName>
    <definedName name="______def2">'[9]Premisas IMSS'!$M$13</definedName>
    <definedName name="______def3">'[9]Premisas IMSS'!$M$14</definedName>
    <definedName name="______def4">'[9]Premisas IMSS'!$M$15</definedName>
    <definedName name="______def5">'[9]Premisas IMSS'!$M$16</definedName>
    <definedName name="______def6">'[9]Premisas IMSS'!$M$17</definedName>
    <definedName name="______DIC2" localSheetId="6">[7]edofza12!$C$22</definedName>
    <definedName name="______DIC2">[8]edofza12!$C$22</definedName>
    <definedName name="______ENE2" localSheetId="6">[7]edofza1!$C$22</definedName>
    <definedName name="______ENE2">[8]edofza1!$C$22</definedName>
    <definedName name="______FEB1" localSheetId="0">[1]!FEB&amp;[1]!MAR&amp;[1]!ABR&amp;[1]!MAY&amp;[1]!JUN&amp;[1]!JUL</definedName>
    <definedName name="______FEB1" localSheetId="1">[2]!FEB&amp;[2]!MAR&amp;[2]!ABR&amp;[2]!MAY&amp;[2]!JUN&amp;[2]!JUL</definedName>
    <definedName name="______FEB1" localSheetId="3">[3]!FEB&amp;[3]!MAR&amp;[3]!ABR&amp;[3]!MAY&amp;[3]!JUN&amp;[3]!JUL</definedName>
    <definedName name="______FEB1" localSheetId="4">[1]!FEB&amp;[1]!MAR&amp;[1]!ABR&amp;[1]!MAY&amp;[1]!JUN&amp;[1]!JUL</definedName>
    <definedName name="______FEB1" localSheetId="6">[2]!FEB&amp;[2]!MAR&amp;[2]!ABR&amp;[2]!MAY&amp;[2]!JUN&amp;[2]!JUL</definedName>
    <definedName name="______FEB1" localSheetId="9">[4]!FEB&amp;[4]!MAR&amp;[4]!ABR&amp;[4]!MAY&amp;[4]!JUN&amp;[4]!JUL</definedName>
    <definedName name="______FEB1">[1]!FEB&amp;[1]!MAR&amp;[1]!ABR&amp;[1]!MAY&amp;[1]!JUN&amp;[1]!JUL</definedName>
    <definedName name="______FEB2" localSheetId="6">[7]edofza2!$C$22</definedName>
    <definedName name="______FEB2">[8]edofza2!$C$22</definedName>
    <definedName name="______JUL1" localSheetId="0">[1]!JUL&amp;[1]!AGO&amp;[1]!SEP&amp;[1]!OCT&amp;[1]!NOV</definedName>
    <definedName name="______JUL1" localSheetId="1">[2]!JUL&amp;[2]!AGO&amp;[2]!SEP&amp;[2]!OCT&amp;[2]!NOV</definedName>
    <definedName name="______JUL1" localSheetId="3">[3]!JUL&amp;[3]!AGO&amp;[3]!SEP&amp;[3]!OCT&amp;[3]!NOV</definedName>
    <definedName name="______JUL1" localSheetId="4">[1]!JUL&amp;[1]!AGO&amp;[1]!SEP&amp;[1]!OCT&amp;[1]!NOV</definedName>
    <definedName name="______JUL1" localSheetId="6">[2]!JUL&amp;[2]!AGO&amp;[2]!SEP&amp;[2]!OCT&amp;[2]!NOV</definedName>
    <definedName name="______JUL1" localSheetId="9">[4]!JUL&amp;[4]!AGO&amp;[4]!SEP&amp;[4]!OCT&amp;[4]!NOV</definedName>
    <definedName name="______JUL1">[1]!JUL&amp;[1]!AGO&amp;[1]!SEP&amp;[1]!OCT&amp;[1]!NOV</definedName>
    <definedName name="______JUL2" localSheetId="6">[7]edofza7!$C$22</definedName>
    <definedName name="______JUL2">[8]edofza7!$C$22</definedName>
    <definedName name="______JUN1" localSheetId="0">[1]!JUN&amp;[1]!JUL&amp;[1]!AGO&amp;[1]!SEP&amp;[1]!OCT</definedName>
    <definedName name="______JUN1" localSheetId="1">[2]!JUN&amp;[2]!JUL&amp;[2]!AGO&amp;[2]!SEP&amp;[2]!OCT</definedName>
    <definedName name="______JUN1" localSheetId="3">[3]!JUN&amp;[3]!JUL&amp;[3]!AGO&amp;[3]!SEP&amp;[3]!OCT</definedName>
    <definedName name="______JUN1" localSheetId="4">[1]!JUN&amp;[1]!JUL&amp;[1]!AGO&amp;[1]!SEP&amp;[1]!OCT</definedName>
    <definedName name="______JUN1" localSheetId="6">[2]!JUN&amp;[2]!JUL&amp;[2]!AGO&amp;[2]!SEP&amp;[2]!OCT</definedName>
    <definedName name="______JUN1" localSheetId="9">[4]!JUN&amp;[4]!JUL&amp;[4]!AGO&amp;[4]!SEP&amp;[4]!OCT</definedName>
    <definedName name="______JUN1">[1]!JUN&amp;[1]!JUL&amp;[1]!AGO&amp;[1]!SEP&amp;[1]!OCT</definedName>
    <definedName name="______JUN2" localSheetId="6">[7]edofza6!$C$22</definedName>
    <definedName name="______JUN2">[8]edofza6!$C$22</definedName>
    <definedName name="______MAR1" localSheetId="0">[1]!MAR&amp;[1]!ABR&amp;[1]!MAY&amp;[1]!JUN&amp;[1]!JUL&amp;[1]!AGO</definedName>
    <definedName name="______MAR1" localSheetId="1">[2]!MAR&amp;[2]!ABR&amp;[2]!MAY&amp;[2]!JUN&amp;[2]!JUL&amp;[2]!AGO</definedName>
    <definedName name="______MAR1" localSheetId="3">[3]!MAR&amp;[3]!ABR&amp;[3]!MAY&amp;[3]!JUN&amp;[3]!JUL&amp;[3]!AGO</definedName>
    <definedName name="______MAR1" localSheetId="4">[1]!MAR&amp;[1]!ABR&amp;[1]!MAY&amp;[1]!JUN&amp;[1]!JUL&amp;[1]!AGO</definedName>
    <definedName name="______MAR1" localSheetId="6">[2]!MAR&amp;[2]!ABR&amp;[2]!MAY&amp;[2]!JUN&amp;[2]!JUL&amp;[2]!AGO</definedName>
    <definedName name="______MAR1" localSheetId="9">[4]!MAR&amp;[4]!ABR&amp;[4]!MAY&amp;[4]!JUN&amp;[4]!JUL&amp;[4]!AGO</definedName>
    <definedName name="______MAR1">[1]!MAR&amp;[1]!ABR&amp;[1]!MAY&amp;[1]!JUN&amp;[1]!JUL&amp;[1]!AGO</definedName>
    <definedName name="______MAR2" localSheetId="6">[7]edofza3!$C$22</definedName>
    <definedName name="______MAR2">[8]edofza3!$C$22</definedName>
    <definedName name="______MAY1" localSheetId="0">[1]!MAY&amp;[1]!JUN&amp;[1]!JUL&amp;[1]!AGO&amp;[1]!SEP</definedName>
    <definedName name="______MAY1" localSheetId="1">[2]!MAY&amp;[2]!JUN&amp;[2]!JUL&amp;[2]!AGO&amp;[2]!SEP</definedName>
    <definedName name="______MAY1" localSheetId="3">[3]!MAY&amp;[3]!JUN&amp;[3]!JUL&amp;[3]!AGO&amp;[3]!SEP</definedName>
    <definedName name="______MAY1" localSheetId="4">[1]!MAY&amp;[1]!JUN&amp;[1]!JUL&amp;[1]!AGO&amp;[1]!SEP</definedName>
    <definedName name="______MAY1" localSheetId="6">[2]!MAY&amp;[2]!JUN&amp;[2]!JUL&amp;[2]!AGO&amp;[2]!SEP</definedName>
    <definedName name="______MAY1" localSheetId="9">[4]!MAY&amp;[4]!JUN&amp;[4]!JUL&amp;[4]!AGO&amp;[4]!SEP</definedName>
    <definedName name="______MAY1">[1]!MAY&amp;[1]!JUN&amp;[1]!JUL&amp;[1]!AGO&amp;[1]!SEP</definedName>
    <definedName name="______MAY2" localSheetId="6">[7]edofza5!$C$22</definedName>
    <definedName name="______MAY2">[8]edofza5!$C$22</definedName>
    <definedName name="______NOV1" localSheetId="0">[1]!NOV&amp;[1]!DIC</definedName>
    <definedName name="______NOV1" localSheetId="1">[2]!NOV&amp;[2]!DIC</definedName>
    <definedName name="______NOV1" localSheetId="3">[3]!NOV&amp;[3]!DIC</definedName>
    <definedName name="______NOV1" localSheetId="4">[1]!NOV&amp;[1]!DIC</definedName>
    <definedName name="______NOV1" localSheetId="6">[2]!NOV&amp;[2]!DIC</definedName>
    <definedName name="______NOV1" localSheetId="9">[4]!NOV&amp;[4]!DIC</definedName>
    <definedName name="______NOV1">[1]!NOV&amp;[1]!DIC</definedName>
    <definedName name="______NOV2" localSheetId="6">[7]edofza11!$C$43</definedName>
    <definedName name="______NOV2">[8]edofza11!$C$43</definedName>
    <definedName name="______OCT1" localSheetId="0">[1]!OCT&amp;[1]!NOV&amp;[1]!DIC</definedName>
    <definedName name="______OCT1" localSheetId="1">[2]!OCT&amp;[2]!NOV&amp;[2]!DIC</definedName>
    <definedName name="______OCT1" localSheetId="3">[3]!OCT&amp;[3]!NOV&amp;[3]!DIC</definedName>
    <definedName name="______OCT1" localSheetId="4">[1]!OCT&amp;[1]!NOV&amp;[1]!DIC</definedName>
    <definedName name="______OCT1" localSheetId="6">[2]!OCT&amp;[2]!NOV&amp;[2]!DIC</definedName>
    <definedName name="______OCT1" localSheetId="9">[4]!OCT&amp;[4]!NOV&amp;[4]!DIC</definedName>
    <definedName name="______OCT1">[1]!OCT&amp;[1]!NOV&amp;[1]!DIC</definedName>
    <definedName name="______OCT2" localSheetId="6">[7]edofza10!$C$22</definedName>
    <definedName name="______OCT2">[8]edofza10!$C$22</definedName>
    <definedName name="______SEP1" localSheetId="0">[1]!SEP&amp;[1]!OCT&amp;[1]!NOV&amp;[1]!DIC</definedName>
    <definedName name="______SEP1" localSheetId="1">[2]!SEP&amp;[2]!OCT&amp;[2]!NOV&amp;[2]!DIC</definedName>
    <definedName name="______SEP1" localSheetId="3">[3]!SEP&amp;[3]!OCT&amp;[3]!NOV&amp;[3]!DIC</definedName>
    <definedName name="______SEP1" localSheetId="4">[1]!SEP&amp;[1]!OCT&amp;[1]!NOV&amp;[1]!DIC</definedName>
    <definedName name="______SEP1" localSheetId="6">[2]!SEP&amp;[2]!OCT&amp;[2]!NOV&amp;[2]!DIC</definedName>
    <definedName name="______SEP1" localSheetId="9">[4]!SEP&amp;[4]!OCT&amp;[4]!NOV&amp;[4]!DIC</definedName>
    <definedName name="______SEP1">[1]!SEP&amp;[1]!OCT&amp;[1]!NOV&amp;[1]!DIC</definedName>
    <definedName name="______SEP2" localSheetId="6">[7]edofza9!$C$22</definedName>
    <definedName name="______SEP2">[8]edofza9!$C$22</definedName>
    <definedName name="______smg97">'[9]Premisa macro'!$E$4</definedName>
    <definedName name="______TDC2001">'[10]Tipos de Cambio'!$C$4</definedName>
    <definedName name="_____ABR1" localSheetId="0">[1]!ABR&amp;[1]!MAY&amp;[1]!JUN&amp;[1]!JUL&amp;[1]!AGO&amp;[1]!SEP</definedName>
    <definedName name="_____ABR1" localSheetId="1">[2]!ABR&amp;[2]!MAY&amp;[2]!JUN&amp;[2]!JUL&amp;[2]!AGO&amp;[2]!SEP</definedName>
    <definedName name="_____ABR1" localSheetId="3">[3]!ABR&amp;[3]!MAY&amp;[3]!JUN&amp;[3]!JUL&amp;[3]!AGO&amp;[3]!SEP</definedName>
    <definedName name="_____ABR1" localSheetId="4">[1]!ABR&amp;[1]!MAY&amp;[1]!JUN&amp;[1]!JUL&amp;[1]!AGO&amp;[1]!SEP</definedName>
    <definedName name="_____ABR1" localSheetId="6">[2]!ABR&amp;[2]!MAY&amp;[2]!JUN&amp;[2]!JUL&amp;[2]!AGO&amp;[2]!SEP</definedName>
    <definedName name="_____ABR1" localSheetId="9">[4]!ABR&amp;[4]!MAY&amp;[4]!JUN&amp;[4]!JUL&amp;[4]!AGO&amp;[4]!SEP</definedName>
    <definedName name="_____ABR1">[1]!ABR&amp;[1]!MAY&amp;[1]!JUN&amp;[1]!JUL&amp;[1]!AGO&amp;[1]!SEP</definedName>
    <definedName name="_____ABR2" localSheetId="6">[7]edofza4!$C$22</definedName>
    <definedName name="_____ABR2">[8]edofza4!$C$22</definedName>
    <definedName name="_____AGO1" localSheetId="0">[1]!AGO&amp;[1]!SEP&amp;[1]!OCT&amp;[1]!NOV&amp;[1]!DIC</definedName>
    <definedName name="_____AGO1" localSheetId="1">[2]!AGO&amp;[2]!SEP&amp;[2]!OCT&amp;[2]!NOV&amp;[2]!DIC</definedName>
    <definedName name="_____AGO1" localSheetId="3">[3]!AGO&amp;[3]!SEP&amp;[3]!OCT&amp;[3]!NOV&amp;[3]!DIC</definedName>
    <definedName name="_____AGO1" localSheetId="4">[1]!AGO&amp;[1]!SEP&amp;[1]!OCT&amp;[1]!NOV&amp;[1]!DIC</definedName>
    <definedName name="_____AGO1" localSheetId="6">[2]!AGO&amp;[2]!SEP&amp;[2]!OCT&amp;[2]!NOV&amp;[2]!DIC</definedName>
    <definedName name="_____AGO1" localSheetId="9">[4]!AGO&amp;[4]!SEP&amp;[4]!OCT&amp;[4]!NOV&amp;[4]!DIC</definedName>
    <definedName name="_____AGO1">[1]!AGO&amp;[1]!SEP&amp;[1]!OCT&amp;[1]!NOV&amp;[1]!DIC</definedName>
    <definedName name="_____AGO2" localSheetId="6">[7]edofza8!$C$22</definedName>
    <definedName name="_____AGO2">[8]edofza8!$C$22</definedName>
    <definedName name="_____def1">'[9]Premisas IMSS'!$M$12</definedName>
    <definedName name="_____def2">'[9]Premisas IMSS'!$M$13</definedName>
    <definedName name="_____def3">'[9]Premisas IMSS'!$M$14</definedName>
    <definedName name="_____def4">'[9]Premisas IMSS'!$M$15</definedName>
    <definedName name="_____def5">'[9]Premisas IMSS'!$M$16</definedName>
    <definedName name="_____def6">'[9]Premisas IMSS'!$M$17</definedName>
    <definedName name="_____DIC2" localSheetId="6">[7]edofza12!$C$22</definedName>
    <definedName name="_____DIC2">[8]edofza12!$C$22</definedName>
    <definedName name="_____ENE2" localSheetId="6">[7]edofza1!$C$22</definedName>
    <definedName name="_____ENE2">[8]edofza1!$C$22</definedName>
    <definedName name="_____FEB1" localSheetId="0">[1]!FEB&amp;[1]!MAR&amp;[1]!ABR&amp;[1]!MAY&amp;[1]!JUN&amp;[1]!JUL</definedName>
    <definedName name="_____FEB1" localSheetId="1">[2]!FEB&amp;[2]!MAR&amp;[2]!ABR&amp;[2]!MAY&amp;[2]!JUN&amp;[2]!JUL</definedName>
    <definedName name="_____FEB1" localSheetId="3">[3]!FEB&amp;[3]!MAR&amp;[3]!ABR&amp;[3]!MAY&amp;[3]!JUN&amp;[3]!JUL</definedName>
    <definedName name="_____FEB1" localSheetId="4">[1]!FEB&amp;[1]!MAR&amp;[1]!ABR&amp;[1]!MAY&amp;[1]!JUN&amp;[1]!JUL</definedName>
    <definedName name="_____FEB1" localSheetId="6">[2]!FEB&amp;[2]!MAR&amp;[2]!ABR&amp;[2]!MAY&amp;[2]!JUN&amp;[2]!JUL</definedName>
    <definedName name="_____FEB1" localSheetId="9">[4]!FEB&amp;[4]!MAR&amp;[4]!ABR&amp;[4]!MAY&amp;[4]!JUN&amp;[4]!JUL</definedName>
    <definedName name="_____FEB1">[1]!FEB&amp;[1]!MAR&amp;[1]!ABR&amp;[1]!MAY&amp;[1]!JUN&amp;[1]!JUL</definedName>
    <definedName name="_____FEB2" localSheetId="6">[7]edofza2!$C$22</definedName>
    <definedName name="_____FEB2">[8]edofza2!$C$22</definedName>
    <definedName name="_____JUL1" localSheetId="0">[1]!JUL&amp;[1]!AGO&amp;[1]!SEP&amp;[1]!OCT&amp;[1]!NOV</definedName>
    <definedName name="_____JUL1" localSheetId="1">[2]!JUL&amp;[2]!AGO&amp;[2]!SEP&amp;[2]!OCT&amp;[2]!NOV</definedName>
    <definedName name="_____JUL1" localSheetId="3">[3]!JUL&amp;[3]!AGO&amp;[3]!SEP&amp;[3]!OCT&amp;[3]!NOV</definedName>
    <definedName name="_____JUL1" localSheetId="4">[1]!JUL&amp;[1]!AGO&amp;[1]!SEP&amp;[1]!OCT&amp;[1]!NOV</definedName>
    <definedName name="_____JUL1" localSheetId="6">[2]!JUL&amp;[2]!AGO&amp;[2]!SEP&amp;[2]!OCT&amp;[2]!NOV</definedName>
    <definedName name="_____JUL1" localSheetId="9">[4]!JUL&amp;[4]!AGO&amp;[4]!SEP&amp;[4]!OCT&amp;[4]!NOV</definedName>
    <definedName name="_____JUL1">[1]!JUL&amp;[1]!AGO&amp;[1]!SEP&amp;[1]!OCT&amp;[1]!NOV</definedName>
    <definedName name="_____JUL2" localSheetId="6">[7]edofza7!$C$22</definedName>
    <definedName name="_____JUL2">[8]edofza7!$C$22</definedName>
    <definedName name="_____JUN1" localSheetId="0">[1]!JUN&amp;[1]!JUL&amp;[1]!AGO&amp;[1]!SEP&amp;[1]!OCT</definedName>
    <definedName name="_____JUN1" localSheetId="1">[2]!JUN&amp;[2]!JUL&amp;[2]!AGO&amp;[2]!SEP&amp;[2]!OCT</definedName>
    <definedName name="_____JUN1" localSheetId="3">[3]!JUN&amp;[3]!JUL&amp;[3]!AGO&amp;[3]!SEP&amp;[3]!OCT</definedName>
    <definedName name="_____JUN1" localSheetId="4">[1]!JUN&amp;[1]!JUL&amp;[1]!AGO&amp;[1]!SEP&amp;[1]!OCT</definedName>
    <definedName name="_____JUN1" localSheetId="6">[2]!JUN&amp;[2]!JUL&amp;[2]!AGO&amp;[2]!SEP&amp;[2]!OCT</definedName>
    <definedName name="_____JUN1" localSheetId="9">[4]!JUN&amp;[4]!JUL&amp;[4]!AGO&amp;[4]!SEP&amp;[4]!OCT</definedName>
    <definedName name="_____JUN1">[1]!JUN&amp;[1]!JUL&amp;[1]!AGO&amp;[1]!SEP&amp;[1]!OCT</definedName>
    <definedName name="_____JUN2" localSheetId="6">[7]edofza6!$C$22</definedName>
    <definedName name="_____JUN2">[8]edofza6!$C$22</definedName>
    <definedName name="_____MAR1" localSheetId="0">[1]!MAR&amp;[1]!ABR&amp;[1]!MAY&amp;[1]!JUN&amp;[1]!JUL&amp;[1]!AGO</definedName>
    <definedName name="_____MAR1" localSheetId="1">[2]!MAR&amp;[2]!ABR&amp;[2]!MAY&amp;[2]!JUN&amp;[2]!JUL&amp;[2]!AGO</definedName>
    <definedName name="_____MAR1" localSheetId="3">[3]!MAR&amp;[3]!ABR&amp;[3]!MAY&amp;[3]!JUN&amp;[3]!JUL&amp;[3]!AGO</definedName>
    <definedName name="_____MAR1" localSheetId="4">[1]!MAR&amp;[1]!ABR&amp;[1]!MAY&amp;[1]!JUN&amp;[1]!JUL&amp;[1]!AGO</definedName>
    <definedName name="_____MAR1" localSheetId="6">[2]!MAR&amp;[2]!ABR&amp;[2]!MAY&amp;[2]!JUN&amp;[2]!JUL&amp;[2]!AGO</definedName>
    <definedName name="_____MAR1" localSheetId="9">[4]!MAR&amp;[4]!ABR&amp;[4]!MAY&amp;[4]!JUN&amp;[4]!JUL&amp;[4]!AGO</definedName>
    <definedName name="_____MAR1">[1]!MAR&amp;[1]!ABR&amp;[1]!MAY&amp;[1]!JUN&amp;[1]!JUL&amp;[1]!AGO</definedName>
    <definedName name="_____MAR2" localSheetId="6">[7]edofza3!$C$22</definedName>
    <definedName name="_____MAR2">[8]edofza3!$C$22</definedName>
    <definedName name="_____MAY1" localSheetId="0">[1]!MAY&amp;[1]!JUN&amp;[1]!JUL&amp;[1]!AGO&amp;[1]!SEP</definedName>
    <definedName name="_____MAY1" localSheetId="1">[2]!MAY&amp;[2]!JUN&amp;[2]!JUL&amp;[2]!AGO&amp;[2]!SEP</definedName>
    <definedName name="_____MAY1" localSheetId="3">[3]!MAY&amp;[3]!JUN&amp;[3]!JUL&amp;[3]!AGO&amp;[3]!SEP</definedName>
    <definedName name="_____MAY1" localSheetId="4">[1]!MAY&amp;[1]!JUN&amp;[1]!JUL&amp;[1]!AGO&amp;[1]!SEP</definedName>
    <definedName name="_____MAY1" localSheetId="6">[2]!MAY&amp;[2]!JUN&amp;[2]!JUL&amp;[2]!AGO&amp;[2]!SEP</definedName>
    <definedName name="_____MAY1" localSheetId="9">[4]!MAY&amp;[4]!JUN&amp;[4]!JUL&amp;[4]!AGO&amp;[4]!SEP</definedName>
    <definedName name="_____MAY1">[1]!MAY&amp;[1]!JUN&amp;[1]!JUL&amp;[1]!AGO&amp;[1]!SEP</definedName>
    <definedName name="_____MAY2" localSheetId="6">[7]edofza5!$C$22</definedName>
    <definedName name="_____MAY2">[8]edofza5!$C$22</definedName>
    <definedName name="_____NOV1" localSheetId="0">[1]!NOV&amp;[1]!DIC</definedName>
    <definedName name="_____NOV1" localSheetId="1">[2]!NOV&amp;[2]!DIC</definedName>
    <definedName name="_____NOV1" localSheetId="3">[3]!NOV&amp;[3]!DIC</definedName>
    <definedName name="_____NOV1" localSheetId="4">[1]!NOV&amp;[1]!DIC</definedName>
    <definedName name="_____NOV1" localSheetId="6">[2]!NOV&amp;[2]!DIC</definedName>
    <definedName name="_____NOV1" localSheetId="9">[4]!NOV&amp;[4]!DIC</definedName>
    <definedName name="_____NOV1">[1]!NOV&amp;[1]!DIC</definedName>
    <definedName name="_____NOV2" localSheetId="6">[7]edofza11!$C$43</definedName>
    <definedName name="_____NOV2">[8]edofza11!$C$43</definedName>
    <definedName name="_____OCT1" localSheetId="0">[1]!OCT&amp;[1]!NOV&amp;[1]!DIC</definedName>
    <definedName name="_____OCT1" localSheetId="1">[2]!OCT&amp;[2]!NOV&amp;[2]!DIC</definedName>
    <definedName name="_____OCT1" localSheetId="3">[3]!OCT&amp;[3]!NOV&amp;[3]!DIC</definedName>
    <definedName name="_____OCT1" localSheetId="4">[1]!OCT&amp;[1]!NOV&amp;[1]!DIC</definedName>
    <definedName name="_____OCT1" localSheetId="6">[2]!OCT&amp;[2]!NOV&amp;[2]!DIC</definedName>
    <definedName name="_____OCT1" localSheetId="9">[4]!OCT&amp;[4]!NOV&amp;[4]!DIC</definedName>
    <definedName name="_____OCT1">[1]!OCT&amp;[1]!NOV&amp;[1]!DIC</definedName>
    <definedName name="_____OCT2" localSheetId="6">[7]edofza10!$C$22</definedName>
    <definedName name="_____OCT2">[8]edofza10!$C$22</definedName>
    <definedName name="_____SEP1" localSheetId="0">[1]!SEP&amp;[1]!OCT&amp;[1]!NOV&amp;[1]!DIC</definedName>
    <definedName name="_____SEP1" localSheetId="1">[2]!SEP&amp;[2]!OCT&amp;[2]!NOV&amp;[2]!DIC</definedName>
    <definedName name="_____SEP1" localSheetId="3">[3]!SEP&amp;[3]!OCT&amp;[3]!NOV&amp;[3]!DIC</definedName>
    <definedName name="_____SEP1" localSheetId="4">[1]!SEP&amp;[1]!OCT&amp;[1]!NOV&amp;[1]!DIC</definedName>
    <definedName name="_____SEP1" localSheetId="6">[2]!SEP&amp;[2]!OCT&amp;[2]!NOV&amp;[2]!DIC</definedName>
    <definedName name="_____SEP1" localSheetId="9">[4]!SEP&amp;[4]!OCT&amp;[4]!NOV&amp;[4]!DIC</definedName>
    <definedName name="_____SEP1">[1]!SEP&amp;[1]!OCT&amp;[1]!NOV&amp;[1]!DIC</definedName>
    <definedName name="_____SEP2" localSheetId="6">[7]edofza9!$C$22</definedName>
    <definedName name="_____SEP2">[8]edofza9!$C$22</definedName>
    <definedName name="_____smg97">'[9]Premisa macro'!$E$4</definedName>
    <definedName name="_____TDC2001">'[10]Tipos de Cambio'!$C$4</definedName>
    <definedName name="____ABR1" localSheetId="0">[1]!ABR&amp;[1]!MAY&amp;[1]!JUN&amp;[1]!JUL&amp;[1]!AGO&amp;[1]!SEP</definedName>
    <definedName name="____ABR1" localSheetId="1">[2]!ABR&amp;[2]!MAY&amp;[2]!JUN&amp;[2]!JUL&amp;[2]!AGO&amp;[2]!SEP</definedName>
    <definedName name="____ABR1" localSheetId="3">[3]!ABR&amp;[3]!MAY&amp;[3]!JUN&amp;[3]!JUL&amp;[3]!AGO&amp;[3]!SEP</definedName>
    <definedName name="____ABR1" localSheetId="4">[1]!ABR&amp;[1]!MAY&amp;[1]!JUN&amp;[1]!JUL&amp;[1]!AGO&amp;[1]!SEP</definedName>
    <definedName name="____ABR1" localSheetId="6">[2]!ABR&amp;[2]!MAY&amp;[2]!JUN&amp;[2]!JUL&amp;[2]!AGO&amp;[2]!SEP</definedName>
    <definedName name="____ABR1" localSheetId="9">[4]!ABR&amp;[4]!MAY&amp;[4]!JUN&amp;[4]!JUL&amp;[4]!AGO&amp;[4]!SEP</definedName>
    <definedName name="____ABR1">[1]!ABR&amp;[1]!MAY&amp;[1]!JUN&amp;[1]!JUL&amp;[1]!AGO&amp;[1]!SEP</definedName>
    <definedName name="____ABR2" localSheetId="6">[7]edofza4!$C$22</definedName>
    <definedName name="____ABR2">[8]edofza4!$C$22</definedName>
    <definedName name="____AGO1" localSheetId="0">[1]!AGO&amp;[1]!SEP&amp;[1]!OCT&amp;[1]!NOV&amp;[1]!DIC</definedName>
    <definedName name="____AGO1" localSheetId="1">[2]!AGO&amp;[2]!SEP&amp;[2]!OCT&amp;[2]!NOV&amp;[2]!DIC</definedName>
    <definedName name="____AGO1" localSheetId="3">[3]!AGO&amp;[3]!SEP&amp;[3]!OCT&amp;[3]!NOV&amp;[3]!DIC</definedName>
    <definedName name="____AGO1" localSheetId="4">[1]!AGO&amp;[1]!SEP&amp;[1]!OCT&amp;[1]!NOV&amp;[1]!DIC</definedName>
    <definedName name="____AGO1" localSheetId="6">[2]!AGO&amp;[2]!SEP&amp;[2]!OCT&amp;[2]!NOV&amp;[2]!DIC</definedName>
    <definedName name="____AGO1" localSheetId="9">[4]!AGO&amp;[4]!SEP&amp;[4]!OCT&amp;[4]!NOV&amp;[4]!DIC</definedName>
    <definedName name="____AGO1">[1]!AGO&amp;[1]!SEP&amp;[1]!OCT&amp;[1]!NOV&amp;[1]!DIC</definedName>
    <definedName name="____AGO2" localSheetId="6">[7]edofza8!$C$22</definedName>
    <definedName name="____AGO2">[8]edofza8!$C$22</definedName>
    <definedName name="____ASA96" localSheetId="1">#REF!</definedName>
    <definedName name="____ASA96" localSheetId="4">#REF!</definedName>
    <definedName name="____ASA96" localSheetId="6">#REF!</definedName>
    <definedName name="____ASA96" localSheetId="8">#REF!</definedName>
    <definedName name="____ASA96" localSheetId="9">#REF!</definedName>
    <definedName name="____ASA96">#REF!</definedName>
    <definedName name="____cad179" localSheetId="1">'[5]Mod Eco Controlados 99'!#REF!</definedName>
    <definedName name="____cad179" localSheetId="4">'[5]Mod Eco Controlados 99'!#REF!</definedName>
    <definedName name="____cad179" localSheetId="6">'[5]Mod Eco Controlados 99'!#REF!</definedName>
    <definedName name="____cad179" localSheetId="8">'[5]Mod Eco Controlados 99'!#REF!</definedName>
    <definedName name="____cad179" localSheetId="9">'[5]Mod Eco Controlados 99'!#REF!</definedName>
    <definedName name="____cad179">'[5]Mod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localSheetId="9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localSheetId="9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4">#REF!</definedName>
    <definedName name="____CFD02" localSheetId="6">#REF!</definedName>
    <definedName name="____CFD02" localSheetId="8">#REF!</definedName>
    <definedName name="____CFD02" localSheetId="9">#REF!</definedName>
    <definedName name="____CFD02">#REF!</definedName>
    <definedName name="____CFE96" localSheetId="1">#REF!</definedName>
    <definedName name="____CFE96" localSheetId="4">#REF!</definedName>
    <definedName name="____CFE96" localSheetId="6">#REF!</definedName>
    <definedName name="____CFE96" localSheetId="8">#REF!</definedName>
    <definedName name="____CFE96" localSheetId="9">#REF!</definedName>
    <definedName name="____CFE96">#REF!</definedName>
    <definedName name="____CON96" localSheetId="1">#REF!</definedName>
    <definedName name="____CON96" localSheetId="4">#REF!</definedName>
    <definedName name="____CON96" localSheetId="6">#REF!</definedName>
    <definedName name="____CON96" localSheetId="8">#REF!</definedName>
    <definedName name="____CON96" localSheetId="9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localSheetId="9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localSheetId="9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'[9]Premisas IMSS'!$M$12</definedName>
    <definedName name="____def2">'[9]Premisas IMSS'!$M$13</definedName>
    <definedName name="____def3">'[9]Premisas IMSS'!$M$14</definedName>
    <definedName name="____def4">'[9]Premisas IMSS'!$M$15</definedName>
    <definedName name="____def5">'[9]Premisas IMSS'!$M$16</definedName>
    <definedName name="____def6">'[9]Premisas IMSS'!$M$17</definedName>
    <definedName name="____DIC2" localSheetId="6">[7]edofza12!$C$22</definedName>
    <definedName name="____DIC2">[8]edofza12!$C$22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localSheetId="9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[7]edofza1!$C$22</definedName>
    <definedName name="____ENE2">[8]edofza1!$C$22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localSheetId="9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localSheetId="9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[2]!FEB&amp;[2]!MAR&amp;[2]!ABR&amp;[2]!MAY&amp;[2]!JUN&amp;[2]!JUL</definedName>
    <definedName name="____FEB1" localSheetId="3">[3]!FEB&amp;[3]!MAR&amp;[3]!ABR&amp;[3]!MAY&amp;[3]!JUN&amp;[3]!JUL</definedName>
    <definedName name="____FEB1" localSheetId="4">[1]!FEB&amp;[1]!MAR&amp;[1]!ABR&amp;[1]!MAY&amp;[1]!JUN&amp;[1]!JUL</definedName>
    <definedName name="____FEB1" localSheetId="6">[2]!FEB&amp;[2]!MAR&amp;[2]!ABR&amp;[2]!MAY&amp;[2]!JUN&amp;[2]!JUL</definedName>
    <definedName name="____FEB1" localSheetId="9">[4]!FEB&amp;[4]!MAR&amp;[4]!ABR&amp;[4]!MAY&amp;[4]!JUN&amp;[4]!JUL</definedName>
    <definedName name="____FEB1">[1]!FEB&amp;[1]!MAR&amp;[1]!ABR&amp;[1]!MAY&amp;[1]!JUN&amp;[1]!JUL</definedName>
    <definedName name="____FEB2" localSheetId="6">[7]edofza2!$C$22</definedName>
    <definedName name="____FEB2">[8]edofza2!$C$22</definedName>
    <definedName name="____JUL1" localSheetId="0">[1]!JUL&amp;[1]!AGO&amp;[1]!SEP&amp;[1]!OCT&amp;[1]!NOV</definedName>
    <definedName name="____JUL1" localSheetId="1">[2]!JUL&amp;[2]!AGO&amp;[2]!SEP&amp;[2]!OCT&amp;[2]!NOV</definedName>
    <definedName name="____JUL1" localSheetId="3">[3]!JUL&amp;[3]!AGO&amp;[3]!SEP&amp;[3]!OCT&amp;[3]!NOV</definedName>
    <definedName name="____JUL1" localSheetId="4">[1]!JUL&amp;[1]!AGO&amp;[1]!SEP&amp;[1]!OCT&amp;[1]!NOV</definedName>
    <definedName name="____JUL1" localSheetId="6">[2]!JUL&amp;[2]!AGO&amp;[2]!SEP&amp;[2]!OCT&amp;[2]!NOV</definedName>
    <definedName name="____JUL1" localSheetId="9">[4]!JUL&amp;[4]!AGO&amp;[4]!SEP&amp;[4]!OCT&amp;[4]!NOV</definedName>
    <definedName name="____JUL1">[1]!JUL&amp;[1]!AGO&amp;[1]!SEP&amp;[1]!OCT&amp;[1]!NOV</definedName>
    <definedName name="____JUL2" localSheetId="6">[7]edofza7!$C$22</definedName>
    <definedName name="____JUL2">[8]edofza7!$C$22</definedName>
    <definedName name="____JUN1" localSheetId="0">[1]!JUN&amp;[1]!JUL&amp;[1]!AGO&amp;[1]!SEP&amp;[1]!OCT</definedName>
    <definedName name="____JUN1" localSheetId="1">[2]!JUN&amp;[2]!JUL&amp;[2]!AGO&amp;[2]!SEP&amp;[2]!OCT</definedName>
    <definedName name="____JUN1" localSheetId="3">[3]!JUN&amp;[3]!JUL&amp;[3]!AGO&amp;[3]!SEP&amp;[3]!OCT</definedName>
    <definedName name="____JUN1" localSheetId="4">[1]!JUN&amp;[1]!JUL&amp;[1]!AGO&amp;[1]!SEP&amp;[1]!OCT</definedName>
    <definedName name="____JUN1" localSheetId="6">[2]!JUN&amp;[2]!JUL&amp;[2]!AGO&amp;[2]!SEP&amp;[2]!OCT</definedName>
    <definedName name="____JUN1" localSheetId="9">[4]!JUN&amp;[4]!JUL&amp;[4]!AGO&amp;[4]!SEP&amp;[4]!OCT</definedName>
    <definedName name="____JUN1">[1]!JUN&amp;[1]!JUL&amp;[1]!AGO&amp;[1]!SEP&amp;[1]!OCT</definedName>
    <definedName name="____JUN2" localSheetId="6">[7]edofza6!$C$22</definedName>
    <definedName name="____JUN2">[8]edofza6!$C$22</definedName>
    <definedName name="____MAR1" localSheetId="0">[1]!MAR&amp;[1]!ABR&amp;[1]!MAY&amp;[1]!JUN&amp;[1]!JUL&amp;[1]!AGO</definedName>
    <definedName name="____MAR1" localSheetId="1">[2]!MAR&amp;[2]!ABR&amp;[2]!MAY&amp;[2]!JUN&amp;[2]!JUL&amp;[2]!AGO</definedName>
    <definedName name="____MAR1" localSheetId="3">[3]!MAR&amp;[3]!ABR&amp;[3]!MAY&amp;[3]!JUN&amp;[3]!JUL&amp;[3]!AGO</definedName>
    <definedName name="____MAR1" localSheetId="4">[1]!MAR&amp;[1]!ABR&amp;[1]!MAY&amp;[1]!JUN&amp;[1]!JUL&amp;[1]!AGO</definedName>
    <definedName name="____MAR1" localSheetId="6">[2]!MAR&amp;[2]!ABR&amp;[2]!MAY&amp;[2]!JUN&amp;[2]!JUL&amp;[2]!AGO</definedName>
    <definedName name="____MAR1" localSheetId="9">[4]!MAR&amp;[4]!ABR&amp;[4]!MAY&amp;[4]!JUN&amp;[4]!JUL&amp;[4]!AGO</definedName>
    <definedName name="____MAR1">[1]!MAR&amp;[1]!ABR&amp;[1]!MAY&amp;[1]!JUN&amp;[1]!JUL&amp;[1]!AGO</definedName>
    <definedName name="____MAR2" localSheetId="6">[7]edofza3!$C$22</definedName>
    <definedName name="____MAR2">[8]edofza3!$C$22</definedName>
    <definedName name="____MAY1" localSheetId="0">[1]!MAY&amp;[1]!JUN&amp;[1]!JUL&amp;[1]!AGO&amp;[1]!SEP</definedName>
    <definedName name="____MAY1" localSheetId="1">[2]!MAY&amp;[2]!JUN&amp;[2]!JUL&amp;[2]!AGO&amp;[2]!SEP</definedName>
    <definedName name="____MAY1" localSheetId="3">[3]!MAY&amp;[3]!JUN&amp;[3]!JUL&amp;[3]!AGO&amp;[3]!SEP</definedName>
    <definedName name="____MAY1" localSheetId="4">[1]!MAY&amp;[1]!JUN&amp;[1]!JUL&amp;[1]!AGO&amp;[1]!SEP</definedName>
    <definedName name="____MAY1" localSheetId="6">[2]!MAY&amp;[2]!JUN&amp;[2]!JUL&amp;[2]!AGO&amp;[2]!SEP</definedName>
    <definedName name="____MAY1" localSheetId="9">[4]!MAY&amp;[4]!JUN&amp;[4]!JUL&amp;[4]!AGO&amp;[4]!SEP</definedName>
    <definedName name="____MAY1">[1]!MAY&amp;[1]!JUN&amp;[1]!JUL&amp;[1]!AGO&amp;[1]!SEP</definedName>
    <definedName name="____MAY2" localSheetId="6">[7]edofza5!$C$22</definedName>
    <definedName name="____MAY2">[8]edofza5!$C$22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localSheetId="9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localSheetId="9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[2]!NOV&amp;[2]!DIC</definedName>
    <definedName name="____NOV1" localSheetId="3">[3]!NOV&amp;[3]!DIC</definedName>
    <definedName name="____NOV1" localSheetId="4">[1]!NOV&amp;[1]!DIC</definedName>
    <definedName name="____NOV1" localSheetId="6">[2]!NOV&amp;[2]!DIC</definedName>
    <definedName name="____NOV1" localSheetId="9">[4]!NOV&amp;[4]!DIC</definedName>
    <definedName name="____NOV1">[1]!NOV&amp;[1]!DIC</definedName>
    <definedName name="____NOV2" localSheetId="6">[7]edofza11!$C$43</definedName>
    <definedName name="____NOV2">[8]edofza11!$C$43</definedName>
    <definedName name="____OCT1" localSheetId="0">[1]!OCT&amp;[1]!NOV&amp;[1]!DIC</definedName>
    <definedName name="____OCT1" localSheetId="1">[2]!OCT&amp;[2]!NOV&amp;[2]!DIC</definedName>
    <definedName name="____OCT1" localSheetId="3">[3]!OCT&amp;[3]!NOV&amp;[3]!DIC</definedName>
    <definedName name="____OCT1" localSheetId="4">[1]!OCT&amp;[1]!NOV&amp;[1]!DIC</definedName>
    <definedName name="____OCT1" localSheetId="6">[2]!OCT&amp;[2]!NOV&amp;[2]!DIC</definedName>
    <definedName name="____OCT1" localSheetId="9">[4]!OCT&amp;[4]!NOV&amp;[4]!DIC</definedName>
    <definedName name="____OCT1">[1]!OCT&amp;[1]!NOV&amp;[1]!DIC</definedName>
    <definedName name="____OCT2" localSheetId="6">[7]edofza10!$C$22</definedName>
    <definedName name="____OCT2">[8]edofza10!$C$22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localSheetId="9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localSheetId="9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4">#REF!</definedName>
    <definedName name="____PEM96" localSheetId="6">#REF!</definedName>
    <definedName name="____PEM96" localSheetId="8">#REF!</definedName>
    <definedName name="____PEM96" localSheetId="9">#REF!</definedName>
    <definedName name="____PEM96">#REF!</definedName>
    <definedName name="____PIB08" localSheetId="1">#REF!</definedName>
    <definedName name="____PIB08" localSheetId="4">#REF!</definedName>
    <definedName name="____PIB08" localSheetId="6">#REF!</definedName>
    <definedName name="____PIB08" localSheetId="8">#REF!</definedName>
    <definedName name="____PIB08" localSheetId="9">#REF!</definedName>
    <definedName name="____PIB08">#REF!</definedName>
    <definedName name="____PIP96" localSheetId="1">#REF!</definedName>
    <definedName name="____PIP96" localSheetId="4">#REF!</definedName>
    <definedName name="____PIP96" localSheetId="6">#REF!</definedName>
    <definedName name="____PIP96" localSheetId="8">#REF!</definedName>
    <definedName name="____PIP96" localSheetId="9">#REF!</definedName>
    <definedName name="____PIP96">#REF!</definedName>
    <definedName name="____SEP1" localSheetId="0">[1]!SEP&amp;[1]!OCT&amp;[1]!NOV&amp;[1]!DIC</definedName>
    <definedName name="____SEP1" localSheetId="1">[2]!SEP&amp;[2]!OCT&amp;[2]!NOV&amp;[2]!DIC</definedName>
    <definedName name="____SEP1" localSheetId="3">[3]!SEP&amp;[3]!OCT&amp;[3]!NOV&amp;[3]!DIC</definedName>
    <definedName name="____SEP1" localSheetId="4">[1]!SEP&amp;[1]!OCT&amp;[1]!NOV&amp;[1]!DIC</definedName>
    <definedName name="____SEP1" localSheetId="6">[2]!SEP&amp;[2]!OCT&amp;[2]!NOV&amp;[2]!DIC</definedName>
    <definedName name="____SEP1" localSheetId="9">[4]!SEP&amp;[4]!OCT&amp;[4]!NOV&amp;[4]!DIC</definedName>
    <definedName name="____SEP1">[1]!SEP&amp;[1]!OCT&amp;[1]!NOV&amp;[1]!DIC</definedName>
    <definedName name="____SEP2" localSheetId="6">[7]edofza9!$C$22</definedName>
    <definedName name="____SEP2">[8]edofza9!$C$22</definedName>
    <definedName name="____smg97">'[9]Premisa macro'!$E$4</definedName>
    <definedName name="____syt03" localSheetId="1">#REF!</definedName>
    <definedName name="____syt03" localSheetId="4">#REF!</definedName>
    <definedName name="____syt03" localSheetId="6">#REF!</definedName>
    <definedName name="____syt03" localSheetId="8">#REF!</definedName>
    <definedName name="____syt03" localSheetId="9">#REF!</definedName>
    <definedName name="____syt03">#REF!</definedName>
    <definedName name="____TDC2001" localSheetId="1">'[10]Tipos de Cambio'!$C$4</definedName>
    <definedName name="____TDC2001">'[10]Tipos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localSheetId="9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localSheetId="9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localSheetId="9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[11]!ABR&amp;[11]!MAY&amp;[11]!JUN&amp;[11]!JUL&amp;[11]!AGO&amp;[11]!SEP</definedName>
    <definedName name="___ABR2" localSheetId="6">[7]edofza4!$C$22</definedName>
    <definedName name="___ABR2">[8]edofza4!$C$22</definedName>
    <definedName name="___AGO1">[11]!AGO&amp;[11]!SEP&amp;[11]!OCT&amp;[11]!NOV&amp;[11]!DIC</definedName>
    <definedName name="___AGO2" localSheetId="6">[7]edofza8!$C$22</definedName>
    <definedName name="___AGO2">[8]edofza8!$C$22</definedName>
    <definedName name="___ASA96" localSheetId="1">#REF!</definedName>
    <definedName name="___ASA96" localSheetId="4">#REF!</definedName>
    <definedName name="___ASA96" localSheetId="6">#REF!</definedName>
    <definedName name="___ASA96" localSheetId="8">#REF!</definedName>
    <definedName name="___ASA96" localSheetId="9">#REF!</definedName>
    <definedName name="___ASA96">#REF!</definedName>
    <definedName name="___cad179" localSheetId="1">'[5]Mod Eco Controlados 99'!#REF!</definedName>
    <definedName name="___cad179" localSheetId="4">'[5]Mod Eco Controlados 99'!#REF!</definedName>
    <definedName name="___cad179" localSheetId="6">'[5]Mod Eco Controlados 99'!#REF!</definedName>
    <definedName name="___cad179" localSheetId="8">'[5]Mod Eco Controlados 99'!#REF!</definedName>
    <definedName name="___cad179" localSheetId="9">'[5]Mod Eco Controlados 99'!#REF!</definedName>
    <definedName name="___cad179">'[5]Mod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localSheetId="9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localSheetId="9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4">#REF!</definedName>
    <definedName name="___CFD02" localSheetId="6">#REF!</definedName>
    <definedName name="___CFD02" localSheetId="8">#REF!</definedName>
    <definedName name="___CFD02" localSheetId="9">#REF!</definedName>
    <definedName name="___CFD02">#REF!</definedName>
    <definedName name="___CFE96" localSheetId="1">#REF!</definedName>
    <definedName name="___CFE96" localSheetId="4">#REF!</definedName>
    <definedName name="___CFE96" localSheetId="6">#REF!</definedName>
    <definedName name="___CFE96" localSheetId="8">#REF!</definedName>
    <definedName name="___CFE96" localSheetId="9">#REF!</definedName>
    <definedName name="___CFE96">#REF!</definedName>
    <definedName name="___CON96" localSheetId="1">#REF!</definedName>
    <definedName name="___CON96" localSheetId="4">#REF!</definedName>
    <definedName name="___CON96" localSheetId="6">#REF!</definedName>
    <definedName name="___CON96" localSheetId="8">#REF!</definedName>
    <definedName name="___CON96" localSheetId="9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localSheetId="9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localSheetId="9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'[9]Premisas IMSS'!$M$12</definedName>
    <definedName name="___def2">'[9]Premisas IMSS'!$M$13</definedName>
    <definedName name="___def3">'[9]Premisas IMSS'!$M$14</definedName>
    <definedName name="___def4">'[9]Premisas IMSS'!$M$15</definedName>
    <definedName name="___def5">'[9]Premisas IMSS'!$M$16</definedName>
    <definedName name="___def6">'[9]Premisas IMSS'!$M$17</definedName>
    <definedName name="___DIC2" localSheetId="6">[7]edofza12!$C$22</definedName>
    <definedName name="___DIC2">[8]edofza12!$C$22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localSheetId="9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[7]edofza1!$C$22</definedName>
    <definedName name="___ENE2">[8]edofza1!$C$22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localSheetId="9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localSheetId="9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[11]!FEB&amp;[11]!MAR&amp;[11]!ABR&amp;[11]!MAY&amp;[11]!JUN&amp;[11]!JUL</definedName>
    <definedName name="___FEB2" localSheetId="6">[7]edofza2!$C$22</definedName>
    <definedName name="___FEB2">[8]edofza2!$C$22</definedName>
    <definedName name="___JUL1">[11]!JUL&amp;[11]!AGO&amp;[11]!SEP&amp;[11]!OCT&amp;[11]!NOV</definedName>
    <definedName name="___JUL2" localSheetId="6">[7]edofza7!$C$22</definedName>
    <definedName name="___JUL2">[8]edofza7!$C$22</definedName>
    <definedName name="___JUN1">[11]!JUN&amp;[11]!JUL&amp;[11]!AGO&amp;[11]!SEP&amp;[11]!OCT</definedName>
    <definedName name="___JUN2" localSheetId="6">[7]edofza6!$C$22</definedName>
    <definedName name="___JUN2">[8]edofza6!$C$22</definedName>
    <definedName name="___MAR1">[11]!MAR&amp;[11]!ABR&amp;[11]!MAY&amp;[11]!JUN&amp;[11]!JUL&amp;[11]!AGO</definedName>
    <definedName name="___MAR2" localSheetId="6">[7]edofza3!$C$22</definedName>
    <definedName name="___MAR2">[8]edofza3!$C$22</definedName>
    <definedName name="___MAY1">[11]!MAY&amp;[11]!JUN&amp;[11]!JUL&amp;[11]!AGO&amp;[11]!SEP</definedName>
    <definedName name="___MAY2" localSheetId="6">[7]edofza5!$C$22</definedName>
    <definedName name="___MAY2">[8]edofza5!$C$22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localSheetId="9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localSheetId="9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[11]!NOV&amp;[11]!DIC</definedName>
    <definedName name="___NOV2" localSheetId="6">[7]edofza11!$C$43</definedName>
    <definedName name="___NOV2">[8]edofza11!$C$43</definedName>
    <definedName name="___OCT1">[11]!OCT&amp;[11]!NOV&amp;[11]!DIC</definedName>
    <definedName name="___OCT2" localSheetId="6">[7]edofza10!$C$22</definedName>
    <definedName name="___OCT2">[8]edofza10!$C$22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localSheetId="9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localSheetId="9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4">#REF!</definedName>
    <definedName name="___PEM96" localSheetId="6">#REF!</definedName>
    <definedName name="___PEM96" localSheetId="8">#REF!</definedName>
    <definedName name="___PEM96" localSheetId="9">#REF!</definedName>
    <definedName name="___PEM96">#REF!</definedName>
    <definedName name="___PIB08" localSheetId="1">#REF!</definedName>
    <definedName name="___PIB08" localSheetId="4">#REF!</definedName>
    <definedName name="___PIB08" localSheetId="6">#REF!</definedName>
    <definedName name="___PIB08" localSheetId="8">#REF!</definedName>
    <definedName name="___PIB08" localSheetId="9">#REF!</definedName>
    <definedName name="___PIB08">#REF!</definedName>
    <definedName name="___PIP96" localSheetId="1">#REF!</definedName>
    <definedName name="___PIP96" localSheetId="4">#REF!</definedName>
    <definedName name="___PIP96" localSheetId="6">#REF!</definedName>
    <definedName name="___PIP96" localSheetId="8">#REF!</definedName>
    <definedName name="___PIP96" localSheetId="9">#REF!</definedName>
    <definedName name="___PIP96">#REF!</definedName>
    <definedName name="___SEP1">[11]!SEP&amp;[11]!OCT&amp;[11]!NOV&amp;[11]!DIC</definedName>
    <definedName name="___SEP2" localSheetId="6">[7]edofza9!$C$22</definedName>
    <definedName name="___SEP2">[8]edofza9!$C$22</definedName>
    <definedName name="___smg97">'[9]Premisa macro'!$E$4</definedName>
    <definedName name="___syt03" localSheetId="1">#REF!</definedName>
    <definedName name="___syt03" localSheetId="4">#REF!</definedName>
    <definedName name="___syt03" localSheetId="6">#REF!</definedName>
    <definedName name="___syt03" localSheetId="8">#REF!</definedName>
    <definedName name="___syt03" localSheetId="9">#REF!</definedName>
    <definedName name="___syt03">#REF!</definedName>
    <definedName name="___TDC2001" localSheetId="1">'[10]Tipos de Cambio'!$C$4</definedName>
    <definedName name="___TDC2001">'[10]Tipos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localSheetId="9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localSheetId="9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localSheetId="9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[11]!ABR&amp;[11]!MAY&amp;[11]!JUN&amp;[11]!JUL&amp;[11]!AGO&amp;[11]!SEP</definedName>
    <definedName name="__ABR2" localSheetId="6">[7]edofza4!$C$22</definedName>
    <definedName name="__ABR2">[8]edofza4!$C$22</definedName>
    <definedName name="__AGO1" localSheetId="0">[1]!AGO&amp;[1]!SEP&amp;[1]!OCT&amp;[1]!NOV&amp;[1]!DIC</definedName>
    <definedName name="__AGO1" localSheetId="1">[2]!AGO&amp;[2]!SEP&amp;[2]!OCT&amp;[2]!NOV&amp;[2]!DIC</definedName>
    <definedName name="__AGO1" localSheetId="3">[3]!AGO&amp;[3]!SEP&amp;[3]!OCT&amp;[3]!NOV&amp;[3]!DIC</definedName>
    <definedName name="__AGO1" localSheetId="4">[1]!AGO&amp;[1]!SEP&amp;[1]!OCT&amp;[1]!NOV&amp;[1]!DIC</definedName>
    <definedName name="__AGO1" localSheetId="6">[2]!AGO&amp;[2]!SEP&amp;[2]!OCT&amp;[2]!NOV&amp;[2]!DIC</definedName>
    <definedName name="__AGO1" localSheetId="9">[4]!AGO&amp;[4]!SEP&amp;[4]!OCT&amp;[4]!NOV&amp;[4]!DIC</definedName>
    <definedName name="__AGO1">[1]!AGO&amp;[1]!SEP&amp;[1]!OCT&amp;[1]!NOV&amp;[1]!DIC</definedName>
    <definedName name="__AGO2" localSheetId="6">[7]edofza8!$C$22</definedName>
    <definedName name="__AGO2">[8]edofza8!$C$22</definedName>
    <definedName name="__ASA96" localSheetId="1">#REF!</definedName>
    <definedName name="__ASA96" localSheetId="4">#REF!</definedName>
    <definedName name="__ASA96" localSheetId="6">#REF!</definedName>
    <definedName name="__ASA96" localSheetId="8">#REF!</definedName>
    <definedName name="__ASA96" localSheetId="9">#REF!</definedName>
    <definedName name="__ASA96">#REF!</definedName>
    <definedName name="__cad179" localSheetId="1">'[5]Mod Eco Controlados 99'!#REF!</definedName>
    <definedName name="__cad179" localSheetId="4">'[5]Mod Eco Controlados 99'!#REF!</definedName>
    <definedName name="__cad179" localSheetId="6">'[5]Mod Eco Controlados 99'!#REF!</definedName>
    <definedName name="__cad179" localSheetId="8">'[5]Mod Eco Controlados 99'!#REF!</definedName>
    <definedName name="__cad179" localSheetId="9">'[5]Mod Eco Controlados 99'!#REF!</definedName>
    <definedName name="__cad179">'[5]Mod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4">#REF!</definedName>
    <definedName name="__CFD02" localSheetId="6">#REF!</definedName>
    <definedName name="__CFD02" localSheetId="8">#REF!</definedName>
    <definedName name="__CFD02" localSheetId="9">#REF!</definedName>
    <definedName name="__CFD02">#REF!</definedName>
    <definedName name="__CFE96" localSheetId="1">#REF!</definedName>
    <definedName name="__CFE96" localSheetId="4">#REF!</definedName>
    <definedName name="__CFE96" localSheetId="6">#REF!</definedName>
    <definedName name="__CFE96" localSheetId="8">#REF!</definedName>
    <definedName name="__CFE96" localSheetId="9">#REF!</definedName>
    <definedName name="__CFE96">#REF!</definedName>
    <definedName name="__CON96" localSheetId="1">#REF!</definedName>
    <definedName name="__CON96" localSheetId="4">#REF!</definedName>
    <definedName name="__CON96" localSheetId="6">#REF!</definedName>
    <definedName name="__CON96" localSheetId="8">#REF!</definedName>
    <definedName name="__CON96" localSheetId="9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'[9]Premisas IMSS'!$M$12</definedName>
    <definedName name="__def2">'[9]Premisas IMSS'!$M$13</definedName>
    <definedName name="__def3">'[9]Premisas IMSS'!$M$14</definedName>
    <definedName name="__def4">'[9]Premisas IMSS'!$M$15</definedName>
    <definedName name="__def5">'[9]Premisas IMSS'!$M$16</definedName>
    <definedName name="__def6">'[9]Premisas IMSS'!$M$17</definedName>
    <definedName name="__DIC2" localSheetId="6">[7]edofza12!$C$22</definedName>
    <definedName name="__DIC2">[8]edofza12!$C$22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[7]edofza1!$C$22</definedName>
    <definedName name="__ENE2">[8]edofza1!$C$22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[11]!FEB&amp;[11]!MAR&amp;[11]!ABR&amp;[11]!MAY&amp;[11]!JUN&amp;[11]!JUL</definedName>
    <definedName name="__FEB2" localSheetId="6">[7]edofza2!$C$22</definedName>
    <definedName name="__FEB2">[8]edofza2!$C$22</definedName>
    <definedName name="__JUL1">[11]!JUL&amp;[11]!AGO&amp;[11]!SEP&amp;[11]!OCT&amp;[11]!NOV</definedName>
    <definedName name="__JUL2" localSheetId="6">[7]edofza7!$C$22</definedName>
    <definedName name="__JUL2">[8]edofza7!$C$22</definedName>
    <definedName name="__JUN1">[11]!JUN&amp;[11]!JUL&amp;[11]!AGO&amp;[11]!SEP&amp;[11]!OCT</definedName>
    <definedName name="__JUN2" localSheetId="6">[7]edofza6!$C$22</definedName>
    <definedName name="__JUN2">[8]edofza6!$C$22</definedName>
    <definedName name="__MAR1">[11]!MAR&amp;[11]!ABR&amp;[11]!MAY&amp;[11]!JUN&amp;[11]!JUL&amp;[11]!AGO</definedName>
    <definedName name="__MAR2" localSheetId="6">[7]edofza3!$C$22</definedName>
    <definedName name="__MAR2">[8]edofza3!$C$22</definedName>
    <definedName name="__MAY1">[11]!MAY&amp;[11]!JUN&amp;[11]!JUL&amp;[11]!AGO&amp;[11]!SEP</definedName>
    <definedName name="__MAY2" localSheetId="6">[7]edofza5!$C$22</definedName>
    <definedName name="__MAY2">[8]edofza5!$C$22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[2]!NOV&amp;[2]!DIC</definedName>
    <definedName name="__NOV1" localSheetId="3">[3]!NOV&amp;[3]!DIC</definedName>
    <definedName name="__NOV1" localSheetId="4">[1]!NOV&amp;[1]!DIC</definedName>
    <definedName name="__NOV1" localSheetId="6">[2]!NOV&amp;[2]!DIC</definedName>
    <definedName name="__NOV1" localSheetId="9">[4]!NOV&amp;[4]!DIC</definedName>
    <definedName name="__NOV1">[1]!NOV&amp;[1]!DIC</definedName>
    <definedName name="__NOV2" localSheetId="6">[7]edofza11!$C$43</definedName>
    <definedName name="__NOV2">[8]edofza11!$C$43</definedName>
    <definedName name="__OCT1" localSheetId="0">[1]!OCT&amp;[1]!NOV&amp;[1]!DIC</definedName>
    <definedName name="__OCT1" localSheetId="1">[2]!OCT&amp;[2]!NOV&amp;[2]!DIC</definedName>
    <definedName name="__OCT1" localSheetId="3">[3]!OCT&amp;[3]!NOV&amp;[3]!DIC</definedName>
    <definedName name="__OCT1" localSheetId="4">[1]!OCT&amp;[1]!NOV&amp;[1]!DIC</definedName>
    <definedName name="__OCT1" localSheetId="6">[2]!OCT&amp;[2]!NOV&amp;[2]!DIC</definedName>
    <definedName name="__OCT1" localSheetId="9">[4]!OCT&amp;[4]!NOV&amp;[4]!DIC</definedName>
    <definedName name="__OCT1">[1]!OCT&amp;[1]!NOV&amp;[1]!DIC</definedName>
    <definedName name="__OCT2" localSheetId="6">[7]edofza10!$C$22</definedName>
    <definedName name="__OCT2">[8]edofza10!$C$22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4">#REF!</definedName>
    <definedName name="__PEM96" localSheetId="6">#REF!</definedName>
    <definedName name="__PEM96" localSheetId="8">#REF!</definedName>
    <definedName name="__PEM96" localSheetId="9">#REF!</definedName>
    <definedName name="__PEM96">#REF!</definedName>
    <definedName name="__PIB08" localSheetId="1">#REF!</definedName>
    <definedName name="__PIB08" localSheetId="4">#REF!</definedName>
    <definedName name="__PIB08" localSheetId="6">#REF!</definedName>
    <definedName name="__PIB08" localSheetId="8">#REF!</definedName>
    <definedName name="__PIB08" localSheetId="9">#REF!</definedName>
    <definedName name="__PIB08">#REF!</definedName>
    <definedName name="__PIP96" localSheetId="1">#REF!</definedName>
    <definedName name="__PIP96" localSheetId="4">#REF!</definedName>
    <definedName name="__PIP96" localSheetId="6">#REF!</definedName>
    <definedName name="__PIP96" localSheetId="8">#REF!</definedName>
    <definedName name="__PIP96" localSheetId="9">#REF!</definedName>
    <definedName name="__PIP96">#REF!</definedName>
    <definedName name="__SEP1" localSheetId="0">[1]!SEP&amp;[1]!OCT&amp;[1]!NOV&amp;[1]!DIC</definedName>
    <definedName name="__SEP1" localSheetId="1">[2]!SEP&amp;[2]!OCT&amp;[2]!NOV&amp;[2]!DIC</definedName>
    <definedName name="__SEP1" localSheetId="3">[3]!SEP&amp;[3]!OCT&amp;[3]!NOV&amp;[3]!DIC</definedName>
    <definedName name="__SEP1" localSheetId="4">[1]!SEP&amp;[1]!OCT&amp;[1]!NOV&amp;[1]!DIC</definedName>
    <definedName name="__SEP1" localSheetId="6">[2]!SEP&amp;[2]!OCT&amp;[2]!NOV&amp;[2]!DIC</definedName>
    <definedName name="__SEP1" localSheetId="9">[4]!SEP&amp;[4]!OCT&amp;[4]!NOV&amp;[4]!DIC</definedName>
    <definedName name="__SEP1">[1]!SEP&amp;[1]!OCT&amp;[1]!NOV&amp;[1]!DIC</definedName>
    <definedName name="__SEP2" localSheetId="6">[7]edofza9!$C$22</definedName>
    <definedName name="__SEP2">[8]edofza9!$C$22</definedName>
    <definedName name="__smg97">'[9]Premisa macro'!$E$4</definedName>
    <definedName name="__syt03" localSheetId="1">#REF!</definedName>
    <definedName name="__syt03" localSheetId="4">#REF!</definedName>
    <definedName name="__syt03" localSheetId="6">#REF!</definedName>
    <definedName name="__syt03" localSheetId="8">#REF!</definedName>
    <definedName name="__syt03" localSheetId="9">#REF!</definedName>
    <definedName name="__syt03">#REF!</definedName>
    <definedName name="__TDC2001" localSheetId="1">'[10]Tipos de Cambio'!$C$4</definedName>
    <definedName name="__TDC2001">'[10]Tipos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[12]BANPRO99!#REF!</definedName>
    <definedName name="_3O0504" localSheetId="1">[12]BANPRO99!#REF!</definedName>
    <definedName name="_3O0504" localSheetId="3">[12]BANPRO99!#REF!</definedName>
    <definedName name="_3O0504" localSheetId="4">[12]BANPRO99!#REF!</definedName>
    <definedName name="_3O0504" localSheetId="6">[12]BANPRO99!#REF!</definedName>
    <definedName name="_3O0504" localSheetId="9">[12]BANPRO99!#REF!</definedName>
    <definedName name="_3O0504">[12]BANPRO99!#REF!</definedName>
    <definedName name="_5000DEF">#N/A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[2]!ABR&amp;[2]!MAY&amp;[2]!JUN&amp;[2]!JUL&amp;[2]!AGO&amp;[2]!SEP</definedName>
    <definedName name="_ABR1" localSheetId="3">[3]!ABR&amp;[3]!MAY&amp;[3]!JUN&amp;[3]!JUL&amp;[3]!AGO&amp;[3]!SEP</definedName>
    <definedName name="_ABR1" localSheetId="4">[1]!ABR&amp;[1]!MAY&amp;[1]!JUN&amp;[1]!JUL&amp;[1]!AGO&amp;[1]!SEP</definedName>
    <definedName name="_ABR1" localSheetId="6">[2]!ABR&amp;[2]!MAY&amp;[2]!JUN&amp;[2]!JUL&amp;[2]!AGO&amp;[2]!SEP</definedName>
    <definedName name="_ABR1" localSheetId="9">[4]!ABR&amp;[4]!MAY&amp;[4]!JUN&amp;[4]!JUL&amp;[4]!AGO&amp;[4]!SEP</definedName>
    <definedName name="_ABR1">[1]!ABR&amp;[1]!MAY&amp;[1]!JUN&amp;[1]!JUL&amp;[1]!AGO&amp;[1]!SEP</definedName>
    <definedName name="_ABR2" localSheetId="6">[7]edofza4!$C$22</definedName>
    <definedName name="_ABR2">[8]edofza4!$C$22</definedName>
    <definedName name="_AGO1" localSheetId="0">[1]!AGO&amp;[1]!SEP&amp;[1]!OCT&amp;[1]!NOV&amp;[1]!DIC</definedName>
    <definedName name="_AGO1" localSheetId="1">[2]!AGO&amp;[2]!SEP&amp;[2]!OCT&amp;[2]!NOV&amp;[2]!DIC</definedName>
    <definedName name="_AGO1" localSheetId="3">[3]!AGO&amp;[3]!SEP&amp;[3]!OCT&amp;[3]!NOV&amp;[3]!DIC</definedName>
    <definedName name="_AGO1" localSheetId="4">[1]!AGO&amp;[1]!SEP&amp;[1]!OCT&amp;[1]!NOV&amp;[1]!DIC</definedName>
    <definedName name="_AGO1" localSheetId="6">[2]!AGO&amp;[2]!SEP&amp;[2]!OCT&amp;[2]!NOV&amp;[2]!DIC</definedName>
    <definedName name="_AGO1" localSheetId="9">[4]!AGO&amp;[4]!SEP&amp;[4]!OCT&amp;[4]!NOV&amp;[4]!DIC</definedName>
    <definedName name="_AGO1">[1]!AGO&amp;[1]!SEP&amp;[1]!OCT&amp;[1]!NOV&amp;[1]!DIC</definedName>
    <definedName name="_AGO2" localSheetId="6">[7]edofza8!$C$22</definedName>
    <definedName name="_AGO2">[8]edofza8!$C$22</definedName>
    <definedName name="_ASA96" localSheetId="0">#REF!</definedName>
    <definedName name="_ASA96" localSheetId="1">#REF!</definedName>
    <definedName name="_ASA96" localSheetId="3">#REF!</definedName>
    <definedName name="_ASA96" localSheetId="4">#REF!</definedName>
    <definedName name="_ASA96" localSheetId="6">#REF!</definedName>
    <definedName name="_ASA96" localSheetId="9">#REF!</definedName>
    <definedName name="_ASA96">#REF!</definedName>
    <definedName name="_base" localSheetId="0">[12]BANPRO99!#REF!</definedName>
    <definedName name="_base" localSheetId="1">[12]BANPRO99!#REF!</definedName>
    <definedName name="_base" localSheetId="3">[12]BANPRO99!#REF!</definedName>
    <definedName name="_base" localSheetId="4">[12]BANPRO99!#REF!</definedName>
    <definedName name="_base" localSheetId="6">[12]BANPRO99!#REF!</definedName>
    <definedName name="_base" localSheetId="9">[12]BANPRO99!#REF!</definedName>
    <definedName name="_base">[12]BANPRO99!#REF!</definedName>
    <definedName name="_cad179" localSheetId="0">'[5]Mod Eco Controlados 99'!#REF!</definedName>
    <definedName name="_cad179" localSheetId="1">'[5]Mod Eco Controlados 99'!#REF!</definedName>
    <definedName name="_cad179" localSheetId="3">'[5]Mod Eco Controlados 99'!#REF!</definedName>
    <definedName name="_cad179" localSheetId="4">'[5]Mod Eco Controlados 99'!#REF!</definedName>
    <definedName name="_cad179" localSheetId="6">'[5]Mod Eco Controlados 99'!#REF!</definedName>
    <definedName name="_cad179" localSheetId="9">'[5]Mod Eco Controlados 99'!#REF!</definedName>
    <definedName name="_cad179">'[5]Mod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3">#REF!</definedName>
    <definedName name="_CFD02" localSheetId="4">#REF!</definedName>
    <definedName name="_CFD02" localSheetId="6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3">#REF!</definedName>
    <definedName name="_CFE96" localSheetId="4">#REF!</definedName>
    <definedName name="_CFE96" localSheetId="6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3">#REF!</definedName>
    <definedName name="_CON96" localSheetId="4">#REF!</definedName>
    <definedName name="_CON96" localSheetId="6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localSheetId="9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localSheetId="9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'[9]Premisas IMSS'!$M$12</definedName>
    <definedName name="_def2">'[9]Premisas IMSS'!$M$13</definedName>
    <definedName name="_def3">'[9]Premisas IMSS'!$M$14</definedName>
    <definedName name="_def4">'[9]Premisas IMSS'!$M$15</definedName>
    <definedName name="_def5">'[9]Premisas IMSS'!$M$16</definedName>
    <definedName name="_def6">'[9]Premisas IMSS'!$M$17</definedName>
    <definedName name="_DIC2" localSheetId="6">[7]edofza12!$C$22</definedName>
    <definedName name="_DIC2">[8]edofza12!$C$22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[7]edofza1!$C$22</definedName>
    <definedName name="_ENE2">[8]edofza1!$C$22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[2]!FEB&amp;[2]!MAR&amp;[2]!ABR&amp;[2]!MAY&amp;[2]!JUN&amp;[2]!JUL</definedName>
    <definedName name="_FEB1" localSheetId="3">[3]!FEB&amp;[3]!MAR&amp;[3]!ABR&amp;[3]!MAY&amp;[3]!JUN&amp;[3]!JUL</definedName>
    <definedName name="_FEB1" localSheetId="4">[1]!FEB&amp;[1]!MAR&amp;[1]!ABR&amp;[1]!MAY&amp;[1]!JUN&amp;[1]!JUL</definedName>
    <definedName name="_FEB1" localSheetId="6">[2]!FEB&amp;[2]!MAR&amp;[2]!ABR&amp;[2]!MAY&amp;[2]!JUN&amp;[2]!JUL</definedName>
    <definedName name="_FEB1" localSheetId="9">[4]!FEB&amp;[4]!MAR&amp;[4]!ABR&amp;[4]!MAY&amp;[4]!JUN&amp;[4]!JUL</definedName>
    <definedName name="_FEB1">[1]!FEB&amp;[1]!MAR&amp;[1]!ABR&amp;[1]!MAY&amp;[1]!JUN&amp;[1]!JUL</definedName>
    <definedName name="_FEB2" localSheetId="6">[7]edofza2!$C$22</definedName>
    <definedName name="_FEB2">[8]edofza2!$C$22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9" hidden="1">#REF!</definedName>
    <definedName name="_Fill" hidden="1">#REF!</definedName>
    <definedName name="_xlnm._FilterDatabase" localSheetId="0" hidden="1">'Anexo 10'!$A$8:$I$81</definedName>
    <definedName name="_xlnm._FilterDatabase" localSheetId="1" hidden="1">'Anexo 11'!$A$8:$EF$198</definedName>
    <definedName name="_xlnm._FilterDatabase" localSheetId="2" hidden="1">'Anexo 12'!$A$8:$I$128</definedName>
    <definedName name="_xlnm._FilterDatabase" localSheetId="3" hidden="1">'Anexo 13'!$A$8:$I$152</definedName>
    <definedName name="_xlnm._FilterDatabase" localSheetId="4" hidden="1">'Anexo 14'!$A$8:$I$56</definedName>
    <definedName name="_xlnm._FilterDatabase" localSheetId="5" hidden="1">'Anexo 15'!$A$8:$I$27</definedName>
    <definedName name="_xlnm._FilterDatabase" localSheetId="6" hidden="1">'Anexo 16 '!$A$8:$AK$80</definedName>
    <definedName name="_xlnm._FilterDatabase" localSheetId="7" hidden="1">'Anexo 17'!$A$8:$I$92</definedName>
    <definedName name="_xlnm._FilterDatabase" localSheetId="8" hidden="1">'Anexo 18'!$A$8:$I$122</definedName>
    <definedName name="_xlnm._FilterDatabase" localSheetId="9" hidden="1">'Anexo 19'!$A$8:$J$92</definedName>
    <definedName name="_JUL1" localSheetId="0">[1]!JUL&amp;[1]!AGO&amp;[1]!SEP&amp;[1]!OCT&amp;[1]!NOV</definedName>
    <definedName name="_JUL1" localSheetId="1">[2]!JUL&amp;[2]!AGO&amp;[2]!SEP&amp;[2]!OCT&amp;[2]!NOV</definedName>
    <definedName name="_JUL1" localSheetId="3">[3]!JUL&amp;[3]!AGO&amp;[3]!SEP&amp;[3]!OCT&amp;[3]!NOV</definedName>
    <definedName name="_JUL1" localSheetId="4">[1]!JUL&amp;[1]!AGO&amp;[1]!SEP&amp;[1]!OCT&amp;[1]!NOV</definedName>
    <definedName name="_JUL1" localSheetId="6">[2]!JUL&amp;[2]!AGO&amp;[2]!SEP&amp;[2]!OCT&amp;[2]!NOV</definedName>
    <definedName name="_JUL1" localSheetId="9">[4]!JUL&amp;[4]!AGO&amp;[4]!SEP&amp;[4]!OCT&amp;[4]!NOV</definedName>
    <definedName name="_JUL1">[1]!JUL&amp;[1]!AGO&amp;[1]!SEP&amp;[1]!OCT&amp;[1]!NOV</definedName>
    <definedName name="_JUL2" localSheetId="6">[7]edofza7!$C$22</definedName>
    <definedName name="_JUL2">[8]edofza7!$C$22</definedName>
    <definedName name="_JUN1" localSheetId="0">[1]!JUN&amp;[1]!JUL&amp;[1]!AGO&amp;[1]!SEP&amp;[1]!OCT</definedName>
    <definedName name="_JUN1" localSheetId="1">[2]!JUN&amp;[2]!JUL&amp;[2]!AGO&amp;[2]!SEP&amp;[2]!OCT</definedName>
    <definedName name="_JUN1" localSheetId="3">[3]!JUN&amp;[3]!JUL&amp;[3]!AGO&amp;[3]!SEP&amp;[3]!OCT</definedName>
    <definedName name="_JUN1" localSheetId="4">[1]!JUN&amp;[1]!JUL&amp;[1]!AGO&amp;[1]!SEP&amp;[1]!OCT</definedName>
    <definedName name="_JUN1" localSheetId="6">[2]!JUN&amp;[2]!JUL&amp;[2]!AGO&amp;[2]!SEP&amp;[2]!OCT</definedName>
    <definedName name="_JUN1" localSheetId="9">[4]!JUN&amp;[4]!JUL&amp;[4]!AGO&amp;[4]!SEP&amp;[4]!OCT</definedName>
    <definedName name="_JUN1">[1]!JUN&amp;[1]!JUL&amp;[1]!AGO&amp;[1]!SEP&amp;[1]!OCT</definedName>
    <definedName name="_JUN2" localSheetId="6">[7]edofza6!$C$22</definedName>
    <definedName name="_JUN2">[8]edofza6!$C$22</definedName>
    <definedName name="_Key1" localSheetId="0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9" hidden="1">#REF!</definedName>
    <definedName name="_Key1" hidden="1">#REF!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[2]!MAR&amp;[2]!ABR&amp;[2]!MAY&amp;[2]!JUN&amp;[2]!JUL&amp;[2]!AGO</definedName>
    <definedName name="_MAR1" localSheetId="3">[3]!MAR&amp;[3]!ABR&amp;[3]!MAY&amp;[3]!JUN&amp;[3]!JUL&amp;[3]!AGO</definedName>
    <definedName name="_MAR1" localSheetId="4">[1]!MAR&amp;[1]!ABR&amp;[1]!MAY&amp;[1]!JUN&amp;[1]!JUL&amp;[1]!AGO</definedName>
    <definedName name="_MAR1" localSheetId="6">[2]!MAR&amp;[2]!ABR&amp;[2]!MAY&amp;[2]!JUN&amp;[2]!JUL&amp;[2]!AGO</definedName>
    <definedName name="_MAR1" localSheetId="9">[4]!MAR&amp;[4]!ABR&amp;[4]!MAY&amp;[4]!JUN&amp;[4]!JUL&amp;[4]!AGO</definedName>
    <definedName name="_MAR1">[1]!MAR&amp;[1]!ABR&amp;[1]!MAY&amp;[1]!JUN&amp;[1]!JUL&amp;[1]!AGO</definedName>
    <definedName name="_MAR2" localSheetId="6">[7]edofza3!$C$22</definedName>
    <definedName name="_MAR2">[8]edofza3!$C$22</definedName>
    <definedName name="_MAY1" localSheetId="0">[1]!MAY&amp;[1]!JUN&amp;[1]!JUL&amp;[1]!AGO&amp;[1]!SEP</definedName>
    <definedName name="_MAY1" localSheetId="1">[2]!MAY&amp;[2]!JUN&amp;[2]!JUL&amp;[2]!AGO&amp;[2]!SEP</definedName>
    <definedName name="_MAY1" localSheetId="3">[3]!MAY&amp;[3]!JUN&amp;[3]!JUL&amp;[3]!AGO&amp;[3]!SEP</definedName>
    <definedName name="_MAY1" localSheetId="4">[1]!MAY&amp;[1]!JUN&amp;[1]!JUL&amp;[1]!AGO&amp;[1]!SEP</definedName>
    <definedName name="_MAY1" localSheetId="6">[2]!MAY&amp;[2]!JUN&amp;[2]!JUL&amp;[2]!AGO&amp;[2]!SEP</definedName>
    <definedName name="_MAY1" localSheetId="9">[4]!MAY&amp;[4]!JUN&amp;[4]!JUL&amp;[4]!AGO&amp;[4]!SEP</definedName>
    <definedName name="_MAY1">[1]!MAY&amp;[1]!JUN&amp;[1]!JUL&amp;[1]!AGO&amp;[1]!SEP</definedName>
    <definedName name="_MAY2" localSheetId="6">[7]edofza5!$C$22</definedName>
    <definedName name="_MAY2">[8]edofza5!$C$22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[2]!NOV&amp;[2]!DIC</definedName>
    <definedName name="_NOV1" localSheetId="3">[3]!NOV&amp;[3]!DIC</definedName>
    <definedName name="_NOV1" localSheetId="4">[1]!NOV&amp;[1]!DIC</definedName>
    <definedName name="_NOV1" localSheetId="6">[2]!NOV&amp;[2]!DIC</definedName>
    <definedName name="_NOV1" localSheetId="9">[4]!NOV&amp;[4]!DIC</definedName>
    <definedName name="_NOV1">[1]!NOV&amp;[1]!DIC</definedName>
    <definedName name="_NOV2" localSheetId="6">[7]edofza11!$C$43</definedName>
    <definedName name="_NOV2">[8]edofza11!$C$43</definedName>
    <definedName name="_OCT1" localSheetId="0">[1]!OCT&amp;[1]!NOV&amp;[1]!DIC</definedName>
    <definedName name="_OCT1" localSheetId="1">[2]!OCT&amp;[2]!NOV&amp;[2]!DIC</definedName>
    <definedName name="_OCT1" localSheetId="3">[3]!OCT&amp;[3]!NOV&amp;[3]!DIC</definedName>
    <definedName name="_OCT1" localSheetId="4">[1]!OCT&amp;[1]!NOV&amp;[1]!DIC</definedName>
    <definedName name="_OCT1" localSheetId="6">[2]!OCT&amp;[2]!NOV&amp;[2]!DIC</definedName>
    <definedName name="_OCT1" localSheetId="9">[4]!OCT&amp;[4]!NOV&amp;[4]!DIC</definedName>
    <definedName name="_OCT1">[1]!OCT&amp;[1]!NOV&amp;[1]!DIC</definedName>
    <definedName name="_OCT2" localSheetId="6">[7]edofza10!$C$22</definedName>
    <definedName name="_OCT2">[8]edofza10!$C$22</definedName>
    <definedName name="_Order1" localSheetId="1" hidden="1">255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3">#REF!</definedName>
    <definedName name="_PEM96" localSheetId="4">#REF!</definedName>
    <definedName name="_PEM96" localSheetId="6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3">#REF!</definedName>
    <definedName name="_PIB08" localSheetId="4">#REF!</definedName>
    <definedName name="_PIB08" localSheetId="6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3">#REF!</definedName>
    <definedName name="_PIP96" localSheetId="4">#REF!</definedName>
    <definedName name="_PIP96" localSheetId="6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7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[2]!SEP&amp;[2]!OCT&amp;[2]!NOV&amp;[2]!DIC</definedName>
    <definedName name="_SEP1" localSheetId="3">[3]!SEP&amp;[3]!OCT&amp;[3]!NOV&amp;[3]!DIC</definedName>
    <definedName name="_SEP1" localSheetId="4">[1]!SEP&amp;[1]!OCT&amp;[1]!NOV&amp;[1]!DIC</definedName>
    <definedName name="_SEP1" localSheetId="6">[2]!SEP&amp;[2]!OCT&amp;[2]!NOV&amp;[2]!DIC</definedName>
    <definedName name="_SEP1" localSheetId="9">[4]!SEP&amp;[4]!OCT&amp;[4]!NOV&amp;[4]!DIC</definedName>
    <definedName name="_SEP1">[1]!SEP&amp;[1]!OCT&amp;[1]!NOV&amp;[1]!DIC</definedName>
    <definedName name="_SEP2" localSheetId="6">[7]edofza9!$C$22</definedName>
    <definedName name="_SEP2">[8]edofza9!$C$22</definedName>
    <definedName name="_smg97">'[9]Premisa macro'!$E$4</definedName>
    <definedName name="_Sort" localSheetId="0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3">#REF!</definedName>
    <definedName name="_syt03" localSheetId="4">#REF!</definedName>
    <definedName name="_syt03" localSheetId="6">#REF!</definedName>
    <definedName name="_syt03" localSheetId="9">#REF!</definedName>
    <definedName name="_syt03">#REF!</definedName>
    <definedName name="_TDC2001" localSheetId="1">'[10]Tipos de Cambio'!$C$4</definedName>
    <definedName name="_TDC2001">'[10]Tipos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3">#REF!</definedName>
    <definedName name="a" localSheetId="4">#REF!</definedName>
    <definedName name="a" localSheetId="6">#REF!</definedName>
    <definedName name="a" localSheetId="9">#REF!</definedName>
    <definedName name="a">#REF!</definedName>
    <definedName name="A_Datos_2008_2009" localSheetId="1">'[13]Datos 2008_2009'!$A$4:$D$60000</definedName>
    <definedName name="A_Datos_2008_2009">'[13]Datos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6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[2]!SEP&amp;[2]!OCT&amp;[2]!NOV&amp;[2]!DIC</definedName>
    <definedName name="AA" localSheetId="3">[3]!SEP&amp;[3]!OCT&amp;[3]!NOV&amp;[3]!DIC</definedName>
    <definedName name="AA" localSheetId="4">[1]!SEP&amp;[1]!OCT&amp;[1]!NOV&amp;[1]!DIC</definedName>
    <definedName name="AA" localSheetId="6">[2]!SEP&amp;[2]!OCT&amp;[2]!NOV&amp;[2]!DIC</definedName>
    <definedName name="AA" localSheetId="9">[4]!SEP&amp;[4]!OCT&amp;[4]!NOV&amp;[4]!DIC</definedName>
    <definedName name="AA">[1]!SEP&amp;[1]!OCT&amp;[1]!NOV&amp;[1]!DIC</definedName>
    <definedName name="AA1500_">#N/A</definedName>
    <definedName name="ABR">"; ABRIL.- "&amp;TEXT([14]edofza04!$C$24,"#,##0")</definedName>
    <definedName name="actual">'[9]Régimen financiero'!$E$3</definedName>
    <definedName name="AD" localSheetId="0">[12]BANPRO99!#REF!</definedName>
    <definedName name="AD" localSheetId="1">[12]BANPRO99!#REF!</definedName>
    <definedName name="AD" localSheetId="3">[12]BANPRO99!#REF!</definedName>
    <definedName name="AD" localSheetId="4">[12]BANPRO99!#REF!</definedName>
    <definedName name="AD" localSheetId="6">[12]BANPRO99!#REF!</definedName>
    <definedName name="AD" localSheetId="9">[12]BANPRO99!#REF!</definedName>
    <definedName name="AD">[12]BANPRO99!#REF!</definedName>
    <definedName name="Admva" localSheetId="1">[15]Administrativa!$B$2:$I$59</definedName>
    <definedName name="Admva">[15]Administrativa!$B$2:$I$59</definedName>
    <definedName name="AGO">"; AGOSTO.- "&amp;TEXT([14]edofza08!$C$24,"#,##0")</definedName>
    <definedName name="ain" localSheetId="0">#REF!</definedName>
    <definedName name="ain" localSheetId="1">#REF!</definedName>
    <definedName name="ain" localSheetId="3">#REF!</definedName>
    <definedName name="ain" localSheetId="4">#REF!</definedName>
    <definedName name="ain" localSheetId="6">#REF!</definedName>
    <definedName name="ain" localSheetId="9">#REF!</definedName>
    <definedName name="ain">#REF!</definedName>
    <definedName name="Ajuste_SP" localSheetId="1">[16]Supuestos!$D$7</definedName>
    <definedName name="Ajuste_SP">[16]Supuestos!$D$7</definedName>
    <definedName name="ampliaciones" localSheetId="0">#REF!</definedName>
    <definedName name="ampliaciones" localSheetId="1">#REF!</definedName>
    <definedName name="ampliaciones" localSheetId="3">#REF!</definedName>
    <definedName name="ampliaciones" localSheetId="4">#REF!</definedName>
    <definedName name="ampliaciones" localSheetId="6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+TEXT(IF(AND(OR(DAY([2]!FECHA)&gt;=1,DAY([2]!FECHA)&lt;=10),MONTH([2]!FECHA)=1),YEAR([2]!FECHA)-1,YEAR([2]!FECHA)),"0")</definedName>
    <definedName name="AÑO" localSheetId="3">+TEXT(IF(AND(OR(DAY([3]!FECHA)&gt;=1,DAY([3]!FECHA)&lt;=10),MONTH([3]!FECHA)=1),YEAR([3]!FECHA)-1,YEAR([3]!FECHA)),"0")</definedName>
    <definedName name="AÑO" localSheetId="4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9">+TEXT(IF(AND(OR(DAY([4]!FECHA)&gt;=1,DAY([4]!FECHA)&lt;=10),MONTH([4]!FECHA)=1),YEAR([4]!FECHA)-1,YEAR([4]!FECHA)),"0")</definedName>
    <definedName name="AÑO">+TEXT(IF(AND(OR(DAY([1]!FECHA)&gt;=1,DAY([1]!FECHA)&lt;=10),MONTH([1]!FECHA)=1),YEAR([1]!FECHA)-1,YEAR([1]!FECHA)),"0")</definedName>
    <definedName name="_xlnm.Print_Area" localSheetId="0">'Anexo 10'!$A$1:$I$85</definedName>
    <definedName name="_xlnm.Print_Area" localSheetId="1">'Anexo 11'!$A$1:$M$201</definedName>
    <definedName name="_xlnm.Print_Area" localSheetId="3">'Anexo 13'!$A$1:$I$156</definedName>
    <definedName name="_xlnm.Print_Area" localSheetId="4">'Anexo 14'!$A$1:$I$56</definedName>
    <definedName name="_xlnm.Print_Area" localSheetId="6">'Anexo 16 '!$A$1:$I$257</definedName>
    <definedName name="_xlnm.Print_Area" localSheetId="8">#REF!</definedName>
    <definedName name="_xlnm.Print_Area" localSheetId="9">'Anexo 19'!$B$1:$J$93</definedName>
    <definedName name="_xlnm.Print_Area">#REF!</definedName>
    <definedName name="Area_de_paso" localSheetId="0">#REF!</definedName>
    <definedName name="Area_de_paso" localSheetId="1">#REF!</definedName>
    <definedName name="Area_de_paso" localSheetId="3">#REF!</definedName>
    <definedName name="Area_de_paso" localSheetId="4">#REF!</definedName>
    <definedName name="Area_de_paso" localSheetId="6">#REF!</definedName>
    <definedName name="Area_de_paso" localSheetId="9">#REF!</definedName>
    <definedName name="Area_de_paso">#REF!</definedName>
    <definedName name="ASIG_TEC">#N/A</definedName>
    <definedName name="ayer">'[9]Premisas IMSS'!$M$12</definedName>
    <definedName name="base" localSheetId="0">#REF!</definedName>
    <definedName name="base" localSheetId="1">#REF!</definedName>
    <definedName name="base" localSheetId="3">#REF!</definedName>
    <definedName name="base" localSheetId="4">#REF!</definedName>
    <definedName name="base" localSheetId="6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3">#REF!</definedName>
    <definedName name="base03" localSheetId="4">#REF!</definedName>
    <definedName name="base03" localSheetId="6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3">#REF!</definedName>
    <definedName name="base03au" localSheetId="4">#REF!</definedName>
    <definedName name="base03au" localSheetId="6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3">#REF!</definedName>
    <definedName name="base04au" localSheetId="4">#REF!</definedName>
    <definedName name="base04au" localSheetId="6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3">#REF!</definedName>
    <definedName name="base05" localSheetId="4">#REF!</definedName>
    <definedName name="base05" localSheetId="6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3">#REF!</definedName>
    <definedName name="base05au" localSheetId="4">#REF!</definedName>
    <definedName name="base05au" localSheetId="6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3">#REF!</definedName>
    <definedName name="base2002" localSheetId="4">#REF!</definedName>
    <definedName name="base2002" localSheetId="6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3">#REF!</definedName>
    <definedName name="base2003orig" localSheetId="4">#REF!</definedName>
    <definedName name="base2003orig" localSheetId="6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3">#REF!</definedName>
    <definedName name="base2003origentidades" localSheetId="4">#REF!</definedName>
    <definedName name="base2003origentidades" localSheetId="6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3">#REF!</definedName>
    <definedName name="base2004" localSheetId="4">#REF!</definedName>
    <definedName name="base2004" localSheetId="6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3">#REF!</definedName>
    <definedName name="base2004entidades" localSheetId="4">#REF!</definedName>
    <definedName name="base2004entidades" localSheetId="6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3">#REF!</definedName>
    <definedName name="baseau" localSheetId="4">#REF!</definedName>
    <definedName name="baseau" localSheetId="6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3">#REF!</definedName>
    <definedName name="baseb" localSheetId="4">#REF!</definedName>
    <definedName name="baseb" localSheetId="6">#REF!</definedName>
    <definedName name="baseb" localSheetId="9">#REF!</definedName>
    <definedName name="baseb">#REF!</definedName>
    <definedName name="basecierre" localSheetId="0">[17]CP_2003!#REF!</definedName>
    <definedName name="basecierre" localSheetId="1">[17]CP_2003!#REF!</definedName>
    <definedName name="basecierre" localSheetId="3">[17]CP_2003!#REF!</definedName>
    <definedName name="basecierre" localSheetId="4">[17]CP_2003!#REF!</definedName>
    <definedName name="basecierre" localSheetId="6">[17]CP_2003!#REF!</definedName>
    <definedName name="basecierre" localSheetId="9">[17]CP_2003!#REF!</definedName>
    <definedName name="basecierre">[17]CP_2003!#REF!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3">#REF!</definedName>
    <definedName name="bUSCAR" localSheetId="4">#REF!</definedName>
    <definedName name="bUSCAR" localSheetId="6">#REF!</definedName>
    <definedName name="bUSCAR" localSheetId="9">#REF!</definedName>
    <definedName name="bUSCAR">#REF!</definedName>
    <definedName name="C_" localSheetId="0">[18]FP1996!#REF!</definedName>
    <definedName name="C_" localSheetId="1">[18]FP1996!#REF!</definedName>
    <definedName name="C_" localSheetId="3">[18]FP1996!#REF!</definedName>
    <definedName name="C_" localSheetId="4">[18]FP1996!#REF!</definedName>
    <definedName name="C_" localSheetId="6">[18]FP1996!#REF!</definedName>
    <definedName name="C_" localSheetId="9">[18]FP1996!#REF!</definedName>
    <definedName name="C_">[18]FP1996!#REF!</definedName>
    <definedName name="cal" localSheetId="0">#REF!</definedName>
    <definedName name="cal" localSheetId="1">#REF!</definedName>
    <definedName name="cal" localSheetId="3">#REF!</definedName>
    <definedName name="cal" localSheetId="4">#REF!</definedName>
    <definedName name="cal" localSheetId="6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3">#REF!</definedName>
    <definedName name="cálculos" localSheetId="4">#REF!</definedName>
    <definedName name="cálculos" localSheetId="6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3">#REF!</definedName>
    <definedName name="CAPU96" localSheetId="4">#REF!</definedName>
    <definedName name="CAPU96" localSheetId="6">#REF!</definedName>
    <definedName name="CAPU96" localSheetId="9">#REF!</definedName>
    <definedName name="CAPU96">#REF!</definedName>
    <definedName name="cata" localSheetId="1">[19]tablas!$A$5:$A$275</definedName>
    <definedName name="cata">[19]tablas!$A$5:$A$275</definedName>
    <definedName name="cata4" localSheetId="1">'[20]catálogo pps'!$A$2:$N$2506</definedName>
    <definedName name="cata4">'[20]catálogo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'[21] '!$H$99:$M$143</definedName>
    <definedName name="CFEE">'[21] '!$H$99:$M$143</definedName>
    <definedName name="CFEM" localSheetId="1">'[21] '!$H$51:$M$95</definedName>
    <definedName name="CFEM">'[21] '!$H$51:$M$95</definedName>
    <definedName name="CFEO" localSheetId="1">'[21] '!$H$3:$M$47</definedName>
    <definedName name="CFEO">'[21] '!$H$3:$M$47</definedName>
    <definedName name="CicenyAduanas" localSheetId="0">#REF!</definedName>
    <definedName name="CicenyAduanas" localSheetId="1">#REF!</definedName>
    <definedName name="CicenyAduanas" localSheetId="3">#REF!</definedName>
    <definedName name="CicenyAduanas" localSheetId="4">#REF!</definedName>
    <definedName name="CicenyAduanas" localSheetId="6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3">#REF!</definedName>
    <definedName name="Cifras_Control" localSheetId="4">#REF!</definedName>
    <definedName name="Cifras_Control" localSheetId="6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3">#REF!</definedName>
    <definedName name="claseco" localSheetId="4">#REF!</definedName>
    <definedName name="claseco" localSheetId="6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3">#REF!</definedName>
    <definedName name="cmllvc198" localSheetId="4">#REF!</definedName>
    <definedName name="cmllvc198" localSheetId="6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3">#REF!</definedName>
    <definedName name="cmllvc298ieps" localSheetId="4">#REF!</definedName>
    <definedName name="cmllvc298ieps" localSheetId="6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3">#REF!</definedName>
    <definedName name="cmllvp198" localSheetId="4">#REF!</definedName>
    <definedName name="cmllvp198" localSheetId="6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3">#REF!</definedName>
    <definedName name="cmllvp199" localSheetId="4">#REF!</definedName>
    <definedName name="cmllvp199" localSheetId="6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3">#REF!</definedName>
    <definedName name="cmllvp298ieps" localSheetId="4">#REF!</definedName>
    <definedName name="cmllvp298ieps" localSheetId="6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3">#REF!</definedName>
    <definedName name="cmllvp299ieps" localSheetId="4">#REF!</definedName>
    <definedName name="cmllvp299ieps" localSheetId="6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3">#REF!</definedName>
    <definedName name="cmlvc198" localSheetId="4">#REF!</definedName>
    <definedName name="cmlvc198" localSheetId="6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3">#REF!</definedName>
    <definedName name="cmlvc298ieps" localSheetId="4">#REF!</definedName>
    <definedName name="cmlvc298ieps" localSheetId="6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3">#REF!</definedName>
    <definedName name="cmlvp198" localSheetId="4">#REF!</definedName>
    <definedName name="cmlvp198" localSheetId="6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3">#REF!</definedName>
    <definedName name="cmlvp199" localSheetId="4">#REF!</definedName>
    <definedName name="cmlvp199" localSheetId="6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3">#REF!</definedName>
    <definedName name="cmlvp298ieps" localSheetId="4">#REF!</definedName>
    <definedName name="cmlvp298ieps" localSheetId="6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3">#REF!</definedName>
    <definedName name="cmlvp299ieps" localSheetId="4">#REF!</definedName>
    <definedName name="cmlvp299ieps" localSheetId="6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3">#REF!</definedName>
    <definedName name="CONA96" localSheetId="4">#REF!</definedName>
    <definedName name="CONA96" localSheetId="6">#REF!</definedName>
    <definedName name="CONA96" localSheetId="9">#REF!</definedName>
    <definedName name="CONA96">#REF!</definedName>
    <definedName name="concepto" localSheetId="0">'[22]BASE DEFINITIVA 2002'!#REF!</definedName>
    <definedName name="concepto" localSheetId="1">'[22]BASE DEFINITIVA 2002'!#REF!</definedName>
    <definedName name="concepto" localSheetId="3">'[22]BASE DEFINITIVA 2002'!#REF!</definedName>
    <definedName name="concepto" localSheetId="4">'[22]BASE DEFINITIVA 2002'!#REF!</definedName>
    <definedName name="concepto" localSheetId="6">'[22]BASE DEFINITIVA 2002'!#REF!</definedName>
    <definedName name="concepto" localSheetId="9">'[22]BASE DEFINITIVA 2002'!#REF!</definedName>
    <definedName name="concepto">'[22]BASE DEFINITIVA 2002'!#REF!</definedName>
    <definedName name="CONS" localSheetId="0">[12]BANPRO99!#REF!</definedName>
    <definedName name="CONS" localSheetId="1">[12]BANPRO99!#REF!</definedName>
    <definedName name="CONS" localSheetId="3">[12]BANPRO99!#REF!</definedName>
    <definedName name="CONS" localSheetId="4">[12]BANPRO99!#REF!</definedName>
    <definedName name="CONS" localSheetId="6">[12]BANPRO99!#REF!</definedName>
    <definedName name="CONS" localSheetId="9">[12]BANPRO99!#REF!</definedName>
    <definedName name="CONS">[12]BANPRO99!#REF!</definedName>
    <definedName name="copia_Clas_Admva" localSheetId="0">#REF!</definedName>
    <definedName name="copia_Clas_Admva" localSheetId="1">#REF!</definedName>
    <definedName name="copia_Clas_Admva" localSheetId="3">#REF!</definedName>
    <definedName name="copia_Clas_Admva" localSheetId="4">#REF!</definedName>
    <definedName name="copia_Clas_Admva" localSheetId="6">#REF!</definedName>
    <definedName name="copia_Clas_Admva" localSheetId="9">#REF!</definedName>
    <definedName name="copia_Clas_Admva">#REF!</definedName>
    <definedName name="copia_Clas_Econ" localSheetId="1">[23]Clas_Econ!$B$2:$M$25</definedName>
    <definedName name="copia_Clas_Econ">[23]Clas_Econ!$B$2:$M$25</definedName>
    <definedName name="copia_Clas_Fun" localSheetId="0">#REF!</definedName>
    <definedName name="copia_Clas_Fun" localSheetId="1">#REF!</definedName>
    <definedName name="copia_Clas_Fun" localSheetId="3">#REF!</definedName>
    <definedName name="copia_Clas_Fun" localSheetId="4">#REF!</definedName>
    <definedName name="copia_Clas_Fun" localSheetId="6">#REF!</definedName>
    <definedName name="copia_Clas_Fun" localSheetId="9">#REF!</definedName>
    <definedName name="copia_Clas_Fun">#REF!</definedName>
    <definedName name="copia_Clas_Func" localSheetId="0">[24]Clas_Fun!#REF!</definedName>
    <definedName name="copia_Clas_Func" localSheetId="1">[24]Clas_Fun!#REF!</definedName>
    <definedName name="copia_Clas_Func" localSheetId="3">[24]Clas_Fun!#REF!</definedName>
    <definedName name="copia_Clas_Func" localSheetId="4">[24]Clas_Fun!#REF!</definedName>
    <definedName name="copia_Clas_Func" localSheetId="6">[24]Clas_Fun!#REF!</definedName>
    <definedName name="copia_Clas_Func" localSheetId="9">[24]Clas_Fun!#REF!</definedName>
    <definedName name="copia_Clas_Func">[24]Clas_Fun!#REF!</definedName>
    <definedName name="copia_Doble_Consolid" localSheetId="0">#REF!</definedName>
    <definedName name="copia_Doble_Consolid" localSheetId="1">#REF!</definedName>
    <definedName name="copia_Doble_Consolid" localSheetId="3">#REF!</definedName>
    <definedName name="copia_Doble_Consolid" localSheetId="4">#REF!</definedName>
    <definedName name="copia_Doble_Consolid" localSheetId="6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3">#REF!</definedName>
    <definedName name="copia_Doble_OECPD" localSheetId="4">#REF!</definedName>
    <definedName name="copia_Doble_OECPD" localSheetId="6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3">#REF!</definedName>
    <definedName name="copia_Doble_RAutonyAPC" localSheetId="4">#REF!</definedName>
    <definedName name="copia_Doble_RAutonyAPC" localSheetId="6">#REF!</definedName>
    <definedName name="copia_Doble_RAutonyAPC" localSheetId="9">#REF!</definedName>
    <definedName name="copia_Doble_RAutonyAPC">#REF!</definedName>
    <definedName name="copia_Gto_Ents_Fed" localSheetId="1">[23]Gto_Ent_Fed!$B$39:$L$73</definedName>
    <definedName name="copia_Gto_Ents_Fed">[23]Gto_Ent_Fed!$B$39:$L$73</definedName>
    <definedName name="copia_Gto_Federal" localSheetId="0">#REF!</definedName>
    <definedName name="copia_Gto_Federal" localSheetId="1">#REF!</definedName>
    <definedName name="copia_Gto_Federal" localSheetId="3">#REF!</definedName>
    <definedName name="copia_Gto_Federal" localSheetId="4">#REF!</definedName>
    <definedName name="copia_Gto_Federal" localSheetId="6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3">#REF!</definedName>
    <definedName name="copia_Gto_Neto" localSheetId="4">#REF!</definedName>
    <definedName name="copia_Gto_Neto" localSheetId="6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3">#REF!</definedName>
    <definedName name="copia_Ing_Pres" localSheetId="4">#REF!</definedName>
    <definedName name="copia_Ing_Pres" localSheetId="6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[12]BANPRO99!#REF!</definedName>
    <definedName name="CRI" localSheetId="1">[12]BANPRO99!#REF!</definedName>
    <definedName name="CRI" localSheetId="3">[12]BANPRO99!#REF!</definedName>
    <definedName name="CRI" localSheetId="4">[12]BANPRO99!#REF!</definedName>
    <definedName name="CRI" localSheetId="6">[12]BANPRO99!#REF!</definedName>
    <definedName name="CRI" localSheetId="9">[12]BANPRO99!#REF!</definedName>
    <definedName name="CRI">[12]BANPRO99!#REF!</definedName>
    <definedName name="criterios23" localSheetId="0">#REF!</definedName>
    <definedName name="criterios23" localSheetId="1">#REF!</definedName>
    <definedName name="criterios23" localSheetId="3">#REF!</definedName>
    <definedName name="criterios23" localSheetId="4">#REF!</definedName>
    <definedName name="criterios23" localSheetId="6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3">#REF!</definedName>
    <definedName name="Criterios25" localSheetId="4">#REF!</definedName>
    <definedName name="Criterios25" localSheetId="6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3">#REF!</definedName>
    <definedName name="Criterios33" localSheetId="4">#REF!</definedName>
    <definedName name="Criterios33" localSheetId="6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3">#REF!</definedName>
    <definedName name="cuad" localSheetId="4">#REF!</definedName>
    <definedName name="cuad" localSheetId="6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3">#REF!</definedName>
    <definedName name="CUAD179" localSheetId="4">#REF!</definedName>
    <definedName name="CUAD179" localSheetId="6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3">#REF!</definedName>
    <definedName name="CUAD179A" localSheetId="4">#REF!</definedName>
    <definedName name="CUAD179A" localSheetId="6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3">#REF!</definedName>
    <definedName name="CUAD180" localSheetId="4">#REF!</definedName>
    <definedName name="CUAD180" localSheetId="6">#REF!</definedName>
    <definedName name="CUAD180" localSheetId="9">#REF!</definedName>
    <definedName name="CUAD180">#REF!</definedName>
    <definedName name="Cuadro16511" localSheetId="0">'[25]Ingresos serie'!#REF!</definedName>
    <definedName name="Cuadro16511" localSheetId="1">'[25]Ingresos serie'!#REF!</definedName>
    <definedName name="Cuadro16511" localSheetId="3">'[25]Ingresos serie'!#REF!</definedName>
    <definedName name="Cuadro16511" localSheetId="4">'[25]Ingresos serie'!#REF!</definedName>
    <definedName name="Cuadro16511" localSheetId="6">'[25]Ingresos serie'!#REF!</definedName>
    <definedName name="Cuadro16511" localSheetId="9">'[25]Ingresos serie'!#REF!</definedName>
    <definedName name="Cuadro16511">'[25]Ingresos serie'!#REF!</definedName>
    <definedName name="Cuadro18521" localSheetId="0">#REF!</definedName>
    <definedName name="Cuadro18521" localSheetId="1">#REF!</definedName>
    <definedName name="Cuadro18521" localSheetId="3">#REF!</definedName>
    <definedName name="Cuadro18521" localSheetId="4">#REF!</definedName>
    <definedName name="Cuadro18521" localSheetId="6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3">#REF!</definedName>
    <definedName name="Cuadro19522" localSheetId="4">#REF!</definedName>
    <definedName name="Cuadro19522" localSheetId="6">#REF!</definedName>
    <definedName name="Cuadro19522" localSheetId="9">#REF!</definedName>
    <definedName name="Cuadro19522">#REF!</definedName>
    <definedName name="Cuadro20523" localSheetId="0">'[26]20-5.2.3'!#REF!</definedName>
    <definedName name="Cuadro20523" localSheetId="1">'[26]20-5.2.3'!#REF!</definedName>
    <definedName name="Cuadro20523" localSheetId="3">'[26]20-5.2.3'!#REF!</definedName>
    <definedName name="Cuadro20523" localSheetId="4">'[26]20-5.2.3'!#REF!</definedName>
    <definedName name="Cuadro20523" localSheetId="6">'[26]20-5.2.3'!#REF!</definedName>
    <definedName name="Cuadro20523" localSheetId="9">'[26]20-5.2.3'!#REF!</definedName>
    <definedName name="Cuadro20523">'[26]20-5.2.3'!#REF!</definedName>
    <definedName name="cUADRO26529CR" localSheetId="0">#REF!</definedName>
    <definedName name="cUADRO26529CR" localSheetId="1">#REF!</definedName>
    <definedName name="cUADRO26529CR" localSheetId="3">#REF!</definedName>
    <definedName name="cUADRO26529CR" localSheetId="4">#REF!</definedName>
    <definedName name="cUADRO26529CR" localSheetId="6">#REF!</definedName>
    <definedName name="cUADRO26529CR" localSheetId="9">#REF!</definedName>
    <definedName name="cUADRO26529CR">#REF!</definedName>
    <definedName name="Cuadro30611" localSheetId="1">'[26]30-6.1.1'!$B$65:$M$120</definedName>
    <definedName name="Cuadro30611">'[26]30-6.1.1'!$B$65:$M$120</definedName>
    <definedName name="Cuadro31613" localSheetId="0">#REF!</definedName>
    <definedName name="Cuadro31613" localSheetId="1">#REF!</definedName>
    <definedName name="Cuadro31613" localSheetId="3">#REF!</definedName>
    <definedName name="Cuadro31613" localSheetId="4">#REF!</definedName>
    <definedName name="Cuadro31613" localSheetId="6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3">#REF!</definedName>
    <definedName name="Cuadro33621" localSheetId="4">#REF!</definedName>
    <definedName name="Cuadro33621" localSheetId="6">#REF!</definedName>
    <definedName name="Cuadro33621" localSheetId="9">#REF!</definedName>
    <definedName name="Cuadro33621">#REF!</definedName>
    <definedName name="cuotasem">'[9]Régimen financiero'!$E$3</definedName>
    <definedName name="DatodRamoUR" localSheetId="1">[27]DatosRamoUrEconomica!$A$1:$F$65536</definedName>
    <definedName name="DatodRamoUR">[27]DatosRamoUrEconomica!$A$1:$F$65536</definedName>
    <definedName name="Datos" localSheetId="0">#REF!</definedName>
    <definedName name="Datos" localSheetId="1">#REF!</definedName>
    <definedName name="Datos" localSheetId="3">#REF!</definedName>
    <definedName name="Datos" localSheetId="4">#REF!</definedName>
    <definedName name="Datos" localSheetId="6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3">#REF!</definedName>
    <definedName name="Datos_08_09_ServiciosPersonales" localSheetId="4">#REF!</definedName>
    <definedName name="Datos_08_09_ServiciosPersonales" localSheetId="6">#REF!</definedName>
    <definedName name="Datos_08_09_ServiciosPersonales" localSheetId="9">#REF!</definedName>
    <definedName name="Datos_08_09_ServiciosPersonales">#REF!</definedName>
    <definedName name="Datos_CRC" localSheetId="1">[28]Hoja1!$A$5:$D$45</definedName>
    <definedName name="Datos_CRC">[28]Hoja1!$A$5:$D$45</definedName>
    <definedName name="Datos_Servicios_Personales" localSheetId="0">#REF!</definedName>
    <definedName name="Datos_Servicios_Personales" localSheetId="1">#REF!</definedName>
    <definedName name="Datos_Servicios_Personales" localSheetId="3">#REF!</definedName>
    <definedName name="Datos_Servicios_Personales" localSheetId="4">#REF!</definedName>
    <definedName name="Datos_Servicios_Personales" localSheetId="6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3">#REF!</definedName>
    <definedName name="datosb" localSheetId="4">#REF!</definedName>
    <definedName name="datosb" localSheetId="6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3">#REF!</definedName>
    <definedName name="DatosEconomica" localSheetId="4">#REF!</definedName>
    <definedName name="DatosEconomica" localSheetId="6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3">#REF!</definedName>
    <definedName name="DatosGrupoyModPp" localSheetId="4">#REF!</definedName>
    <definedName name="DatosGrupoyModPp" localSheetId="6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3">#REF!</definedName>
    <definedName name="DatosporProgPresupuestario" localSheetId="4">#REF!</definedName>
    <definedName name="DatosporProgPresupuestario" localSheetId="6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3">#REF!</definedName>
    <definedName name="DatosRamoFunción" localSheetId="4">#REF!</definedName>
    <definedName name="DatosRamoFunción" localSheetId="6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3">#REF!</definedName>
    <definedName name="DatosRamoUR" localSheetId="4">#REF!</definedName>
    <definedName name="DatosRamoUR" localSheetId="6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[2]!AGO&amp;[2]!SEP&amp;[2]!OCT&amp;[2]!NOV&amp;[2]!DIC</definedName>
    <definedName name="ddd" localSheetId="3">[3]!AGO&amp;[3]!SEP&amp;[3]!OCT&amp;[3]!NOV&amp;[3]!DIC</definedName>
    <definedName name="ddd" localSheetId="4">[1]!AGO&amp;[1]!SEP&amp;[1]!OCT&amp;[1]!NOV&amp;[1]!DIC</definedName>
    <definedName name="ddd" localSheetId="6">[2]!AGO&amp;[2]!SEP&amp;[2]!OCT&amp;[2]!NOV&amp;[2]!DIC</definedName>
    <definedName name="ddd" localSheetId="9">[4]!AGO&amp;[4]!SEP&amp;[4]!OCT&amp;[4]!NOV&amp;[4]!DIC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3">#REF!</definedName>
    <definedName name="dddd" localSheetId="4">#REF!</definedName>
    <definedName name="dddd" localSheetId="6">#REF!</definedName>
    <definedName name="dddd" localSheetId="9">#REF!</definedName>
    <definedName name="dddd">#REF!</definedName>
    <definedName name="ddddd" localSheetId="1">[29]Clas_Econ!$B$2:$M$25</definedName>
    <definedName name="ddddd">[29]Clas_Econ!$B$2:$M$25</definedName>
    <definedName name="defi" localSheetId="0">[1]!AGO&amp;[1]!SEP&amp;[1]!OCT&amp;[1]!NOV&amp;[1]!DIC</definedName>
    <definedName name="defi" localSheetId="1">[2]!AGO&amp;[2]!SEP&amp;[2]!OCT&amp;[2]!NOV&amp;[2]!DIC</definedName>
    <definedName name="defi" localSheetId="3">[3]!AGO&amp;[3]!SEP&amp;[3]!OCT&amp;[3]!NOV&amp;[3]!DIC</definedName>
    <definedName name="defi" localSheetId="4">[1]!AGO&amp;[1]!SEP&amp;[1]!OCT&amp;[1]!NOV&amp;[1]!DIC</definedName>
    <definedName name="defi" localSheetId="6">[2]!AGO&amp;[2]!SEP&amp;[2]!OCT&amp;[2]!NOV&amp;[2]!DIC</definedName>
    <definedName name="defi" localSheetId="9">[4]!AGO&amp;[4]!SEP&amp;[4]!OCT&amp;[4]!NOV&amp;[4]!DIC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3">#REF!</definedName>
    <definedName name="DEFICIT4" localSheetId="4">#REF!</definedName>
    <definedName name="DEFICIT4" localSheetId="6">#REF!</definedName>
    <definedName name="DEFICIT4" localSheetId="9">#REF!</definedName>
    <definedName name="DEFICIT4">#REF!</definedName>
    <definedName name="dfd">[30]Presupuesto!$T:$T</definedName>
    <definedName name="dfhzsdgzsd" localSheetId="0">[1]!AGO&amp;[1]!SEP&amp;[1]!OCT&amp;[1]!NOV&amp;[1]!DIC</definedName>
    <definedName name="dfhzsdgzsd" localSheetId="1">[2]!AGO&amp;[2]!SEP&amp;[2]!OCT&amp;[2]!NOV&amp;[2]!DIC</definedName>
    <definedName name="dfhzsdgzsd" localSheetId="3">[3]!AGO&amp;[3]!SEP&amp;[3]!OCT&amp;[3]!NOV&amp;[3]!DIC</definedName>
    <definedName name="dfhzsdgzsd" localSheetId="4">[1]!AGO&amp;[1]!SEP&amp;[1]!OCT&amp;[1]!NOV&amp;[1]!DIC</definedName>
    <definedName name="dfhzsdgzsd" localSheetId="6">[2]!AGO&amp;[2]!SEP&amp;[2]!OCT&amp;[2]!NOV&amp;[2]!DIC</definedName>
    <definedName name="dfhzsdgzsd" localSheetId="9">[4]!AGO&amp;[4]!SEP&amp;[4]!OCT&amp;[4]!NOV&amp;[4]!DIC</definedName>
    <definedName name="dfhzsdgzsd">[1]!AGO&amp;[1]!SEP&amp;[1]!OCT&amp;[1]!NOV&amp;[1]!DIC</definedName>
    <definedName name="DIC">"; DICIEMBRE.- "&amp;TEXT([14]edofza12!$C$24,"#,##0")</definedName>
    <definedName name="DIFERENCIAS">#N/A</definedName>
    <definedName name="direccion" localSheetId="1">'[31]ADEC II'!$B$9</definedName>
    <definedName name="direccion">'[31]ADEC II'!$B$9</definedName>
    <definedName name="directo" localSheetId="0">#REF!</definedName>
    <definedName name="directo" localSheetId="1">#REF!</definedName>
    <definedName name="directo" localSheetId="3">#REF!</definedName>
    <definedName name="directo" localSheetId="4">#REF!</definedName>
    <definedName name="directo" localSheetId="6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3">#REF!</definedName>
    <definedName name="directo03" localSheetId="4">#REF!</definedName>
    <definedName name="directo03" localSheetId="6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3">#REF!</definedName>
    <definedName name="directoc03" localSheetId="4">#REF!</definedName>
    <definedName name="directoc03" localSheetId="6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3">#REF!</definedName>
    <definedName name="directoppef" localSheetId="4">#REF!</definedName>
    <definedName name="directoppef" localSheetId="6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'[5]Mod Eco Controlados 99'!#REF!</definedName>
    <definedName name="ds" localSheetId="1">'[5]Mod Eco Controlados 99'!#REF!</definedName>
    <definedName name="ds" localSheetId="3">'[5]Mod Eco Controlados 99'!#REF!</definedName>
    <definedName name="ds" localSheetId="4">'[5]Mod Eco Controlados 99'!#REF!</definedName>
    <definedName name="ds" localSheetId="6">'[5]Mod Eco Controlados 99'!#REF!</definedName>
    <definedName name="ds" localSheetId="9">'[5]Mod Eco Controlados 99'!#REF!</definedName>
    <definedName name="ds">'[5]Mod Eco Controlados 99'!#REF!</definedName>
    <definedName name="ECOADV" localSheetId="0">#REF!</definedName>
    <definedName name="ECOADV" localSheetId="1">#REF!</definedName>
    <definedName name="ECOADV" localSheetId="3">#REF!</definedName>
    <definedName name="ECOADV" localSheetId="4">#REF!</definedName>
    <definedName name="ECOADV" localSheetId="6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3">#REF!</definedName>
    <definedName name="ECOADV1" localSheetId="4">#REF!</definedName>
    <definedName name="ECOADV1" localSheetId="6">#REF!</definedName>
    <definedName name="ECOADV1" localSheetId="9">#REF!</definedName>
    <definedName name="ECOADV1">#REF!</definedName>
    <definedName name="ECPD02">[32]ECPD!$F$2:$I$29</definedName>
    <definedName name="ECPD1">[32]ECPD!$A$2:$E$1001</definedName>
    <definedName name="ecpi" localSheetId="0">#REF!</definedName>
    <definedName name="ecpi" localSheetId="1">#REF!</definedName>
    <definedName name="ecpi" localSheetId="3">#REF!</definedName>
    <definedName name="ecpi" localSheetId="4">#REF!</definedName>
    <definedName name="ecpi" localSheetId="6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3">#REF!</definedName>
    <definedName name="ecpi03" localSheetId="4">#REF!</definedName>
    <definedName name="ecpi03" localSheetId="6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3">#REF!</definedName>
    <definedName name="ecpic03" localSheetId="4">#REF!</definedName>
    <definedName name="ecpic03" localSheetId="6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3">#REF!</definedName>
    <definedName name="ecpippef" localSheetId="4">#REF!</definedName>
    <definedName name="ecpippef" localSheetId="6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"&amp;TEXT([14]edofza01!$C$24,"#,##0")</definedName>
    <definedName name="entidades2002" localSheetId="0">#REF!</definedName>
    <definedName name="entidades2002" localSheetId="1">#REF!</definedName>
    <definedName name="entidades2002" localSheetId="3">#REF!</definedName>
    <definedName name="entidades2002" localSheetId="4">#REF!</definedName>
    <definedName name="entidades2002" localSheetId="6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3">#REF!</definedName>
    <definedName name="entidadescierre2003" localSheetId="4">#REF!</definedName>
    <definedName name="entidadescierre2003" localSheetId="6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[12]BANPRO99!#REF!</definedName>
    <definedName name="EYM" localSheetId="1">[12]BANPRO99!#REF!</definedName>
    <definedName name="EYM" localSheetId="3">[12]BANPRO99!#REF!</definedName>
    <definedName name="EYM" localSheetId="4">[12]BANPRO99!#REF!</definedName>
    <definedName name="EYM" localSheetId="6">[12]BANPRO99!#REF!</definedName>
    <definedName name="EYM" localSheetId="9">[12]BANPRO99!#REF!</definedName>
    <definedName name="EYM">[12]BANPRO99!#REF!</definedName>
    <definedName name="familias" localSheetId="0">#REF!</definedName>
    <definedName name="familias" localSheetId="1">#REF!</definedName>
    <definedName name="familias" localSheetId="3">#REF!</definedName>
    <definedName name="familias" localSheetId="4">#REF!</definedName>
    <definedName name="familias" localSheetId="6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[2]!OCT&amp;[2]!NOV&amp;[2]!DIC</definedName>
    <definedName name="fd" localSheetId="3">[3]!OCT&amp;[3]!NOV&amp;[3]!DIC</definedName>
    <definedName name="fd" localSheetId="4">[1]!OCT&amp;[1]!NOV&amp;[1]!DIC</definedName>
    <definedName name="fd" localSheetId="6">[2]!OCT&amp;[2]!NOV&amp;[2]!DIC</definedName>
    <definedName name="fd" localSheetId="9">[4]!OCT&amp;[4]!NOV&amp;[4]!DIC</definedName>
    <definedName name="fd">[1]!OCT&amp;[1]!NOV&amp;[1]!DIC</definedName>
    <definedName name="FEB">"; FEBRERO.- "&amp;TEXT([14]edofza02!$C$24,"#,##0")</definedName>
    <definedName name="FECHA" localSheetId="6">[7]CONTROL!$A$1</definedName>
    <definedName name="FECHA">[8]CONTROL!$A$1</definedName>
    <definedName name="federalizado" localSheetId="0">#REF!</definedName>
    <definedName name="federalizado" localSheetId="1">#REF!</definedName>
    <definedName name="federalizado" localSheetId="3">#REF!</definedName>
    <definedName name="federalizado" localSheetId="4">#REF!</definedName>
    <definedName name="federalizado" localSheetId="6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3">#REF!</definedName>
    <definedName name="federalizado03" localSheetId="4">#REF!</definedName>
    <definedName name="federalizado03" localSheetId="6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3">#REF!</definedName>
    <definedName name="federalizadoc03" localSheetId="4">#REF!</definedName>
    <definedName name="federalizadoc03" localSheetId="6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3">#REF!</definedName>
    <definedName name="federalizadoppef" localSheetId="4">#REF!</definedName>
    <definedName name="federalizadoppef" localSheetId="6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3">#REF!</definedName>
    <definedName name="FERRO96" localSheetId="4">#REF!</definedName>
    <definedName name="FERRO96" localSheetId="6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3">#REF!</definedName>
    <definedName name="FORM" localSheetId="4">#REF!</definedName>
    <definedName name="FORM" localSheetId="6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3">#REF!</definedName>
    <definedName name="función" localSheetId="4">#REF!</definedName>
    <definedName name="función" localSheetId="6">#REF!</definedName>
    <definedName name="función" localSheetId="9">#REF!</definedName>
    <definedName name="función">#REF!</definedName>
    <definedName name="funciones">[33]funciones!$C$2:$D$30</definedName>
    <definedName name="geova" localSheetId="1">#REF!</definedName>
    <definedName name="geova" localSheetId="4">#REF!</definedName>
    <definedName name="geova" localSheetId="6">#REF!</definedName>
    <definedName name="geova" localSheetId="8">#REF!</definedName>
    <definedName name="geova" localSheetId="9">#REF!</definedName>
    <definedName name="geova">#REF!</definedName>
    <definedName name="gf" localSheetId="1">#N/A</definedName>
    <definedName name="gf">#N/A</definedName>
    <definedName name="gfd" localSheetId="0">[1]!SEP&amp;[1]!OCT&amp;[1]!NOV&amp;[1]!DIC</definedName>
    <definedName name="gfd" localSheetId="1">[2]!SEP&amp;[2]!OCT&amp;[2]!NOV&amp;[2]!DIC</definedName>
    <definedName name="gfd" localSheetId="3">[3]!SEP&amp;[3]!OCT&amp;[3]!NOV&amp;[3]!DIC</definedName>
    <definedName name="gfd" localSheetId="4">[1]!SEP&amp;[1]!OCT&amp;[1]!NOV&amp;[1]!DIC</definedName>
    <definedName name="gfd" localSheetId="6">[2]!SEP&amp;[2]!OCT&amp;[2]!NOV&amp;[2]!DIC</definedName>
    <definedName name="gfd" localSheetId="9">[4]!SEP&amp;[4]!OCT&amp;[4]!NOV&amp;[4]!DIC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+IF([2]!MES=1,[2]!ddd,IF([2]!MES=2,[2]!_________SEP1,IF([2]!MES=3,[2]!_________OCT1,IF([2]!MES=4,[2]!_________OCT1,IF([2]!MES=5,[2]!_________NOV1,IF([2]!MES=6,[2]!DIC))))))</definedName>
    <definedName name="gfddd" localSheetId="3">+IF([3]!MES=1,[3]!ddd,IF([3]!MES=2,[3]!_________SEP1,IF([3]!MES=3,[3]!_________OCT1,IF([3]!MES=4,[3]!_________OCT1,IF([3]!MES=5,[3]!_________NOV1,IF([3]!MES=6,[3]!DIC))))))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9">+IF([4]!MES=1,[4]!ddd,IF([4]!MES=2,[4]!_________SEP1,IF([4]!MES=3,[4]!_________OCT1,IF([4]!MES=4,[4]!_________OCT1,IF([4]!MES=5,[4]!_________NOV1,IF([4]!MES=6,[4]!DIC))))))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[2]!FEB&amp;[2]!MAR&amp;[2]!ABR&amp;[2]!MAY&amp;[2]!JUN&amp;[2]!JUL</definedName>
    <definedName name="ggg" localSheetId="3">[3]!FEB&amp;[3]!MAR&amp;[3]!ABR&amp;[3]!MAY&amp;[3]!JUN&amp;[3]!JUL</definedName>
    <definedName name="ggg" localSheetId="4">[1]!FEB&amp;[1]!MAR&amp;[1]!ABR&amp;[1]!MAY&amp;[1]!JUN&amp;[1]!JUL</definedName>
    <definedName name="ggg" localSheetId="6">[2]!FEB&amp;[2]!MAR&amp;[2]!ABR&amp;[2]!MAY&amp;[2]!JUN&amp;[2]!JUL</definedName>
    <definedName name="ggg" localSheetId="9">[4]!FEB&amp;[4]!MAR&amp;[4]!ABR&amp;[4]!MAY&amp;[4]!JUN&amp;[4]!JUL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3">#REF!</definedName>
    <definedName name="GPRG02" localSheetId="4">#REF!</definedName>
    <definedName name="GPRG02" localSheetId="6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3">#REF!</definedName>
    <definedName name="GPRG03" localSheetId="4">#REF!</definedName>
    <definedName name="GPRG03" localSheetId="6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3">#REF!</definedName>
    <definedName name="GPRG04" localSheetId="4">#REF!</definedName>
    <definedName name="GPRG04" localSheetId="6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3">#REF!</definedName>
    <definedName name="GPRG05" localSheetId="4">#REF!</definedName>
    <definedName name="GPRG05" localSheetId="6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3">#REF!</definedName>
    <definedName name="GPRG06" localSheetId="4">#REF!</definedName>
    <definedName name="GPRG06" localSheetId="6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3">#REF!</definedName>
    <definedName name="GPRG07" localSheetId="4">#REF!</definedName>
    <definedName name="GPRG07" localSheetId="6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3">#REF!</definedName>
    <definedName name="GPRG08" localSheetId="4">#REF!</definedName>
    <definedName name="GPRG08" localSheetId="6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3">#REF!</definedName>
    <definedName name="GPRG09" localSheetId="4">#REF!</definedName>
    <definedName name="GPRG09" localSheetId="6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3">#REF!</definedName>
    <definedName name="GPRG10" localSheetId="4">#REF!</definedName>
    <definedName name="GPRG10" localSheetId="6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3">#REF!</definedName>
    <definedName name="GPRG11" localSheetId="4">#REF!</definedName>
    <definedName name="GPRG11" localSheetId="6">#REF!</definedName>
    <definedName name="GPRG11" localSheetId="9">#REF!</definedName>
    <definedName name="GPRG11">#REF!</definedName>
    <definedName name="GPS" localSheetId="0">[12]BANPRO99!#REF!</definedName>
    <definedName name="GPS" localSheetId="1">[12]BANPRO99!#REF!</definedName>
    <definedName name="GPS" localSheetId="3">[12]BANPRO99!#REF!</definedName>
    <definedName name="GPS" localSheetId="4">[12]BANPRO99!#REF!</definedName>
    <definedName name="GPS" localSheetId="6">[12]BANPRO99!#REF!</definedName>
    <definedName name="GPS" localSheetId="9">[12]BANPRO99!#REF!</definedName>
    <definedName name="GPS">[12]BANPRO99!#REF!</definedName>
    <definedName name="GTtoNoProgRamos" localSheetId="1">'[34]GP Ramos'!$A$1:$N$11204</definedName>
    <definedName name="GTtoNoProgRamos">'[34]GP Ramos'!$A$1:$N$11204</definedName>
    <definedName name="HABERES">#N/A</definedName>
    <definedName name="HJK" localSheetId="0">[1]!ABR&amp;[1]!MAY&amp;[1]!JUN&amp;[1]!JUL&amp;[1]!AGO&amp;[1]!SEP</definedName>
    <definedName name="HJK" localSheetId="1">[2]!ABR&amp;[2]!MAY&amp;[2]!JUN&amp;[2]!JUL&amp;[2]!AGO&amp;[2]!SEP</definedName>
    <definedName name="HJK" localSheetId="3">[3]!ABR&amp;[3]!MAY&amp;[3]!JUN&amp;[3]!JUL&amp;[3]!AGO&amp;[3]!SEP</definedName>
    <definedName name="HJK" localSheetId="4">[1]!ABR&amp;[1]!MAY&amp;[1]!JUN&amp;[1]!JUL&amp;[1]!AGO&amp;[1]!SEP</definedName>
    <definedName name="HJK" localSheetId="6">[2]!ABR&amp;[2]!MAY&amp;[2]!JUN&amp;[2]!JUL&amp;[2]!AGO&amp;[2]!SEP</definedName>
    <definedName name="HJK" localSheetId="9">[4]!ABR&amp;[4]!MAY&amp;[4]!JUN&amp;[4]!JUL&amp;[4]!AGO&amp;[4]!SEP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3">#REF!</definedName>
    <definedName name="hoja1" localSheetId="4">#REF!</definedName>
    <definedName name="hoja1" localSheetId="6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3">#REF!</definedName>
    <definedName name="hoja2" localSheetId="4">#REF!</definedName>
    <definedName name="hoja2" localSheetId="6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3">#REF!</definedName>
    <definedName name="hoja3" localSheetId="4">#REF!</definedName>
    <definedName name="hoja3" localSheetId="6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3">#REF!+#REF!</definedName>
    <definedName name="hoja4" localSheetId="4">#REF!+#REF!</definedName>
    <definedName name="hoja4" localSheetId="6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3">#REF!</definedName>
    <definedName name="HT_1" localSheetId="4">#REF!</definedName>
    <definedName name="HT_1" localSheetId="6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3">#REF!</definedName>
    <definedName name="I" localSheetId="4">#REF!</definedName>
    <definedName name="I" localSheetId="6">#REF!</definedName>
    <definedName name="I" localSheetId="9">#REF!</definedName>
    <definedName name="I">#REF!</definedName>
    <definedName name="ID_GFS">#REF!</definedName>
    <definedName name="ID_PP">#REF!</definedName>
    <definedName name="ID_UR">#REF!</definedName>
    <definedName name="iii" localSheetId="0">#REF!</definedName>
    <definedName name="iii" localSheetId="1">#REF!</definedName>
    <definedName name="iii" localSheetId="3">#REF!</definedName>
    <definedName name="iii" localSheetId="4">#REF!</definedName>
    <definedName name="iii" localSheetId="6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3">#REF!</definedName>
    <definedName name="IMP_APORTA" localSheetId="4">#REF!</definedName>
    <definedName name="IMP_APORTA" localSheetId="6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3">#REF!</definedName>
    <definedName name="IMP_BRUTOT" localSheetId="4">#REF!</definedName>
    <definedName name="IMP_BRUTOT" localSheetId="6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3">#REF!</definedName>
    <definedName name="imp_control" localSheetId="4">#REF!</definedName>
    <definedName name="imp_control" localSheetId="6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3">#REF!</definedName>
    <definedName name="Imprimir_área_IM" localSheetId="4">#REF!</definedName>
    <definedName name="Imprimir_área_IM" localSheetId="6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3">#REF!</definedName>
    <definedName name="IMSS96" localSheetId="4">#REF!</definedName>
    <definedName name="IMSS96" localSheetId="6">#REF!</definedName>
    <definedName name="IMSS96" localSheetId="9">#REF!</definedName>
    <definedName name="IMSS96">#REF!</definedName>
    <definedName name="IMSSE" localSheetId="1">'[21] '!$Z$99:$AE$143</definedName>
    <definedName name="IMSSE">'[21] '!$Z$99:$AE$143</definedName>
    <definedName name="IMSSM" localSheetId="1">'[21] '!$Z$51:$AE$95</definedName>
    <definedName name="IMSSM">'[21] '!$Z$51:$AE$95</definedName>
    <definedName name="IMSSO" localSheetId="1">'[21] '!$Z$3:$AE$47</definedName>
    <definedName name="IMSSO">'[21] '!$Z$3:$AE$47</definedName>
    <definedName name="ISSSTE96" localSheetId="0">#REF!</definedName>
    <definedName name="ISSSTE96" localSheetId="1">#REF!</definedName>
    <definedName name="ISSSTE96" localSheetId="3">#REF!</definedName>
    <definedName name="ISSSTE96" localSheetId="4">#REF!</definedName>
    <definedName name="ISSSTE96" localSheetId="6">#REF!</definedName>
    <definedName name="ISSSTE96" localSheetId="9">#REF!</definedName>
    <definedName name="ISSSTE96">#REF!</definedName>
    <definedName name="ISSSTEE" localSheetId="1">'[21] '!$T$99:$Y$143</definedName>
    <definedName name="ISSSTEE">'[21] '!$T$99:$Y$143</definedName>
    <definedName name="ISSSTEM" localSheetId="1">'[21] '!$T$51:$Y$95</definedName>
    <definedName name="ISSSTEM">'[21] '!$T$51:$Y$95</definedName>
    <definedName name="ISSSTEO" localSheetId="1">'[21] '!$T$3:$Y$47</definedName>
    <definedName name="ISSSTEO">'[21] '!$T$3:$Y$47</definedName>
    <definedName name="IV" localSheetId="0">[12]BANPRO99!#REF!</definedName>
    <definedName name="IV" localSheetId="1">[12]BANPRO99!#REF!</definedName>
    <definedName name="IV" localSheetId="3">[12]BANPRO99!#REF!</definedName>
    <definedName name="IV" localSheetId="4">[12]BANPRO99!#REF!</definedName>
    <definedName name="IV" localSheetId="6">[12]BANPRO99!#REF!</definedName>
    <definedName name="IV" localSheetId="9">[12]BANPRO99!#REF!</definedName>
    <definedName name="IV">[12]BANPRO99!#REF!</definedName>
    <definedName name="jjj" localSheetId="0">#REF!</definedName>
    <definedName name="jjj" localSheetId="1">#REF!</definedName>
    <definedName name="jjj" localSheetId="3">#REF!</definedName>
    <definedName name="jjj" localSheetId="4">#REF!</definedName>
    <definedName name="jjj" localSheetId="6">#REF!</definedName>
    <definedName name="jjj" localSheetId="9">#REF!</definedName>
    <definedName name="jjj">#REF!</definedName>
    <definedName name="JUL">"; JULIO.- "&amp;TEXT([14]edofza07!$C$24,"#,##0")</definedName>
    <definedName name="JULIO" localSheetId="0">[1]!FEB&amp;[1]!MAR&amp;[1]!ABR&amp;[1]!MAY&amp;[1]!JUN&amp;[1]!JUL</definedName>
    <definedName name="JULIO" localSheetId="1">[2]!FEB&amp;[2]!MAR&amp;[2]!ABR&amp;[2]!MAY&amp;[2]!JUN&amp;[2]!JUL</definedName>
    <definedName name="JULIO" localSheetId="3">[3]!FEB&amp;[3]!MAR&amp;[3]!ABR&amp;[3]!MAY&amp;[3]!JUN&amp;[3]!JUL</definedName>
    <definedName name="JULIO" localSheetId="4">[1]!FEB&amp;[1]!MAR&amp;[1]!ABR&amp;[1]!MAY&amp;[1]!JUN&amp;[1]!JUL</definedName>
    <definedName name="JULIO" localSheetId="6">[2]!FEB&amp;[2]!MAR&amp;[2]!ABR&amp;[2]!MAY&amp;[2]!JUN&amp;[2]!JUL</definedName>
    <definedName name="JULIO" localSheetId="9">[4]!FEB&amp;[4]!MAR&amp;[4]!ABR&amp;[4]!MAY&amp;[4]!JUN&amp;[4]!JUL</definedName>
    <definedName name="JULIO">[1]!FEB&amp;[1]!MAR&amp;[1]!ABR&amp;[1]!MAY&amp;[1]!JUN&amp;[1]!JUL</definedName>
    <definedName name="JUN">"; JUNIO.- "&amp;TEXT([14]edofza06!$C$24,"#,##0")</definedName>
    <definedName name="kkk" localSheetId="0">#REF!</definedName>
    <definedName name="kkk" localSheetId="1">#REF!</definedName>
    <definedName name="kkk" localSheetId="3">#REF!</definedName>
    <definedName name="kkk" localSheetId="4">#REF!</definedName>
    <definedName name="kkk" localSheetId="6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+TEXT(IF(AND(OR(DAY([2]!FECHA)&gt;=1,DAY([2]!FECHA)&lt;=10),MONTH([2]!FECHA)=1),YEAR([2]!FECHA)-1,YEAR([2]!FECHA)),"0")</definedName>
    <definedName name="lfc" localSheetId="3">+TEXT(IF(AND(OR(DAY([3]!FECHA)&gt;=1,DAY([3]!FECHA)&lt;=10),MONTH([3]!FECHA)=1),YEAR([3]!FECHA)-1,YEAR([3]!FECHA)),"0")</definedName>
    <definedName name="lfc" localSheetId="4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9">+TEXT(IF(AND(OR(DAY([4]!FECHA)&gt;=1,DAY([4]!FECHA)&lt;=10),MONTH([4]!FECHA)=1),YEAR([4]!FECHA)-1,YEAR([4]!FECHA)),"0")</definedName>
    <definedName name="lfc">+TEXT(IF(AND(OR(DAY([1]!FECHA)&gt;=1,DAY([1]!FECHA)&lt;=10),MONTH([1]!FECHA)=1),YEAR([1]!FECHA)-1,YEAR([1]!FECHA)),"0")</definedName>
    <definedName name="LFCE" localSheetId="1">'[21] '!$N$99:$S$143</definedName>
    <definedName name="LFCE">'[21] '!$N$99:$S$143</definedName>
    <definedName name="LFCM" localSheetId="1">'[21] '!$N$51:$S$95</definedName>
    <definedName name="LFCM">'[21] '!$N$51:$S$95</definedName>
    <definedName name="LFCO" localSheetId="1">'[21] '!$N$3:$S$47</definedName>
    <definedName name="LFCO">'[21] '!$N$3:$S$47</definedName>
    <definedName name="lll" localSheetId="0">[1]!OCT&amp;[1]!NOV&amp;[1]!DIC</definedName>
    <definedName name="lll" localSheetId="1">[2]!OCT&amp;[2]!NOV&amp;[2]!DIC</definedName>
    <definedName name="lll" localSheetId="3">[3]!OCT&amp;[3]!NOV&amp;[3]!DIC</definedName>
    <definedName name="lll" localSheetId="4">[1]!OCT&amp;[1]!NOV&amp;[1]!DIC</definedName>
    <definedName name="lll" localSheetId="6">[2]!OCT&amp;[2]!NOV&amp;[2]!DIC</definedName>
    <definedName name="lll" localSheetId="9">[4]!OCT&amp;[4]!NOV&amp;[4]!DIC</definedName>
    <definedName name="lll">[1]!OCT&amp;[1]!NOV&amp;[1]!DIC</definedName>
    <definedName name="LOTE96" localSheetId="0">#REF!</definedName>
    <definedName name="LOTE96" localSheetId="1">#REF!</definedName>
    <definedName name="LOTE96" localSheetId="3">#REF!</definedName>
    <definedName name="LOTE96" localSheetId="4">#REF!</definedName>
    <definedName name="LOTE96" localSheetId="6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3">#REF!</definedName>
    <definedName name="LYFC96" localSheetId="4">#REF!</definedName>
    <definedName name="LYFC96" localSheetId="6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[2]!MAR&amp;[2]!ABR&amp;[2]!MAY&amp;[2]!JUN&amp;[2]!JUL&amp;[2]!AGO</definedName>
    <definedName name="m" localSheetId="3">[3]!MAR&amp;[3]!ABR&amp;[3]!MAY&amp;[3]!JUN&amp;[3]!JUL&amp;[3]!AGO</definedName>
    <definedName name="m" localSheetId="4">[1]!MAR&amp;[1]!ABR&amp;[1]!MAY&amp;[1]!JUN&amp;[1]!JUL&amp;[1]!AGO</definedName>
    <definedName name="m" localSheetId="6">[2]!MAR&amp;[2]!ABR&amp;[2]!MAY&amp;[2]!JUN&amp;[2]!JUL&amp;[2]!AGO</definedName>
    <definedName name="m" localSheetId="9">[4]!MAR&amp;[4]!ABR&amp;[4]!MAY&amp;[4]!JUN&amp;[4]!JUL&amp;[4]!AGO</definedName>
    <definedName name="m">[1]!MAR&amp;[1]!ABR&amp;[1]!MAY&amp;[1]!JUN&amp;[1]!JUL&amp;[1]!AGO</definedName>
    <definedName name="mamá">'[9]Premisas IMSS'!$M$14</definedName>
    <definedName name="maña">'[9]Premisas IMSS'!$M$13</definedName>
    <definedName name="MAR">"; MARZO.- "&amp;TEXT([14]edofza03!$C$24,"#,##0")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"&amp;TEXT([14]edofza05!$C$24,"#,##0")</definedName>
    <definedName name="MES" localSheetId="7">#REF!</definedName>
    <definedName name="MES">[14]Hoja1!$A$3</definedName>
    <definedName name="Mesppto" localSheetId="0">#REF!</definedName>
    <definedName name="Mesppto" localSheetId="1">#REF!</definedName>
    <definedName name="Mesppto" localSheetId="3">#REF!</definedName>
    <definedName name="Mesppto" localSheetId="4">#REF!</definedName>
    <definedName name="Mesppto" localSheetId="6">#REF!</definedName>
    <definedName name="Mesppto" localSheetId="9">#REF!</definedName>
    <definedName name="Mesppto">#REF!</definedName>
    <definedName name="METAS" localSheetId="0">[12]BANPRO99!#REF!</definedName>
    <definedName name="METAS" localSheetId="1">[12]BANPRO99!#REF!</definedName>
    <definedName name="METAS" localSheetId="3">[12]BANPRO99!#REF!</definedName>
    <definedName name="METAS" localSheetId="4">[12]BANPRO99!#REF!</definedName>
    <definedName name="METAS" localSheetId="6">[12]BANPRO99!#REF!</definedName>
    <definedName name="METAS" localSheetId="9">[12]BANPRO99!#REF!</definedName>
    <definedName name="METAS">[12]BANPRO99!#REF!</definedName>
    <definedName name="modif_anual">#REF!</definedName>
    <definedName name="Modif00" localSheetId="0">#REF!</definedName>
    <definedName name="Modif00" localSheetId="1">#REF!</definedName>
    <definedName name="Modif00" localSheetId="3">#REF!</definedName>
    <definedName name="Modif00" localSheetId="4">#REF!</definedName>
    <definedName name="Modif00" localSheetId="6">#REF!</definedName>
    <definedName name="Modif00" localSheetId="9">#REF!</definedName>
    <definedName name="Modif00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'[9]Premisas IMSS'!$M$15</definedName>
    <definedName name="mun" localSheetId="0">[1]!ABR&amp;[1]!MAY&amp;[1]!JUN&amp;[1]!JUL&amp;[1]!AGO&amp;[1]!SEP</definedName>
    <definedName name="mun" localSheetId="1">[2]!ABR&amp;[2]!MAY&amp;[2]!JUN&amp;[2]!JUL&amp;[2]!AGO&amp;[2]!SEP</definedName>
    <definedName name="mun" localSheetId="3">[3]!ABR&amp;[3]!MAY&amp;[3]!JUN&amp;[3]!JUL&amp;[3]!AGO&amp;[3]!SEP</definedName>
    <definedName name="mun" localSheetId="4">[1]!ABR&amp;[1]!MAY&amp;[1]!JUN&amp;[1]!JUL&amp;[1]!AGO&amp;[1]!SEP</definedName>
    <definedName name="mun" localSheetId="6">[2]!ABR&amp;[2]!MAY&amp;[2]!JUN&amp;[2]!JUL&amp;[2]!AGO&amp;[2]!SEP</definedName>
    <definedName name="mun" localSheetId="9">[4]!ABR&amp;[4]!MAY&amp;[4]!JUN&amp;[4]!JUL&amp;[4]!AGO&amp;[4]!SEP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[2]!SEP&amp;[2]!OCT&amp;[2]!NOV&amp;[2]!DIC</definedName>
    <definedName name="NINGUNO" localSheetId="3">[3]!SEP&amp;[3]!OCT&amp;[3]!NOV&amp;[3]!DIC</definedName>
    <definedName name="NINGUNO" localSheetId="4">[1]!SEP&amp;[1]!OCT&amp;[1]!NOV&amp;[1]!DIC</definedName>
    <definedName name="NINGUNO" localSheetId="6">[2]!SEP&amp;[2]!OCT&amp;[2]!NOV&amp;[2]!DIC</definedName>
    <definedName name="NINGUNO" localSheetId="9">[4]!SEP&amp;[4]!OCT&amp;[4]!NOV&amp;[4]!DIC</definedName>
    <definedName name="NINGUNO">[1]!SEP&amp;[1]!OCT&amp;[1]!NOV&amp;[1]!DIC</definedName>
    <definedName name="NIV">#N/A</definedName>
    <definedName name="NOV">"; NOVIEMBRE.- "&amp;TEXT([14]edofza11!$C$45,"#,##0")</definedName>
    <definedName name="nuevo" localSheetId="0" hidden="1">#REF!</definedName>
    <definedName name="nuevo" localSheetId="1" hidden="1">#REF!</definedName>
    <definedName name="nuevo" localSheetId="3" hidden="1">#REF!</definedName>
    <definedName name="nuevo" localSheetId="4" hidden="1">#REF!</definedName>
    <definedName name="nuevo" localSheetId="6" hidden="1">#REF!</definedName>
    <definedName name="nuevo" localSheetId="7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+TEXT(IF(AND(OR(DAY([2]!FECHA)&gt;=1,DAY([2]!FECHA)&lt;=10),MONTH([2]!FECHA)=1),YEAR([2]!FECHA)-1,YEAR([2]!FECHA)),"0")</definedName>
    <definedName name="ñ" localSheetId="3">+TEXT(IF(AND(OR(DAY([3]!FECHA)&gt;=1,DAY([3]!FECHA)&lt;=10),MONTH([3]!FECHA)=1),YEAR([3]!FECHA)-1,YEAR([3]!FECHA)),"0")</definedName>
    <definedName name="ñ" localSheetId="4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9">+TEXT(IF(AND(OR(DAY([4]!FECHA)&gt;=1,DAY([4]!FECHA)&lt;=10),MONTH([4]!FECHA)=1),YEAR([4]!FECHA)-1,YEAR([4]!FECHA)),"0")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[2]!AGO&amp;[2]!SEP&amp;[2]!OCT&amp;[2]!NOV&amp;[2]!DIC</definedName>
    <definedName name="ÑÑÑ" localSheetId="3">[3]!AGO&amp;[3]!SEP&amp;[3]!OCT&amp;[3]!NOV&amp;[3]!DIC</definedName>
    <definedName name="ÑÑÑ" localSheetId="4">[1]!AGO&amp;[1]!SEP&amp;[1]!OCT&amp;[1]!NOV&amp;[1]!DIC</definedName>
    <definedName name="ÑÑÑ" localSheetId="6">[2]!AGO&amp;[2]!SEP&amp;[2]!OCT&amp;[2]!NOV&amp;[2]!DIC</definedName>
    <definedName name="ÑÑÑ" localSheetId="9">[4]!AGO&amp;[4]!SEP&amp;[4]!OCT&amp;[4]!NOV&amp;[4]!DIC</definedName>
    <definedName name="ÑÑÑ">[1]!AGO&amp;[1]!SEP&amp;[1]!OCT&amp;[1]!NOV&amp;[1]!DIC</definedName>
    <definedName name="OBRA_DEF">#N/A</definedName>
    <definedName name="OCT">"; OCTUBRE.- "&amp;TEXT([14]edofza10!$C$24,"#,##0")</definedName>
    <definedName name="oic">[35]oics!$C$2:$D$21</definedName>
    <definedName name="oooo" localSheetId="0">#REF!</definedName>
    <definedName name="oooo" localSheetId="1">#REF!</definedName>
    <definedName name="oooo" localSheetId="3">#REF!</definedName>
    <definedName name="oooo" localSheetId="4">#REF!</definedName>
    <definedName name="oooo" localSheetId="6">#REF!</definedName>
    <definedName name="oooo" localSheetId="9">#REF!</definedName>
    <definedName name="oooo">#REF!</definedName>
    <definedName name="Original">#REF!</definedName>
    <definedName name="p" localSheetId="0">[36]SPC!#REF!</definedName>
    <definedName name="p" localSheetId="1">[36]SPC!#REF!</definedName>
    <definedName name="p" localSheetId="3">[36]SPC!#REF!</definedName>
    <definedName name="p" localSheetId="4">[36]SPC!#REF!</definedName>
    <definedName name="p" localSheetId="6">[36]SPC!#REF!</definedName>
    <definedName name="p" localSheetId="9">[36]SPC!#REF!</definedName>
    <definedName name="p">[36]SPC!#REF!</definedName>
    <definedName name="PAD" localSheetId="0">[12]BANPRO99!#REF!</definedName>
    <definedName name="PAD" localSheetId="1">[12]BANPRO99!#REF!</definedName>
    <definedName name="PAD" localSheetId="3">[12]BANPRO99!#REF!</definedName>
    <definedName name="PAD" localSheetId="4">[12]BANPRO99!#REF!</definedName>
    <definedName name="PAD" localSheetId="6">[12]BANPRO99!#REF!</definedName>
    <definedName name="PAD" localSheetId="9">[12]BANPRO99!#REF!</definedName>
    <definedName name="PAD">[12]BANPRO99!#REF!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'[9]Premisas IMSS'!$M$15</definedName>
    <definedName name="PARTE" localSheetId="0">#REF!</definedName>
    <definedName name="PARTE" localSheetId="1">#REF!</definedName>
    <definedName name="PARTE" localSheetId="3">#REF!</definedName>
    <definedName name="PARTE" localSheetId="4">#REF!</definedName>
    <definedName name="PARTE" localSheetId="6">#REF!</definedName>
    <definedName name="PARTE" localSheetId="9">#REF!</definedName>
    <definedName name="PARTE">#REF!</definedName>
    <definedName name="PCONS" localSheetId="0">[12]BANPRO99!#REF!</definedName>
    <definedName name="PCONS" localSheetId="1">[12]BANPRO99!#REF!</definedName>
    <definedName name="PCONS" localSheetId="3">[12]BANPRO99!#REF!</definedName>
    <definedName name="PCONS" localSheetId="4">[12]BANPRO99!#REF!</definedName>
    <definedName name="PCONS" localSheetId="6">[12]BANPRO99!#REF!</definedName>
    <definedName name="PCONS" localSheetId="9">[12]BANPRO99!#REF!</definedName>
    <definedName name="PCONS">[12]BANPRO99!#REF!</definedName>
    <definedName name="pec" localSheetId="0">#REF!</definedName>
    <definedName name="pec" localSheetId="1">#REF!</definedName>
    <definedName name="pec" localSheetId="3">#REF!</definedName>
    <definedName name="pec" localSheetId="4">#REF!</definedName>
    <definedName name="pec" localSheetId="6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3">#REF!</definedName>
    <definedName name="pef" localSheetId="4">#REF!</definedName>
    <definedName name="pef" localSheetId="6">#REF!</definedName>
    <definedName name="pef" localSheetId="9">#REF!</definedName>
    <definedName name="pef">#REF!</definedName>
    <definedName name="PEMEXE" localSheetId="1">'[21] '!$B$99:$G$143</definedName>
    <definedName name="PEMEXE">'[21] '!$B$99:$G$143</definedName>
    <definedName name="PEMEXM" localSheetId="1">'[21] '!$B$51:$G$95</definedName>
    <definedName name="PEMEXM">'[21] '!$B$51:$G$95</definedName>
    <definedName name="PEMEXO" localSheetId="1">'[21] '!$B$3:$G$47</definedName>
    <definedName name="PEMEXO">'[21] '!$B$3:$G$47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[12]BANPRO99!#REF!</definedName>
    <definedName name="PEyM" localSheetId="1">[12]BANPRO99!#REF!</definedName>
    <definedName name="PEyM" localSheetId="3">[12]BANPRO99!#REF!</definedName>
    <definedName name="PEyM" localSheetId="4">[12]BANPRO99!#REF!</definedName>
    <definedName name="PEyM" localSheetId="6">[12]BANPRO99!#REF!</definedName>
    <definedName name="PEyM" localSheetId="9">[12]BANPRO99!#REF!</definedName>
    <definedName name="PEyM">[12]BANPRO99!#REF!</definedName>
    <definedName name="PGPS" localSheetId="0">[12]BANPRO99!#REF!</definedName>
    <definedName name="PGPS" localSheetId="1">[12]BANPRO99!#REF!</definedName>
    <definedName name="PGPS" localSheetId="3">[12]BANPRO99!#REF!</definedName>
    <definedName name="PGPS" localSheetId="4">[12]BANPRO99!#REF!</definedName>
    <definedName name="PGPS" localSheetId="6">[12]BANPRO99!#REF!</definedName>
    <definedName name="PGPS" localSheetId="9">[12]BANPRO99!#REF!</definedName>
    <definedName name="PGPS">[12]BANPRO99!#REF!</definedName>
    <definedName name="PIBR" localSheetId="0">#REF!</definedName>
    <definedName name="PIBR" localSheetId="1">#REF!</definedName>
    <definedName name="PIBR" localSheetId="3">#REF!</definedName>
    <definedName name="PIBR" localSheetId="4">#REF!</definedName>
    <definedName name="PIBR" localSheetId="6">#REF!</definedName>
    <definedName name="PIBR" localSheetId="9">#REF!</definedName>
    <definedName name="PIBR">#REF!</definedName>
    <definedName name="PIV" localSheetId="0">[12]BANPRO99!#REF!</definedName>
    <definedName name="PIV" localSheetId="1">[12]BANPRO99!#REF!</definedName>
    <definedName name="PIV" localSheetId="3">[12]BANPRO99!#REF!</definedName>
    <definedName name="PIV" localSheetId="4">[12]BANPRO99!#REF!</definedName>
    <definedName name="PIV" localSheetId="6">[12]BANPRO99!#REF!</definedName>
    <definedName name="PIV" localSheetId="9">[12]BANPRO99!#REF!</definedName>
    <definedName name="PIV">[12]BANPRO99!#REF!</definedName>
    <definedName name="PLAZAS">#N/A</definedName>
    <definedName name="PLAZAS2">#N/A</definedName>
    <definedName name="POA" localSheetId="0">[1]!OCT&amp;[1]!NOV&amp;[1]!DIC</definedName>
    <definedName name="POA" localSheetId="1">[2]!OCT&amp;[2]!NOV&amp;[2]!DIC</definedName>
    <definedName name="POA" localSheetId="3">[3]!OCT&amp;[3]!NOV&amp;[3]!DIC</definedName>
    <definedName name="POA" localSheetId="4">[1]!OCT&amp;[1]!NOV&amp;[1]!DIC</definedName>
    <definedName name="POA" localSheetId="6">[2]!OCT&amp;[2]!NOV&amp;[2]!DIC</definedName>
    <definedName name="POA" localSheetId="9">[4]!OCT&amp;[4]!NOV&amp;[4]!DIC</definedName>
    <definedName name="POA">[1]!OCT&amp;[1]!NOV&amp;[1]!DIC</definedName>
    <definedName name="POADO7" localSheetId="0">[1]!JUL&amp;[1]!AGO&amp;[1]!SEP&amp;[1]!OCT&amp;[1]!NOV</definedName>
    <definedName name="POADO7" localSheetId="1">[2]!JUL&amp;[2]!AGO&amp;[2]!SEP&amp;[2]!OCT&amp;[2]!NOV</definedName>
    <definedName name="POADO7" localSheetId="3">[3]!JUL&amp;[3]!AGO&amp;[3]!SEP&amp;[3]!OCT&amp;[3]!NOV</definedName>
    <definedName name="POADO7" localSheetId="4">[1]!JUL&amp;[1]!AGO&amp;[1]!SEP&amp;[1]!OCT&amp;[1]!NOV</definedName>
    <definedName name="POADO7" localSheetId="6">[2]!JUL&amp;[2]!AGO&amp;[2]!SEP&amp;[2]!OCT&amp;[2]!NOV</definedName>
    <definedName name="POADO7" localSheetId="9">[4]!JUL&amp;[4]!AGO&amp;[4]!SEP&amp;[4]!OCT&amp;[4]!NOV</definedName>
    <definedName name="POADO7">[1]!JUL&amp;[1]!AGO&amp;[1]!SEP&amp;[1]!OCT&amp;[1]!NOV</definedName>
    <definedName name="porcentaje" localSheetId="0">'[22]BASE DEFINITIVA 2002'!#REF!</definedName>
    <definedName name="porcentaje" localSheetId="1">'[22]BASE DEFINITIVA 2002'!#REF!</definedName>
    <definedName name="porcentaje" localSheetId="3">'[22]BASE DEFINITIVA 2002'!#REF!</definedName>
    <definedName name="porcentaje" localSheetId="4">'[22]BASE DEFINITIVA 2002'!#REF!</definedName>
    <definedName name="porcentaje" localSheetId="6">'[22]BASE DEFINITIVA 2002'!#REF!</definedName>
    <definedName name="porcentaje" localSheetId="9">'[22]BASE DEFINITIVA 2002'!#REF!</definedName>
    <definedName name="porcentaje">'[22]BASE DEFINITIVA 2002'!#REF!</definedName>
    <definedName name="PP">[35]pps!$I$10:$J$1730</definedName>
    <definedName name="pppp" localSheetId="0">#REF!</definedName>
    <definedName name="pppp" localSheetId="1">#REF!</definedName>
    <definedName name="pppp" localSheetId="3">#REF!</definedName>
    <definedName name="pppp" localSheetId="4">#REF!</definedName>
    <definedName name="pppp" localSheetId="6">#REF!</definedName>
    <definedName name="pppp" localSheetId="9">#REF!</definedName>
    <definedName name="pppp">#REF!</definedName>
    <definedName name="PRCV" localSheetId="0">[12]BANPRO99!#REF!</definedName>
    <definedName name="PRCV" localSheetId="1">[12]BANPRO99!#REF!</definedName>
    <definedName name="PRCV" localSheetId="3">[12]BANPRO99!#REF!</definedName>
    <definedName name="PRCV" localSheetId="4">[12]BANPRO99!#REF!</definedName>
    <definedName name="PRCV" localSheetId="6">[12]BANPRO99!#REF!</definedName>
    <definedName name="PRCV" localSheetId="9">[12]BANPRO99!#REF!</definedName>
    <definedName name="PRCV">[12]BANPRO99!#REF!</definedName>
    <definedName name="PRESUPUESTO_1997" localSheetId="0">#REF!</definedName>
    <definedName name="PRESUPUESTO_1997" localSheetId="1">#REF!</definedName>
    <definedName name="PRESUPUESTO_1997" localSheetId="3">#REF!</definedName>
    <definedName name="PRESUPUESTO_1997" localSheetId="4">#REF!</definedName>
    <definedName name="PRESUPUESTO_1997" localSheetId="6">#REF!</definedName>
    <definedName name="PRESUPUESTO_1997" localSheetId="9">#REF!</definedName>
    <definedName name="PRESUPUESTO_1997">#REF!</definedName>
    <definedName name="PRIMAPS">#N/A</definedName>
    <definedName name="Print_Area_MI" localSheetId="0">[18]FP1996!#REF!</definedName>
    <definedName name="Print_Area_MI" localSheetId="1">[18]FP1996!#REF!</definedName>
    <definedName name="Print_Area_MI" localSheetId="3">[18]FP1996!#REF!</definedName>
    <definedName name="Print_Area_MI" localSheetId="4">[18]FP1996!#REF!</definedName>
    <definedName name="Print_Area_MI" localSheetId="6">[18]FP1996!#REF!</definedName>
    <definedName name="Print_Area_MI" localSheetId="9">[18]FP1996!#REF!</definedName>
    <definedName name="Print_Area_MI">[18]FP1996!#REF!</definedName>
    <definedName name="prior" localSheetId="1">'[37]sal 2'!$A$26:$AD$548</definedName>
    <definedName name="prior">'[37]sal 2'!$A$26:$AD$548</definedName>
    <definedName name="Prioritarios" localSheetId="0">#REF!</definedName>
    <definedName name="Prioritarios" localSheetId="1">#REF!</definedName>
    <definedName name="Prioritarios" localSheetId="3">#REF!</definedName>
    <definedName name="Prioritarios" localSheetId="4">#REF!</definedName>
    <definedName name="Prioritarios" localSheetId="6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3">#REF!</definedName>
    <definedName name="programas" localSheetId="4">#REF!</definedName>
    <definedName name="programas" localSheetId="6">#REF!</definedName>
    <definedName name="programas" localSheetId="9">#REF!</definedName>
    <definedName name="programas">#REF!</definedName>
    <definedName name="PROY1" localSheetId="1">#N/A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+IF([2]!MES=7,[2]!_________AGO1,IF([2]!MES=8,[2]!_________SEP1,IF([2]!MES=9,[2]!_________OCT1,IF([2]!MES=10,[2]!_________NOV1,IF([2]!MES=11,[2]!DIC)))))</definedName>
    <definedName name="PROY2" localSheetId="3">+IF([3]!MES=7,[3]!_________AGO1,IF([3]!MES=8,[3]!_________SEP1,IF([3]!MES=9,[3]!_________OCT1,IF([3]!MES=10,[3]!_________NOV1,IF([3]!MES=11,[3]!DIC)))))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9">+IF([4]!MES=7,[4]!_________AGO1,IF([4]!MES=8,[4]!_________SEP1,IF([4]!MES=9,[4]!_________OCT1,IF([4]!MES=10,[4]!_________NOV1,IF([4]!MES=11,[4]!DIC)))))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+IF([2]!MES=1,[2]!_________AGO1,IF([2]!MES=2,[2]!_________SEP1,IF([2]!MES=3,[2]!_________OCT1,IF([2]!MES=4,[2]!_________OCT1,IF([2]!MES=5,[2]!_________NOV1,IF([2]!MES=6,[2]!DIC))))))</definedName>
    <definedName name="PROY3" localSheetId="3">+IF([3]!MES=1,[3]!_________AGO1,IF([3]!MES=2,[3]!_________SEP1,IF([3]!MES=3,[3]!_________OCT1,IF([3]!MES=4,[3]!_________OCT1,IF([3]!MES=5,[3]!_________NOV1,IF([3]!MES=6,[3]!DIC))))))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9">+IF([4]!MES=1,[4]!_________AGO1,IF([4]!MES=2,[4]!_________SEP1,IF([4]!MES=3,[4]!_________OCT1,IF([4]!MES=4,[4]!_________OCT1,IF([4]!MES=5,[4]!_________NOV1,IF([4]!MES=6,[4]!DIC))))))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[12]BANPRO99!#REF!</definedName>
    <definedName name="PRT" localSheetId="1">[12]BANPRO99!#REF!</definedName>
    <definedName name="PRT" localSheetId="3">[12]BANPRO99!#REF!</definedName>
    <definedName name="PRT" localSheetId="4">[12]BANPRO99!#REF!</definedName>
    <definedName name="PRT" localSheetId="6">[12]BANPRO99!#REF!</definedName>
    <definedName name="PRT" localSheetId="9">[12]BANPRO99!#REF!</definedName>
    <definedName name="PRT">[12]BANPRO99!#REF!</definedName>
    <definedName name="PSF" localSheetId="0">[12]BANPRO99!#REF!</definedName>
    <definedName name="PSF" localSheetId="1">[12]BANPRO99!#REF!</definedName>
    <definedName name="PSF" localSheetId="3">[12]BANPRO99!#REF!</definedName>
    <definedName name="PSF" localSheetId="4">[12]BANPRO99!#REF!</definedName>
    <definedName name="PSF" localSheetId="6">[12]BANPRO99!#REF!</definedName>
    <definedName name="PSF" localSheetId="9">[12]BANPRO99!#REF!</definedName>
    <definedName name="PSF">[12]BANPRO99!#REF!</definedName>
    <definedName name="pta" localSheetId="0">#REF!</definedName>
    <definedName name="pta" localSheetId="1">#REF!</definedName>
    <definedName name="pta" localSheetId="3">#REF!</definedName>
    <definedName name="pta" localSheetId="4">#REF!</definedName>
    <definedName name="pta" localSheetId="6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3">#REF!</definedName>
    <definedName name="ptb" localSheetId="4">#REF!</definedName>
    <definedName name="ptb" localSheetId="6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3">#REF!</definedName>
    <definedName name="ptc" localSheetId="4">#REF!</definedName>
    <definedName name="ptc" localSheetId="6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3">#REF!</definedName>
    <definedName name="ptd" localSheetId="4">#REF!</definedName>
    <definedName name="ptd" localSheetId="6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3">#REF!</definedName>
    <definedName name="pte" localSheetId="4">#REF!</definedName>
    <definedName name="pte" localSheetId="6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3">#REF!</definedName>
    <definedName name="QQQ" localSheetId="4">#REF!</definedName>
    <definedName name="QQQ" localSheetId="6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[2]!FEB&amp;[2]!MAR&amp;[2]!ABR&amp;[2]!MAY&amp;[2]!JUN&amp;[2]!JUL</definedName>
    <definedName name="qww" localSheetId="3">[3]!FEB&amp;[3]!MAR&amp;[3]!ABR&amp;[3]!MAY&amp;[3]!JUN&amp;[3]!JUL</definedName>
    <definedName name="qww" localSheetId="4">[1]!FEB&amp;[1]!MAR&amp;[1]!ABR&amp;[1]!MAY&amp;[1]!JUN&amp;[1]!JUL</definedName>
    <definedName name="qww" localSheetId="6">[2]!FEB&amp;[2]!MAR&amp;[2]!ABR&amp;[2]!MAY&amp;[2]!JUN&amp;[2]!JUL</definedName>
    <definedName name="qww" localSheetId="9">[4]!FEB&amp;[4]!MAR&amp;[4]!ABR&amp;[4]!MAY&amp;[4]!JUN&amp;[4]!JUL</definedName>
    <definedName name="qww">[1]!FEB&amp;[1]!MAR&amp;[1]!ABR&amp;[1]!MAY&amp;[1]!JUN&amp;[1]!JUL</definedName>
    <definedName name="R_Bife" localSheetId="1">'[38]ADEC II'!$A$1:$A$1016</definedName>
    <definedName name="R_Bife">'[38]ADEC II'!$A$1:$A$1016</definedName>
    <definedName name="ra">'[39]cat ramos'!$A$10:$B$52</definedName>
    <definedName name="ramo" localSheetId="0">#REF!</definedName>
    <definedName name="ramo" localSheetId="1">#REF!</definedName>
    <definedName name="ramo" localSheetId="3">#REF!</definedName>
    <definedName name="ramo" localSheetId="4">#REF!</definedName>
    <definedName name="ramo" localSheetId="6">#REF!</definedName>
    <definedName name="ramo" localSheetId="7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3">#REF!</definedName>
    <definedName name="Ramo_Rubro" localSheetId="4">#REF!</definedName>
    <definedName name="Ramo_Rubro" localSheetId="6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3">#REF!</definedName>
    <definedName name="ramoscierredos2003" localSheetId="4">#REF!</definedName>
    <definedName name="ramoscierredos2003" localSheetId="6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3">#REF!</definedName>
    <definedName name="ramoscierreuno2003" localSheetId="4">#REF!</definedName>
    <definedName name="ramoscierreuno2003" localSheetId="6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3">#REF!</definedName>
    <definedName name="ramosdos2002" localSheetId="4">#REF!</definedName>
    <definedName name="ramosdos2002" localSheetId="6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3">#REF!</definedName>
    <definedName name="ramosuno2002" localSheetId="4">#REF!</definedName>
    <definedName name="ramosuno2002" localSheetId="6">#REF!</definedName>
    <definedName name="ramosuno2002" localSheetId="9">#REF!</definedName>
    <definedName name="ramosuno2002">#REF!</definedName>
    <definedName name="ramoUR">#REF!</definedName>
    <definedName name="RANGO">#N/A</definedName>
    <definedName name="RANGO2">#N/A</definedName>
    <definedName name="RCV" localSheetId="0">[12]BANPRO99!#REF!</definedName>
    <definedName name="RCV" localSheetId="1">[12]BANPRO99!#REF!</definedName>
    <definedName name="RCV" localSheetId="3">[12]BANPRO99!#REF!</definedName>
    <definedName name="RCV" localSheetId="4">[12]BANPRO99!#REF!</definedName>
    <definedName name="RCV" localSheetId="6">[12]BANPRO99!#REF!</definedName>
    <definedName name="RCV" localSheetId="9">[12]BANPRO99!#REF!</definedName>
    <definedName name="RCV">[12]BANPRO99!#REF!</definedName>
    <definedName name="reducciones" localSheetId="0">#REF!</definedName>
    <definedName name="reducciones" localSheetId="1">#REF!</definedName>
    <definedName name="reducciones" localSheetId="3">#REF!</definedName>
    <definedName name="reducciones" localSheetId="4">#REF!</definedName>
    <definedName name="reducciones" localSheetId="6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3">#REF!</definedName>
    <definedName name="res" localSheetId="4">#REF!</definedName>
    <definedName name="res" localSheetId="6">#REF!</definedName>
    <definedName name="res" localSheetId="9">#REF!</definedName>
    <definedName name="res">#REF!</definedName>
    <definedName name="RF" localSheetId="0">[12]BANPRO99!#REF!</definedName>
    <definedName name="RF" localSheetId="1">[12]BANPRO99!#REF!</definedName>
    <definedName name="RF" localSheetId="3">[12]BANPRO99!#REF!</definedName>
    <definedName name="RF" localSheetId="4">[12]BANPRO99!#REF!</definedName>
    <definedName name="RF" localSheetId="6">[12]BANPRO99!#REF!</definedName>
    <definedName name="RF" localSheetId="9">[12]BANPRO99!#REF!</definedName>
    <definedName name="RF">[12]BANPRO99!#REF!</definedName>
    <definedName name="RP" localSheetId="0">[12]BANPRO99!#REF!</definedName>
    <definedName name="RP" localSheetId="1">[12]BANPRO99!#REF!</definedName>
    <definedName name="RP" localSheetId="3">[12]BANPRO99!#REF!</definedName>
    <definedName name="RP" localSheetId="4">[12]BANPRO99!#REF!</definedName>
    <definedName name="RP" localSheetId="6">[12]BANPRO99!#REF!</definedName>
    <definedName name="RP" localSheetId="9">[12]BANPRO99!#REF!</definedName>
    <definedName name="RP">[12]BANPRO99!#REF!</definedName>
    <definedName name="RT" localSheetId="0">[12]BANPRO99!#REF!</definedName>
    <definedName name="RT" localSheetId="1">[12]BANPRO99!#REF!</definedName>
    <definedName name="RT" localSheetId="3">[12]BANPRO99!#REF!</definedName>
    <definedName name="RT" localSheetId="4">[12]BANPRO99!#REF!</definedName>
    <definedName name="RT" localSheetId="6">[12]BANPRO99!#REF!</definedName>
    <definedName name="RT" localSheetId="9">[12]BANPRO99!#REF!</definedName>
    <definedName name="RT">[12]BANPRO99!#REF!</definedName>
    <definedName name="s" localSheetId="0">[1]!SEP&amp;[1]!OCT&amp;[1]!NOV&amp;[1]!DIC</definedName>
    <definedName name="s" localSheetId="1">[2]!SEP&amp;[2]!OCT&amp;[2]!NOV&amp;[2]!DIC</definedName>
    <definedName name="s" localSheetId="3">[3]!SEP&amp;[3]!OCT&amp;[3]!NOV&amp;[3]!DIC</definedName>
    <definedName name="s" localSheetId="4">[1]!SEP&amp;[1]!OCT&amp;[1]!NOV&amp;[1]!DIC</definedName>
    <definedName name="s" localSheetId="6">[2]!SEP&amp;[2]!OCT&amp;[2]!NOV&amp;[2]!DIC</definedName>
    <definedName name="s" localSheetId="9">[4]!SEP&amp;[4]!OCT&amp;[4]!NOV&amp;[4]!DIC</definedName>
    <definedName name="s">[1]!SEP&amp;[1]!OCT&amp;[1]!NOV&amp;[1]!DIC</definedName>
    <definedName name="sa" localSheetId="0">#REF!</definedName>
    <definedName name="sa" localSheetId="1">#REF!</definedName>
    <definedName name="sa" localSheetId="3">#REF!</definedName>
    <definedName name="sa" localSheetId="4">#REF!</definedName>
    <definedName name="sa" localSheetId="6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3">#REF!</definedName>
    <definedName name="sb" localSheetId="4">#REF!</definedName>
    <definedName name="sb" localSheetId="6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3">#REF!</definedName>
    <definedName name="sc" localSheetId="4">#REF!</definedName>
    <definedName name="sc" localSheetId="6">#REF!</definedName>
    <definedName name="sc" localSheetId="9">#REF!</definedName>
    <definedName name="sc">#REF!</definedName>
    <definedName name="SCHP">'[9]Premisas IMSS'!$M$13</definedName>
    <definedName name="sd" localSheetId="0">#REF!</definedName>
    <definedName name="sd" localSheetId="1">#REF!</definedName>
    <definedName name="sd" localSheetId="3">#REF!</definedName>
    <definedName name="sd" localSheetId="4">#REF!</definedName>
    <definedName name="sd" localSheetId="6">#REF!</definedName>
    <definedName name="sd" localSheetId="9">#REF!</definedName>
    <definedName name="sd">#REF!</definedName>
    <definedName name="sds">[30]Presupuesto!$T:$T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3">#REF!</definedName>
    <definedName name="se" localSheetId="4">#REF!</definedName>
    <definedName name="se" localSheetId="6">#REF!</definedName>
    <definedName name="se" localSheetId="9">#REF!</definedName>
    <definedName name="se">#REF!</definedName>
    <definedName name="SEP">"; SEPTIEMBRE.- "&amp;TEXT([14]edofza09!$C$24,"#,##0")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[12]BANPRO99!#REF!</definedName>
    <definedName name="SF" localSheetId="1">[12]BANPRO99!#REF!</definedName>
    <definedName name="SF" localSheetId="3">[12]BANPRO99!#REF!</definedName>
    <definedName name="SF" localSheetId="4">[12]BANPRO99!#REF!</definedName>
    <definedName name="SF" localSheetId="6">[12]BANPRO99!#REF!</definedName>
    <definedName name="SF" localSheetId="9">[12]BANPRO99!#REF!</definedName>
    <definedName name="SF">[12]BANPRO99!#REF!</definedName>
    <definedName name="SHCP" localSheetId="0" hidden="1">#REF!</definedName>
    <definedName name="SHCP" localSheetId="1" hidden="1">#REF!</definedName>
    <definedName name="SHCP" localSheetId="3" hidden="1">#REF!</definedName>
    <definedName name="SHCP" localSheetId="4" hidden="1">#REF!</definedName>
    <definedName name="SHCP" localSheetId="6" hidden="1">#REF!</definedName>
    <definedName name="SHCP" localSheetId="7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3">#REF!</definedName>
    <definedName name="sinpec" localSheetId="4">#REF!</definedName>
    <definedName name="sinpec" localSheetId="6">#REF!</definedName>
    <definedName name="sinpec" localSheetId="9">#REF!</definedName>
    <definedName name="sinpec">#REF!</definedName>
    <definedName name="smdf97">'[9]Premisa macro'!$C$4</definedName>
    <definedName name="SPEM96" localSheetId="0">#REF!</definedName>
    <definedName name="SPEM96" localSheetId="1">#REF!</definedName>
    <definedName name="SPEM96" localSheetId="3">#REF!</definedName>
    <definedName name="SPEM96" localSheetId="4">#REF!</definedName>
    <definedName name="SPEM96" localSheetId="6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3">#REF!</definedName>
    <definedName name="sta" localSheetId="4">#REF!</definedName>
    <definedName name="sta" localSheetId="6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3">#REF!</definedName>
    <definedName name="stb" localSheetId="4">#REF!</definedName>
    <definedName name="stb" localSheetId="6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3">#REF!</definedName>
    <definedName name="stc" localSheetId="4">#REF!</definedName>
    <definedName name="stc" localSheetId="6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3">#REF!</definedName>
    <definedName name="std" localSheetId="4">#REF!</definedName>
    <definedName name="std" localSheetId="6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3">#REF!</definedName>
    <definedName name="ste" localSheetId="4">#REF!</definedName>
    <definedName name="ste" localSheetId="6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3">#REF!</definedName>
    <definedName name="subfunción" localSheetId="4">#REF!</definedName>
    <definedName name="subfunción" localSheetId="6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3">#REF!</definedName>
    <definedName name="syt" localSheetId="4">#REF!</definedName>
    <definedName name="syt" localSheetId="6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3">#REF!</definedName>
    <definedName name="sytc03" localSheetId="4">#REF!</definedName>
    <definedName name="sytc03" localSheetId="6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3">#REF!</definedName>
    <definedName name="sytppef" localSheetId="4">#REF!</definedName>
    <definedName name="sytppef" localSheetId="6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'[40]16'!$D$1:$E$15</definedName>
    <definedName name="TABLA01D">'[40]1'!$D$2:$E$14</definedName>
    <definedName name="TABLA04D">'[40]4'!$D$2:$E$34</definedName>
    <definedName name="TABLA06D">'[40]6'!$D$1:$G$15</definedName>
    <definedName name="TABLA1">'[40]1'!$A$1:$B$58</definedName>
    <definedName name="TABLA10">'[40]10'!$A$1:$B$133</definedName>
    <definedName name="TABLA10D">'[40]10'!$D$1:$E$19</definedName>
    <definedName name="TABLA11">'[40]11'!$A$1:$B$57</definedName>
    <definedName name="TABLA12">'[40]12'!$A$1:$B$130</definedName>
    <definedName name="TABLA13">'[40]13'!$A$1:$B$170</definedName>
    <definedName name="TABLA14">'[40]14'!$A$1:$B$100</definedName>
    <definedName name="TABLA14D">'[40]14'!$D$1:$E$21</definedName>
    <definedName name="TABLA15">'[40]15'!$A$1:$B$69</definedName>
    <definedName name="TABLA17">'[40]17'!$A$2:$B$134</definedName>
    <definedName name="TABLA18">'[40]18'!$A$1:$B$100</definedName>
    <definedName name="TABLA19">'[40]19'!$A$1:$B$100</definedName>
    <definedName name="TABLA2">'[40]2'!$A$3:$B$187</definedName>
    <definedName name="TABLA20">'[40]20'!$A$1:$B$100</definedName>
    <definedName name="tabla2002" localSheetId="0">#REF!</definedName>
    <definedName name="tabla2002" localSheetId="1">#REF!</definedName>
    <definedName name="tabla2002" localSheetId="3">#REF!</definedName>
    <definedName name="tabla2002" localSheetId="4">#REF!</definedName>
    <definedName name="tabla2002" localSheetId="6">#REF!</definedName>
    <definedName name="tabla2002" localSheetId="9">#REF!</definedName>
    <definedName name="tabla2002">#REF!</definedName>
    <definedName name="TABLA21">'[40]21'!$A$1:$B$67</definedName>
    <definedName name="TABLA22">'[40]22'!$A$1:$B$14</definedName>
    <definedName name="TABLA3">'[40]3'!$A$2:$B$43</definedName>
    <definedName name="TABLA4">'[40]4'!$A$2:$B$31</definedName>
    <definedName name="TABLA5">'[40]5'!$A$1:$B$31</definedName>
    <definedName name="TABLA6">'[40]6'!$A$1:$B$28</definedName>
    <definedName name="TABLA7">'[40]7'!$A$2:$B$23</definedName>
    <definedName name="TABLA8">'[40]8'!$A$1:$B$49</definedName>
    <definedName name="TABLA9">'[40]9'!$A$1:$B$332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3">#REF!</definedName>
    <definedName name="TIT" localSheetId="4">#REF!</definedName>
    <definedName name="TIT" localSheetId="6">#REF!</definedName>
    <definedName name="TIT" localSheetId="9">#REF!</definedName>
    <definedName name="TIT">#REF!</definedName>
    <definedName name="TITULO" localSheetId="1">[41]PPQ!$B$3</definedName>
    <definedName name="TITULO">[41]PPQ!$B$3</definedName>
    <definedName name="_xlnm.Print_Titles" localSheetId="0">'Anexo 10'!$4:$7</definedName>
    <definedName name="_xlnm.Print_Titles" localSheetId="1">'Anexo 11'!$4:$7</definedName>
    <definedName name="_xlnm.Print_Titles" localSheetId="3">'Anexo 13'!$4:$7</definedName>
    <definedName name="_xlnm.Print_Titles" localSheetId="4">'Anexo 14'!$4:$7</definedName>
    <definedName name="_xlnm.Print_Titles" localSheetId="6">'Anexo 16 '!$4:$7</definedName>
    <definedName name="_xlnm.Print_Titles" localSheetId="9">'Anexo 19'!$1:$7</definedName>
    <definedName name="TODO96" localSheetId="0">#REF!</definedName>
    <definedName name="TODO96" localSheetId="1">#REF!</definedName>
    <definedName name="TODO96" localSheetId="3">#REF!</definedName>
    <definedName name="TODO96" localSheetId="4">#REF!</definedName>
    <definedName name="TODO96" localSheetId="6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3">#REF!</definedName>
    <definedName name="total_real" localSheetId="4">#REF!</definedName>
    <definedName name="total_real" localSheetId="6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3">#REF!</definedName>
    <definedName name="TOTAL01" localSheetId="4">#REF!</definedName>
    <definedName name="TOTAL01" localSheetId="6">#REF!</definedName>
    <definedName name="TOTAL01" localSheetId="9">#REF!</definedName>
    <definedName name="TOTAL01">#REF!</definedName>
    <definedName name="total1">'[32]1'!$I$2:$J$42</definedName>
    <definedName name="TOTAL10">'[32]10'!$J$2:$K$39</definedName>
    <definedName name="TOTAL2">'[32]2'!$J$2:$K$39</definedName>
    <definedName name="TOTAL3">'[32]3'!$J$2:$K$39</definedName>
    <definedName name="TOTAL4">'[32]4'!$J$2:$K$39</definedName>
    <definedName name="TOTAL5">'[32]5'!$J$2:$K$39</definedName>
    <definedName name="TOTAL6">'[32]6'!$J$2:$K$39</definedName>
    <definedName name="TOTAL7">'[32]7'!$J$2:$K$39</definedName>
    <definedName name="TOTAL8">'[32]8'!$J$2:$K$39</definedName>
    <definedName name="TOTAL9">'[32]9'!$J$2:$K$39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[2]!AGO&amp;[2]!SEP&amp;[2]!OCT&amp;[2]!NOV&amp;[2]!DIC</definedName>
    <definedName name="u" localSheetId="3">[3]!AGO&amp;[3]!SEP&amp;[3]!OCT&amp;[3]!NOV&amp;[3]!DIC</definedName>
    <definedName name="u" localSheetId="4">[1]!AGO&amp;[1]!SEP&amp;[1]!OCT&amp;[1]!NOV&amp;[1]!DIC</definedName>
    <definedName name="u" localSheetId="6">[2]!AGO&amp;[2]!SEP&amp;[2]!OCT&amp;[2]!NOV&amp;[2]!DIC</definedName>
    <definedName name="u" localSheetId="9">[4]!AGO&amp;[4]!SEP&amp;[4]!OCT&amp;[4]!NOV&amp;[4]!DIC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3">#REF!</definedName>
    <definedName name="UPCPICF_VMD50020" localSheetId="4">#REF!</definedName>
    <definedName name="UPCPICF_VMD50020" localSheetId="6">#REF!</definedName>
    <definedName name="UPCPICF_VMD50020" localSheetId="9">#REF!</definedName>
    <definedName name="UPCPICF_VMD50020">#REF!</definedName>
    <definedName name="UR">[35]urs!$C$10:$D$1332</definedName>
    <definedName name="V_Bife" localSheetId="1">'[38]ADEC II'!$A$1:$Z$1016</definedName>
    <definedName name="V_Bife">'[38]ADEC II'!$A$1:$Z$1016</definedName>
    <definedName name="VARIABLES">#N/A</definedName>
    <definedName name="vcorta" localSheetId="0">#REF!</definedName>
    <definedName name="vcorta" localSheetId="1">#REF!</definedName>
    <definedName name="vcorta" localSheetId="3">#REF!</definedName>
    <definedName name="vcorta" localSheetId="4">#REF!</definedName>
    <definedName name="vcorta" localSheetId="6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3">#REF!</definedName>
    <definedName name="Vertientes" localSheetId="4">#REF!</definedName>
    <definedName name="Vertientes" localSheetId="6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3">#REF!</definedName>
    <definedName name="x" localSheetId="4">#REF!</definedName>
    <definedName name="x" localSheetId="6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3">#REF!</definedName>
    <definedName name="xxx" localSheetId="4">#REF!</definedName>
    <definedName name="xxx" localSheetId="6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3">#REF!</definedName>
    <definedName name="yyy" localSheetId="4">#REF!</definedName>
    <definedName name="yyy" localSheetId="6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3">#REF!</definedName>
    <definedName name="zz" localSheetId="4">#REF!</definedName>
    <definedName name="zz" localSheetId="6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2" i="6" l="1"/>
  <c r="H152" i="6"/>
  <c r="I151" i="6"/>
  <c r="H151" i="6"/>
  <c r="I150" i="6"/>
  <c r="H150" i="6"/>
  <c r="I149" i="6"/>
  <c r="H149" i="6"/>
  <c r="I148" i="6"/>
  <c r="H148" i="6"/>
  <c r="I147" i="6"/>
  <c r="H147" i="6"/>
  <c r="I146" i="6"/>
  <c r="H146" i="6"/>
  <c r="I145" i="6"/>
  <c r="H145" i="6"/>
  <c r="I144" i="6"/>
  <c r="H144" i="6"/>
  <c r="I143" i="6"/>
  <c r="H143" i="6"/>
  <c r="I142" i="6"/>
  <c r="H142" i="6"/>
  <c r="F141" i="6"/>
  <c r="I141" i="6" s="1"/>
  <c r="E141" i="6"/>
  <c r="D141" i="6"/>
  <c r="C141" i="6"/>
  <c r="I140" i="6"/>
  <c r="H140" i="6"/>
  <c r="F139" i="6"/>
  <c r="I139" i="6" s="1"/>
  <c r="E139" i="6"/>
  <c r="D139" i="6"/>
  <c r="C139" i="6"/>
  <c r="I138" i="6"/>
  <c r="H138" i="6"/>
  <c r="I137" i="6"/>
  <c r="H137" i="6"/>
  <c r="F136" i="6"/>
  <c r="I136" i="6" s="1"/>
  <c r="E136" i="6"/>
  <c r="D136" i="6"/>
  <c r="C136" i="6"/>
  <c r="I135" i="6"/>
  <c r="H135" i="6"/>
  <c r="I134" i="6"/>
  <c r="H134" i="6"/>
  <c r="I133" i="6"/>
  <c r="H133" i="6"/>
  <c r="F132" i="6"/>
  <c r="I132" i="6" s="1"/>
  <c r="E132" i="6"/>
  <c r="D132" i="6"/>
  <c r="C132" i="6"/>
  <c r="I131" i="6"/>
  <c r="H131" i="6"/>
  <c r="F130" i="6"/>
  <c r="I130" i="6" s="1"/>
  <c r="E130" i="6"/>
  <c r="D130" i="6"/>
  <c r="C130" i="6"/>
  <c r="I129" i="6"/>
  <c r="H129" i="6"/>
  <c r="I128" i="6"/>
  <c r="H128" i="6"/>
  <c r="I127" i="6"/>
  <c r="F127" i="6"/>
  <c r="H127" i="6" s="1"/>
  <c r="E127" i="6"/>
  <c r="D127" i="6"/>
  <c r="C127" i="6"/>
  <c r="I126" i="6"/>
  <c r="H126" i="6"/>
  <c r="I125" i="6"/>
  <c r="H125" i="6"/>
  <c r="I124" i="6"/>
  <c r="H124" i="6"/>
  <c r="I123" i="6"/>
  <c r="H123" i="6"/>
  <c r="I122" i="6"/>
  <c r="H122" i="6"/>
  <c r="I121" i="6"/>
  <c r="H121" i="6"/>
  <c r="I120" i="6"/>
  <c r="H120" i="6"/>
  <c r="H119" i="6"/>
  <c r="F119" i="6"/>
  <c r="I119" i="6" s="1"/>
  <c r="E119" i="6"/>
  <c r="D119" i="6"/>
  <c r="C119" i="6"/>
  <c r="I118" i="6"/>
  <c r="H118" i="6"/>
  <c r="I117" i="6"/>
  <c r="H117" i="6"/>
  <c r="I116" i="6"/>
  <c r="H116" i="6"/>
  <c r="I115" i="6"/>
  <c r="H115" i="6"/>
  <c r="F114" i="6"/>
  <c r="I114" i="6" s="1"/>
  <c r="E114" i="6"/>
  <c r="D114" i="6"/>
  <c r="C114" i="6"/>
  <c r="I113" i="6"/>
  <c r="H113" i="6"/>
  <c r="I112" i="6"/>
  <c r="H112" i="6"/>
  <c r="F111" i="6"/>
  <c r="E111" i="6"/>
  <c r="D111" i="6"/>
  <c r="H111" i="6" s="1"/>
  <c r="C111" i="6"/>
  <c r="I110" i="6"/>
  <c r="H110" i="6"/>
  <c r="I109" i="6"/>
  <c r="F109" i="6"/>
  <c r="E109" i="6"/>
  <c r="D109" i="6"/>
  <c r="H109" i="6" s="1"/>
  <c r="C109" i="6"/>
  <c r="I108" i="6"/>
  <c r="H108" i="6"/>
  <c r="I107" i="6"/>
  <c r="F107" i="6"/>
  <c r="E107" i="6"/>
  <c r="D107" i="6"/>
  <c r="H107" i="6" s="1"/>
  <c r="C107" i="6"/>
  <c r="I106" i="6"/>
  <c r="H106" i="6"/>
  <c r="I105" i="6"/>
  <c r="H105" i="6"/>
  <c r="F104" i="6"/>
  <c r="I104" i="6" s="1"/>
  <c r="E104" i="6"/>
  <c r="D104" i="6"/>
  <c r="C104" i="6"/>
  <c r="I103" i="6"/>
  <c r="H103" i="6"/>
  <c r="I102" i="6"/>
  <c r="H102" i="6"/>
  <c r="I101" i="6"/>
  <c r="H101" i="6"/>
  <c r="F100" i="6"/>
  <c r="I100" i="6" s="1"/>
  <c r="E100" i="6"/>
  <c r="D100" i="6"/>
  <c r="C100" i="6"/>
  <c r="I99" i="6"/>
  <c r="H99" i="6"/>
  <c r="F98" i="6"/>
  <c r="I98" i="6" s="1"/>
  <c r="E98" i="6"/>
  <c r="D98" i="6"/>
  <c r="C98" i="6"/>
  <c r="I97" i="6"/>
  <c r="H97" i="6"/>
  <c r="I96" i="6"/>
  <c r="H96" i="6"/>
  <c r="I95" i="6"/>
  <c r="H95" i="6"/>
  <c r="I94" i="6"/>
  <c r="H94" i="6"/>
  <c r="I93" i="6"/>
  <c r="H93" i="6"/>
  <c r="I92" i="6"/>
  <c r="H92" i="6"/>
  <c r="F91" i="6"/>
  <c r="E91" i="6"/>
  <c r="D91" i="6"/>
  <c r="C91" i="6"/>
  <c r="I90" i="6"/>
  <c r="H90" i="6"/>
  <c r="F89" i="6"/>
  <c r="I89" i="6" s="1"/>
  <c r="E89" i="6"/>
  <c r="D89" i="6"/>
  <c r="C89" i="6"/>
  <c r="I88" i="6"/>
  <c r="H88" i="6"/>
  <c r="I87" i="6"/>
  <c r="H87" i="6"/>
  <c r="I86" i="6"/>
  <c r="H86" i="6"/>
  <c r="I85" i="6"/>
  <c r="H85" i="6"/>
  <c r="F84" i="6"/>
  <c r="E84" i="6"/>
  <c r="D84" i="6"/>
  <c r="C84" i="6"/>
  <c r="I83" i="6"/>
  <c r="H83" i="6"/>
  <c r="I82" i="6"/>
  <c r="H82" i="6"/>
  <c r="I81" i="6"/>
  <c r="H81" i="6"/>
  <c r="I80" i="6"/>
  <c r="H80" i="6"/>
  <c r="I79" i="6"/>
  <c r="H79" i="6"/>
  <c r="I78" i="6"/>
  <c r="H78" i="6"/>
  <c r="I77" i="6"/>
  <c r="H77" i="6"/>
  <c r="F76" i="6"/>
  <c r="E76" i="6"/>
  <c r="D76" i="6"/>
  <c r="H76" i="6" s="1"/>
  <c r="C76" i="6"/>
  <c r="I75" i="6"/>
  <c r="H75" i="6"/>
  <c r="I74" i="6"/>
  <c r="H74" i="6"/>
  <c r="I73" i="6"/>
  <c r="H73" i="6"/>
  <c r="I72" i="6"/>
  <c r="H72" i="6"/>
  <c r="F71" i="6"/>
  <c r="E71" i="6"/>
  <c r="D71" i="6"/>
  <c r="H71" i="6" s="1"/>
  <c r="C71" i="6"/>
  <c r="I70" i="6"/>
  <c r="H70" i="6"/>
  <c r="I69" i="6"/>
  <c r="H69" i="6"/>
  <c r="I68" i="6"/>
  <c r="H68" i="6"/>
  <c r="I67" i="6"/>
  <c r="H67" i="6"/>
  <c r="F66" i="6"/>
  <c r="E66" i="6"/>
  <c r="I66" i="6" s="1"/>
  <c r="D66" i="6"/>
  <c r="H66" i="6" s="1"/>
  <c r="C66" i="6"/>
  <c r="I65" i="6"/>
  <c r="H65" i="6"/>
  <c r="I64" i="6"/>
  <c r="H64" i="6"/>
  <c r="I63" i="6"/>
  <c r="H63" i="6"/>
  <c r="F62" i="6"/>
  <c r="E62" i="6"/>
  <c r="D62" i="6"/>
  <c r="C62" i="6"/>
  <c r="I61" i="6"/>
  <c r="H61" i="6"/>
  <c r="F60" i="6"/>
  <c r="E60" i="6"/>
  <c r="I60" i="6" s="1"/>
  <c r="D60" i="6"/>
  <c r="H60" i="6" s="1"/>
  <c r="C60" i="6"/>
  <c r="I59" i="6"/>
  <c r="H59" i="6"/>
  <c r="I58" i="6"/>
  <c r="H58" i="6"/>
  <c r="I57" i="6"/>
  <c r="H57" i="6"/>
  <c r="I56" i="6"/>
  <c r="H56" i="6"/>
  <c r="I55" i="6"/>
  <c r="H55" i="6"/>
  <c r="I54" i="6"/>
  <c r="H54" i="6"/>
  <c r="I53" i="6"/>
  <c r="H53" i="6"/>
  <c r="I52" i="6"/>
  <c r="H52" i="6"/>
  <c r="I51" i="6"/>
  <c r="H51" i="6"/>
  <c r="I50" i="6"/>
  <c r="H50" i="6"/>
  <c r="I49" i="6"/>
  <c r="H49" i="6"/>
  <c r="I48" i="6"/>
  <c r="H48" i="6"/>
  <c r="I47" i="6"/>
  <c r="H47" i="6"/>
  <c r="I46" i="6"/>
  <c r="H46" i="6"/>
  <c r="F45" i="6"/>
  <c r="E45" i="6"/>
  <c r="D45" i="6"/>
  <c r="C45" i="6"/>
  <c r="I44" i="6"/>
  <c r="H44" i="6"/>
  <c r="I43" i="6"/>
  <c r="H43" i="6"/>
  <c r="I42" i="6"/>
  <c r="H42" i="6"/>
  <c r="I41" i="6"/>
  <c r="H41" i="6"/>
  <c r="I40" i="6"/>
  <c r="H40" i="6"/>
  <c r="I39" i="6"/>
  <c r="H39" i="6"/>
  <c r="I38" i="6"/>
  <c r="H38" i="6"/>
  <c r="F37" i="6"/>
  <c r="I37" i="6" s="1"/>
  <c r="E37" i="6"/>
  <c r="D37" i="6"/>
  <c r="C37" i="6"/>
  <c r="I36" i="6"/>
  <c r="H36" i="6"/>
  <c r="I35" i="6"/>
  <c r="H35" i="6"/>
  <c r="F34" i="6"/>
  <c r="E34" i="6"/>
  <c r="D34" i="6"/>
  <c r="H34" i="6" s="1"/>
  <c r="C34" i="6"/>
  <c r="I33" i="6"/>
  <c r="H33" i="6"/>
  <c r="F32" i="6"/>
  <c r="E32" i="6"/>
  <c r="D32" i="6"/>
  <c r="C32" i="6"/>
  <c r="I31" i="6"/>
  <c r="H31" i="6"/>
  <c r="I30" i="6"/>
  <c r="H30" i="6"/>
  <c r="H29" i="6"/>
  <c r="F29" i="6"/>
  <c r="E29" i="6"/>
  <c r="D29" i="6"/>
  <c r="C29" i="6"/>
  <c r="I28" i="6"/>
  <c r="H28" i="6"/>
  <c r="I27" i="6"/>
  <c r="H27" i="6"/>
  <c r="F26" i="6"/>
  <c r="E26" i="6"/>
  <c r="I26" i="6" s="1"/>
  <c r="D26" i="6"/>
  <c r="H26" i="6" s="1"/>
  <c r="C26" i="6"/>
  <c r="I25" i="6"/>
  <c r="H25" i="6"/>
  <c r="F24" i="6"/>
  <c r="E24" i="6"/>
  <c r="I24" i="6" s="1"/>
  <c r="D24" i="6"/>
  <c r="C24" i="6"/>
  <c r="I23" i="6"/>
  <c r="H23" i="6"/>
  <c r="I22" i="6"/>
  <c r="H22" i="6"/>
  <c r="I21" i="6"/>
  <c r="H21" i="6"/>
  <c r="F20" i="6"/>
  <c r="E20" i="6"/>
  <c r="I20" i="6" s="1"/>
  <c r="D20" i="6"/>
  <c r="H20" i="6" s="1"/>
  <c r="C20" i="6"/>
  <c r="I19" i="6"/>
  <c r="H19" i="6"/>
  <c r="I18" i="6"/>
  <c r="H18" i="6"/>
  <c r="I17" i="6"/>
  <c r="H17" i="6"/>
  <c r="I16" i="6"/>
  <c r="H16" i="6"/>
  <c r="I15" i="6"/>
  <c r="H15" i="6"/>
  <c r="I14" i="6"/>
  <c r="H14" i="6"/>
  <c r="F13" i="6"/>
  <c r="E13" i="6"/>
  <c r="D13" i="6"/>
  <c r="C13" i="6"/>
  <c r="I12" i="6"/>
  <c r="H12" i="6"/>
  <c r="I11" i="6"/>
  <c r="H11" i="6"/>
  <c r="F10" i="6"/>
  <c r="E10" i="6"/>
  <c r="I10" i="6" s="1"/>
  <c r="D10" i="6"/>
  <c r="H10" i="6" s="1"/>
  <c r="C10" i="6"/>
  <c r="F9" i="6"/>
  <c r="C9" i="6"/>
  <c r="F8" i="6"/>
  <c r="I81" i="4"/>
  <c r="H81" i="4"/>
  <c r="F80" i="4"/>
  <c r="I80" i="4" s="1"/>
  <c r="E80" i="4"/>
  <c r="D80" i="4"/>
  <c r="C80" i="4"/>
  <c r="I79" i="4"/>
  <c r="H79" i="4"/>
  <c r="I78" i="4"/>
  <c r="H78" i="4"/>
  <c r="I77" i="4"/>
  <c r="H77" i="4"/>
  <c r="I76" i="4"/>
  <c r="H76" i="4"/>
  <c r="I75" i="4"/>
  <c r="H75" i="4"/>
  <c r="I74" i="4"/>
  <c r="H74" i="4"/>
  <c r="I73" i="4"/>
  <c r="H73" i="4"/>
  <c r="F72" i="4"/>
  <c r="I72" i="4" s="1"/>
  <c r="E72" i="4"/>
  <c r="D72" i="4"/>
  <c r="C72" i="4"/>
  <c r="I71" i="4"/>
  <c r="H71" i="4"/>
  <c r="F70" i="4"/>
  <c r="I70" i="4" s="1"/>
  <c r="E70" i="4"/>
  <c r="D70" i="4"/>
  <c r="C70" i="4"/>
  <c r="I69" i="4"/>
  <c r="H69" i="4"/>
  <c r="F68" i="4"/>
  <c r="I68" i="4" s="1"/>
  <c r="E68" i="4"/>
  <c r="D68" i="4"/>
  <c r="C68" i="4"/>
  <c r="I67" i="4"/>
  <c r="H67" i="4"/>
  <c r="I66" i="4"/>
  <c r="H66" i="4"/>
  <c r="I65" i="4"/>
  <c r="F65" i="4"/>
  <c r="H65" i="4" s="1"/>
  <c r="E65" i="4"/>
  <c r="D65" i="4"/>
  <c r="C65" i="4"/>
  <c r="I64" i="4"/>
  <c r="H64" i="4"/>
  <c r="I63" i="4"/>
  <c r="H63" i="4"/>
  <c r="F62" i="4"/>
  <c r="I62" i="4" s="1"/>
  <c r="E62" i="4"/>
  <c r="D62" i="4"/>
  <c r="C62" i="4"/>
  <c r="I61" i="4"/>
  <c r="H61" i="4"/>
  <c r="F60" i="4"/>
  <c r="I60" i="4" s="1"/>
  <c r="E60" i="4"/>
  <c r="D60" i="4"/>
  <c r="C60" i="4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H53" i="4"/>
  <c r="I52" i="4"/>
  <c r="H52" i="4"/>
  <c r="I51" i="4"/>
  <c r="H51" i="4"/>
  <c r="I50" i="4"/>
  <c r="H50" i="4"/>
  <c r="I49" i="4"/>
  <c r="H49" i="4"/>
  <c r="F48" i="4"/>
  <c r="I48" i="4" s="1"/>
  <c r="E48" i="4"/>
  <c r="D48" i="4"/>
  <c r="C48" i="4"/>
  <c r="I47" i="4"/>
  <c r="H47" i="4"/>
  <c r="F46" i="4"/>
  <c r="I46" i="4" s="1"/>
  <c r="E46" i="4"/>
  <c r="D46" i="4"/>
  <c r="C46" i="4"/>
  <c r="I45" i="4"/>
  <c r="H45" i="4"/>
  <c r="I44" i="4"/>
  <c r="H44" i="4"/>
  <c r="I43" i="4"/>
  <c r="H43" i="4"/>
  <c r="I42" i="4"/>
  <c r="H42" i="4"/>
  <c r="I41" i="4"/>
  <c r="H41" i="4"/>
  <c r="I40" i="4"/>
  <c r="H40" i="4"/>
  <c r="I39" i="4"/>
  <c r="H39" i="4"/>
  <c r="I38" i="4"/>
  <c r="H38" i="4"/>
  <c r="I37" i="4"/>
  <c r="H37" i="4"/>
  <c r="F36" i="4"/>
  <c r="I36" i="4" s="1"/>
  <c r="E36" i="4"/>
  <c r="D36" i="4"/>
  <c r="C36" i="4"/>
  <c r="I35" i="4"/>
  <c r="H35" i="4"/>
  <c r="I34" i="4"/>
  <c r="H34" i="4"/>
  <c r="I33" i="4"/>
  <c r="F33" i="4"/>
  <c r="H33" i="4" s="1"/>
  <c r="E33" i="4"/>
  <c r="D33" i="4"/>
  <c r="C33" i="4"/>
  <c r="I32" i="4"/>
  <c r="H32" i="4"/>
  <c r="I31" i="4"/>
  <c r="H31" i="4"/>
  <c r="I30" i="4"/>
  <c r="H30" i="4"/>
  <c r="I29" i="4"/>
  <c r="H29" i="4"/>
  <c r="I28" i="4"/>
  <c r="H28" i="4"/>
  <c r="I27" i="4"/>
  <c r="H27" i="4"/>
  <c r="F26" i="4"/>
  <c r="I26" i="4" s="1"/>
  <c r="E26" i="4"/>
  <c r="D26" i="4"/>
  <c r="C26" i="4"/>
  <c r="I25" i="4"/>
  <c r="H25" i="4"/>
  <c r="I24" i="4"/>
  <c r="H24" i="4"/>
  <c r="I23" i="4"/>
  <c r="H23" i="4"/>
  <c r="I22" i="4"/>
  <c r="H22" i="4"/>
  <c r="I21" i="4"/>
  <c r="H21" i="4"/>
  <c r="I20" i="4"/>
  <c r="H20" i="4"/>
  <c r="I19" i="4"/>
  <c r="H19" i="4"/>
  <c r="F18" i="4"/>
  <c r="I18" i="4" s="1"/>
  <c r="E18" i="4"/>
  <c r="D18" i="4"/>
  <c r="C18" i="4"/>
  <c r="I17" i="4"/>
  <c r="H17" i="4"/>
  <c r="I16" i="4"/>
  <c r="H16" i="4"/>
  <c r="I15" i="4"/>
  <c r="H15" i="4"/>
  <c r="F14" i="4"/>
  <c r="I14" i="4" s="1"/>
  <c r="E14" i="4"/>
  <c r="D14" i="4"/>
  <c r="C14" i="4"/>
  <c r="I13" i="4"/>
  <c r="H13" i="4"/>
  <c r="I12" i="4"/>
  <c r="H12" i="4"/>
  <c r="I11" i="4"/>
  <c r="F11" i="4"/>
  <c r="H11" i="4" s="1"/>
  <c r="E11" i="4"/>
  <c r="D11" i="4"/>
  <c r="C11" i="4"/>
  <c r="I10" i="4"/>
  <c r="H10" i="4"/>
  <c r="I9" i="4"/>
  <c r="F9" i="4"/>
  <c r="H9" i="4" s="1"/>
  <c r="E9" i="4"/>
  <c r="D9" i="4"/>
  <c r="D8" i="4" s="1"/>
  <c r="C9" i="4"/>
  <c r="F8" i="4"/>
  <c r="I8" i="4" s="1"/>
  <c r="E8" i="4"/>
  <c r="C8" i="4"/>
  <c r="C8" i="6" l="1"/>
  <c r="I34" i="6"/>
  <c r="I45" i="6"/>
  <c r="I84" i="6"/>
  <c r="I91" i="6"/>
  <c r="H139" i="6"/>
  <c r="H141" i="6"/>
  <c r="I13" i="6"/>
  <c r="H32" i="6"/>
  <c r="H45" i="6"/>
  <c r="H62" i="6"/>
  <c r="I71" i="6"/>
  <c r="I76" i="6"/>
  <c r="H89" i="6"/>
  <c r="H91" i="6"/>
  <c r="I111" i="6"/>
  <c r="H13" i="6"/>
  <c r="H24" i="6"/>
  <c r="I29" i="6"/>
  <c r="I32" i="6"/>
  <c r="H37" i="6"/>
  <c r="I62" i="6"/>
  <c r="D9" i="6"/>
  <c r="E9" i="6"/>
  <c r="E8" i="6" s="1"/>
  <c r="I8" i="6" s="1"/>
  <c r="H84" i="6"/>
  <c r="H98" i="6"/>
  <c r="H100" i="6"/>
  <c r="H104" i="6"/>
  <c r="H114" i="6"/>
  <c r="H130" i="6"/>
  <c r="H132" i="6"/>
  <c r="H136" i="6"/>
  <c r="H8" i="4"/>
  <c r="H14" i="4"/>
  <c r="H18" i="4"/>
  <c r="H26" i="4"/>
  <c r="H36" i="4"/>
  <c r="H46" i="4"/>
  <c r="H48" i="4"/>
  <c r="H60" i="4"/>
  <c r="H62" i="4"/>
  <c r="H68" i="4"/>
  <c r="H70" i="4"/>
  <c r="H72" i="4"/>
  <c r="H80" i="4"/>
  <c r="D8" i="6" l="1"/>
  <c r="H8" i="6" s="1"/>
  <c r="H9" i="6"/>
  <c r="I9" i="6"/>
  <c r="C9" i="11" l="1"/>
  <c r="D9" i="11"/>
  <c r="E9" i="11"/>
  <c r="F9" i="11"/>
  <c r="G9" i="11"/>
  <c r="H10" i="11"/>
  <c r="I10" i="11"/>
  <c r="H11" i="11"/>
  <c r="I11" i="11"/>
  <c r="H12" i="11"/>
  <c r="I12" i="11"/>
  <c r="H13" i="11"/>
  <c r="I13" i="11"/>
  <c r="C14" i="11"/>
  <c r="D14" i="11"/>
  <c r="E14" i="11"/>
  <c r="F14" i="11"/>
  <c r="G14" i="11"/>
  <c r="H15" i="11"/>
  <c r="I15" i="11"/>
  <c r="C16" i="11"/>
  <c r="D16" i="11"/>
  <c r="E16" i="11"/>
  <c r="F16" i="11"/>
  <c r="H17" i="11"/>
  <c r="I17" i="11"/>
  <c r="C18" i="11"/>
  <c r="D18" i="11"/>
  <c r="E18" i="11"/>
  <c r="F18" i="11"/>
  <c r="G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C44" i="11"/>
  <c r="D44" i="11"/>
  <c r="E44" i="11"/>
  <c r="F44" i="11"/>
  <c r="H45" i="11"/>
  <c r="I45" i="11"/>
  <c r="H46" i="11"/>
  <c r="I46" i="11"/>
  <c r="H47" i="11"/>
  <c r="I47" i="11"/>
  <c r="H48" i="11"/>
  <c r="I48" i="11"/>
  <c r="H49" i="11"/>
  <c r="I49" i="11"/>
  <c r="H50" i="11"/>
  <c r="I50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H60" i="11"/>
  <c r="I60" i="11"/>
  <c r="C61" i="11"/>
  <c r="D61" i="11"/>
  <c r="E61" i="11"/>
  <c r="F61" i="11"/>
  <c r="G61" i="11"/>
  <c r="H62" i="11"/>
  <c r="I62" i="11"/>
  <c r="C63" i="11"/>
  <c r="D63" i="11"/>
  <c r="E63" i="11"/>
  <c r="F63" i="11"/>
  <c r="H63" i="11" s="1"/>
  <c r="G63" i="11"/>
  <c r="H64" i="11"/>
  <c r="I64" i="11"/>
  <c r="H65" i="11"/>
  <c r="I65" i="11"/>
  <c r="H66" i="11"/>
  <c r="I66" i="11"/>
  <c r="H67" i="11"/>
  <c r="I67" i="11"/>
  <c r="C68" i="11"/>
  <c r="D68" i="11"/>
  <c r="E68" i="11"/>
  <c r="F68" i="11"/>
  <c r="G68" i="11"/>
  <c r="H69" i="11"/>
  <c r="I69" i="11"/>
  <c r="C70" i="11"/>
  <c r="D70" i="11"/>
  <c r="E70" i="11"/>
  <c r="F70" i="11"/>
  <c r="G70" i="11"/>
  <c r="H71" i="11"/>
  <c r="I71" i="11"/>
  <c r="H72" i="11"/>
  <c r="I72" i="11"/>
  <c r="H73" i="11"/>
  <c r="I73" i="11"/>
  <c r="H74" i="11"/>
  <c r="I74" i="11"/>
  <c r="H75" i="11"/>
  <c r="I75" i="11"/>
  <c r="H76" i="11"/>
  <c r="I76" i="11"/>
  <c r="H77" i="11"/>
  <c r="I77" i="11"/>
  <c r="H78" i="11"/>
  <c r="I78" i="11"/>
  <c r="C79" i="11"/>
  <c r="D79" i="11"/>
  <c r="E79" i="11"/>
  <c r="F79" i="11"/>
  <c r="G79" i="11"/>
  <c r="H80" i="11"/>
  <c r="I80" i="11"/>
  <c r="C81" i="11"/>
  <c r="D81" i="11"/>
  <c r="E81" i="11"/>
  <c r="F81" i="11"/>
  <c r="H82" i="11"/>
  <c r="I82" i="11"/>
  <c r="H83" i="11"/>
  <c r="I83" i="11"/>
  <c r="H84" i="11"/>
  <c r="I84" i="11"/>
  <c r="H85" i="11"/>
  <c r="I85" i="11"/>
  <c r="H86" i="11"/>
  <c r="I86" i="11"/>
  <c r="H87" i="11"/>
  <c r="I87" i="11"/>
  <c r="H88" i="11"/>
  <c r="I88" i="11"/>
  <c r="H89" i="11"/>
  <c r="I89" i="11"/>
  <c r="H90" i="11"/>
  <c r="I90" i="11"/>
  <c r="H91" i="11"/>
  <c r="I91" i="11"/>
  <c r="C92" i="11"/>
  <c r="D92" i="11"/>
  <c r="E92" i="11"/>
  <c r="F92" i="11"/>
  <c r="H93" i="11"/>
  <c r="I93" i="11"/>
  <c r="H94" i="11"/>
  <c r="I94" i="11"/>
  <c r="H95" i="11"/>
  <c r="I95" i="11"/>
  <c r="H96" i="11"/>
  <c r="I96" i="11"/>
  <c r="H97" i="11"/>
  <c r="I97" i="11"/>
  <c r="H98" i="11"/>
  <c r="I98" i="11"/>
  <c r="H99" i="11"/>
  <c r="I99" i="11"/>
  <c r="H100" i="11"/>
  <c r="I100" i="11"/>
  <c r="H101" i="11"/>
  <c r="I101" i="11"/>
  <c r="H102" i="11"/>
  <c r="I102" i="11"/>
  <c r="C103" i="11"/>
  <c r="D103" i="11"/>
  <c r="E103" i="11"/>
  <c r="F103" i="11"/>
  <c r="I103" i="11" s="1"/>
  <c r="H104" i="11"/>
  <c r="I104" i="11"/>
  <c r="C105" i="11"/>
  <c r="D105" i="11"/>
  <c r="E105" i="11"/>
  <c r="F105" i="11"/>
  <c r="I105" i="11" s="1"/>
  <c r="C107" i="11"/>
  <c r="D107" i="11"/>
  <c r="E107" i="11"/>
  <c r="F107" i="11"/>
  <c r="H108" i="11"/>
  <c r="I108" i="11"/>
  <c r="C109" i="11"/>
  <c r="D109" i="11"/>
  <c r="E109" i="11"/>
  <c r="F109" i="11"/>
  <c r="H109" i="11" s="1"/>
  <c r="H110" i="11"/>
  <c r="I110" i="11"/>
  <c r="H111" i="11"/>
  <c r="I111" i="11"/>
  <c r="H112" i="11"/>
  <c r="I112" i="11"/>
  <c r="H113" i="11"/>
  <c r="I113" i="11"/>
  <c r="C114" i="11"/>
  <c r="D114" i="11"/>
  <c r="E114" i="11"/>
  <c r="F114" i="11"/>
  <c r="H114" i="11" s="1"/>
  <c r="H115" i="11"/>
  <c r="I115" i="11"/>
  <c r="H116" i="11"/>
  <c r="I116" i="11"/>
  <c r="H117" i="11"/>
  <c r="I117" i="11"/>
  <c r="H118" i="11"/>
  <c r="I118" i="11"/>
  <c r="C119" i="11"/>
  <c r="D119" i="11"/>
  <c r="E119" i="11"/>
  <c r="F119" i="11"/>
  <c r="H120" i="11"/>
  <c r="I120" i="11"/>
  <c r="H121" i="11"/>
  <c r="I121" i="11"/>
  <c r="H122" i="11"/>
  <c r="I122" i="11"/>
  <c r="I18" i="11" l="1"/>
  <c r="H61" i="11"/>
  <c r="H44" i="11"/>
  <c r="H16" i="11"/>
  <c r="I119" i="11"/>
  <c r="H79" i="11"/>
  <c r="I61" i="11"/>
  <c r="H92" i="11"/>
  <c r="I79" i="11"/>
  <c r="I16" i="11"/>
  <c r="H68" i="11"/>
  <c r="H70" i="11"/>
  <c r="I70" i="11"/>
  <c r="I44" i="11"/>
  <c r="H9" i="11"/>
  <c r="I9" i="11"/>
  <c r="F8" i="11"/>
  <c r="I92" i="11"/>
  <c r="H81" i="11"/>
  <c r="I81" i="11"/>
  <c r="I68" i="11"/>
  <c r="E8" i="11"/>
  <c r="C8" i="11"/>
  <c r="H119" i="11"/>
  <c r="H105" i="11"/>
  <c r="H103" i="11"/>
  <c r="I107" i="11"/>
  <c r="I114" i="11"/>
  <c r="I109" i="11"/>
  <c r="H107" i="11"/>
  <c r="H14" i="11"/>
  <c r="I14" i="11"/>
  <c r="I63" i="11"/>
  <c r="H18" i="11"/>
  <c r="D8" i="11"/>
  <c r="C9" i="10"/>
  <c r="D9" i="10"/>
  <c r="E9" i="10"/>
  <c r="F9" i="10"/>
  <c r="H10" i="10"/>
  <c r="I10" i="10"/>
  <c r="C11" i="10"/>
  <c r="D11" i="10"/>
  <c r="E11" i="10"/>
  <c r="F11" i="10"/>
  <c r="H12" i="10"/>
  <c r="I12" i="10"/>
  <c r="C13" i="10"/>
  <c r="D13" i="10"/>
  <c r="E13" i="10"/>
  <c r="F13" i="10"/>
  <c r="G13" i="10"/>
  <c r="H14" i="10"/>
  <c r="I14" i="10"/>
  <c r="C16" i="10"/>
  <c r="D16" i="10"/>
  <c r="E16" i="10"/>
  <c r="F16" i="10"/>
  <c r="H17" i="10"/>
  <c r="I17" i="10"/>
  <c r="H18" i="10"/>
  <c r="I18" i="10"/>
  <c r="H19" i="10"/>
  <c r="I19" i="10"/>
  <c r="C20" i="10"/>
  <c r="D20" i="10"/>
  <c r="E20" i="10"/>
  <c r="F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C32" i="10"/>
  <c r="D32" i="10"/>
  <c r="E32" i="10"/>
  <c r="F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C45" i="10"/>
  <c r="D45" i="10"/>
  <c r="E45" i="10"/>
  <c r="F45" i="10"/>
  <c r="G45" i="10"/>
  <c r="H46" i="10"/>
  <c r="I46" i="10"/>
  <c r="H47" i="10"/>
  <c r="I47" i="10"/>
  <c r="H48" i="10"/>
  <c r="I48" i="10"/>
  <c r="C49" i="10"/>
  <c r="D49" i="10"/>
  <c r="E49" i="10"/>
  <c r="F49" i="10"/>
  <c r="H50" i="10"/>
  <c r="I50" i="10"/>
  <c r="H51" i="10"/>
  <c r="I51" i="10"/>
  <c r="C52" i="10"/>
  <c r="D52" i="10"/>
  <c r="E52" i="10"/>
  <c r="F52" i="10"/>
  <c r="G52" i="10"/>
  <c r="H53" i="10"/>
  <c r="I53" i="10"/>
  <c r="C54" i="10"/>
  <c r="D54" i="10"/>
  <c r="E54" i="10"/>
  <c r="F54" i="10"/>
  <c r="G54" i="10"/>
  <c r="H55" i="10"/>
  <c r="I55" i="10"/>
  <c r="C56" i="10"/>
  <c r="D56" i="10"/>
  <c r="E56" i="10"/>
  <c r="F56" i="10"/>
  <c r="H57" i="10"/>
  <c r="I57" i="10"/>
  <c r="C58" i="10"/>
  <c r="D58" i="10"/>
  <c r="E58" i="10"/>
  <c r="F58" i="10"/>
  <c r="H59" i="10"/>
  <c r="I59" i="10"/>
  <c r="C60" i="10"/>
  <c r="D60" i="10"/>
  <c r="E60" i="10"/>
  <c r="F60" i="10"/>
  <c r="G60" i="10"/>
  <c r="H61" i="10"/>
  <c r="I61" i="10"/>
  <c r="H62" i="10"/>
  <c r="I62" i="10"/>
  <c r="H63" i="10"/>
  <c r="I63" i="10"/>
  <c r="C64" i="10"/>
  <c r="D64" i="10"/>
  <c r="E64" i="10"/>
  <c r="F64" i="10"/>
  <c r="H65" i="10"/>
  <c r="I65" i="10"/>
  <c r="C67" i="10"/>
  <c r="D67" i="10"/>
  <c r="E67" i="10"/>
  <c r="F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C74" i="10"/>
  <c r="D74" i="10"/>
  <c r="E74" i="10"/>
  <c r="F74" i="10"/>
  <c r="H75" i="10"/>
  <c r="I75" i="10"/>
  <c r="H76" i="10"/>
  <c r="I76" i="10"/>
  <c r="C77" i="10"/>
  <c r="D77" i="10"/>
  <c r="E77" i="10"/>
  <c r="F77" i="10"/>
  <c r="H78" i="10"/>
  <c r="I78" i="10"/>
  <c r="C79" i="10"/>
  <c r="D79" i="10"/>
  <c r="E79" i="10"/>
  <c r="F79" i="10"/>
  <c r="H80" i="10"/>
  <c r="I80" i="10"/>
  <c r="C81" i="10"/>
  <c r="D81" i="10"/>
  <c r="E81" i="10"/>
  <c r="F81" i="10"/>
  <c r="H82" i="10"/>
  <c r="I82" i="10"/>
  <c r="C83" i="10"/>
  <c r="D83" i="10"/>
  <c r="E83" i="10"/>
  <c r="F83" i="10"/>
  <c r="H84" i="10"/>
  <c r="I84" i="10"/>
  <c r="H85" i="10"/>
  <c r="I85" i="10"/>
  <c r="C86" i="10"/>
  <c r="D86" i="10"/>
  <c r="E86" i="10"/>
  <c r="F86" i="10"/>
  <c r="H87" i="10"/>
  <c r="I87" i="10"/>
  <c r="H88" i="10"/>
  <c r="I88" i="10"/>
  <c r="H77" i="10" l="1"/>
  <c r="H81" i="10"/>
  <c r="I9" i="10"/>
  <c r="H8" i="11"/>
  <c r="I8" i="11"/>
  <c r="I52" i="10"/>
  <c r="I13" i="10"/>
  <c r="H52" i="10"/>
  <c r="C15" i="10"/>
  <c r="H13" i="10"/>
  <c r="I11" i="10"/>
  <c r="I83" i="10"/>
  <c r="H83" i="10"/>
  <c r="I86" i="10"/>
  <c r="H67" i="10"/>
  <c r="H64" i="10"/>
  <c r="H20" i="10"/>
  <c r="D15" i="10"/>
  <c r="D8" i="10" s="1"/>
  <c r="H11" i="10"/>
  <c r="H79" i="10"/>
  <c r="I77" i="10"/>
  <c r="H74" i="10"/>
  <c r="I20" i="10"/>
  <c r="I79" i="10"/>
  <c r="F66" i="10"/>
  <c r="H45" i="10"/>
  <c r="H32" i="10"/>
  <c r="H16" i="10"/>
  <c r="C66" i="10"/>
  <c r="I64" i="10"/>
  <c r="H58" i="10"/>
  <c r="E66" i="10"/>
  <c r="H54" i="10"/>
  <c r="H86" i="10"/>
  <c r="I81" i="10"/>
  <c r="D66" i="10"/>
  <c r="H60" i="10"/>
  <c r="H56" i="10"/>
  <c r="H49" i="10"/>
  <c r="I32" i="10"/>
  <c r="E15" i="10"/>
  <c r="I74" i="10"/>
  <c r="I60" i="10"/>
  <c r="I16" i="10"/>
  <c r="F15" i="10"/>
  <c r="H9" i="10"/>
  <c r="I58" i="10"/>
  <c r="I56" i="10"/>
  <c r="I54" i="10"/>
  <c r="I49" i="10"/>
  <c r="I45" i="10"/>
  <c r="I67" i="10"/>
  <c r="E8" i="10" l="1"/>
  <c r="H66" i="10"/>
  <c r="I66" i="10"/>
  <c r="C8" i="10"/>
  <c r="I15" i="10"/>
  <c r="H15" i="10"/>
  <c r="F8" i="10"/>
  <c r="C9" i="8"/>
  <c r="D9" i="8"/>
  <c r="E9" i="8"/>
  <c r="F9" i="8"/>
  <c r="H10" i="8"/>
  <c r="I10" i="8"/>
  <c r="C11" i="8"/>
  <c r="D11" i="8"/>
  <c r="E11" i="8"/>
  <c r="F11" i="8"/>
  <c r="H12" i="8"/>
  <c r="I12" i="8"/>
  <c r="C13" i="8"/>
  <c r="D13" i="8"/>
  <c r="E13" i="8"/>
  <c r="F13" i="8"/>
  <c r="H14" i="8"/>
  <c r="I14" i="8"/>
  <c r="H15" i="8"/>
  <c r="I15" i="8"/>
  <c r="H16" i="8"/>
  <c r="I16" i="8"/>
  <c r="H17" i="8"/>
  <c r="I17" i="8"/>
  <c r="C18" i="8"/>
  <c r="D18" i="8"/>
  <c r="E18" i="8"/>
  <c r="F18" i="8"/>
  <c r="H19" i="8"/>
  <c r="I19" i="8"/>
  <c r="H20" i="8"/>
  <c r="I20" i="8"/>
  <c r="H21" i="8"/>
  <c r="I21" i="8"/>
  <c r="H22" i="8"/>
  <c r="I22" i="8"/>
  <c r="H23" i="8"/>
  <c r="I23" i="8"/>
  <c r="H24" i="8"/>
  <c r="I24" i="8"/>
  <c r="H25" i="8"/>
  <c r="I25" i="8"/>
  <c r="H26" i="8"/>
  <c r="I26" i="8"/>
  <c r="H27" i="8"/>
  <c r="I27" i="8"/>
  <c r="H28" i="8"/>
  <c r="I28" i="8"/>
  <c r="H29" i="8"/>
  <c r="I29" i="8"/>
  <c r="H30" i="8"/>
  <c r="I30" i="8"/>
  <c r="C31" i="8"/>
  <c r="D31" i="8"/>
  <c r="E31" i="8"/>
  <c r="F31" i="8"/>
  <c r="H32" i="8"/>
  <c r="I32" i="8"/>
  <c r="C33" i="8"/>
  <c r="D33" i="8"/>
  <c r="E33" i="8"/>
  <c r="I33" i="8" s="1"/>
  <c r="F33" i="8"/>
  <c r="H34" i="8"/>
  <c r="I34" i="8"/>
  <c r="C35" i="8"/>
  <c r="D35" i="8"/>
  <c r="E35" i="8"/>
  <c r="F35" i="8"/>
  <c r="I35" i="8" s="1"/>
  <c r="H36" i="8"/>
  <c r="I36" i="8"/>
  <c r="C37" i="8"/>
  <c r="D37" i="8"/>
  <c r="E37" i="8"/>
  <c r="F37" i="8"/>
  <c r="H38" i="8"/>
  <c r="I38" i="8"/>
  <c r="H39" i="8"/>
  <c r="I39" i="8"/>
  <c r="H40" i="8"/>
  <c r="I40" i="8"/>
  <c r="H41" i="8"/>
  <c r="I41" i="8"/>
  <c r="H42" i="8"/>
  <c r="I42" i="8"/>
  <c r="H43" i="8"/>
  <c r="I43" i="8"/>
  <c r="H44" i="8"/>
  <c r="I44" i="8"/>
  <c r="H45" i="8"/>
  <c r="I45" i="8"/>
  <c r="C46" i="8"/>
  <c r="D46" i="8"/>
  <c r="E46" i="8"/>
  <c r="F46" i="8"/>
  <c r="H47" i="8"/>
  <c r="I47" i="8"/>
  <c r="C48" i="8"/>
  <c r="D48" i="8"/>
  <c r="E48" i="8"/>
  <c r="F48" i="8"/>
  <c r="H49" i="8"/>
  <c r="I49" i="8"/>
  <c r="H50" i="8"/>
  <c r="I50" i="8"/>
  <c r="C51" i="8"/>
  <c r="D51" i="8"/>
  <c r="E51" i="8"/>
  <c r="F51" i="8"/>
  <c r="H52" i="8"/>
  <c r="I52" i="8"/>
  <c r="C53" i="8"/>
  <c r="D53" i="8"/>
  <c r="E53" i="8"/>
  <c r="F53" i="8"/>
  <c r="H54" i="8"/>
  <c r="I54" i="8"/>
  <c r="C55" i="8"/>
  <c r="D55" i="8"/>
  <c r="E55" i="8"/>
  <c r="F55" i="8"/>
  <c r="H56" i="8"/>
  <c r="I56" i="8"/>
  <c r="I53" i="8" l="1"/>
  <c r="I55" i="8"/>
  <c r="I31" i="8"/>
  <c r="I13" i="8"/>
  <c r="H8" i="10"/>
  <c r="I8" i="10"/>
  <c r="H51" i="8"/>
  <c r="H48" i="8"/>
  <c r="C8" i="8"/>
  <c r="H11" i="8"/>
  <c r="E8" i="8"/>
  <c r="H53" i="8"/>
  <c r="H33" i="8"/>
  <c r="H13" i="8"/>
  <c r="D8" i="8"/>
  <c r="H55" i="8"/>
  <c r="H46" i="8"/>
  <c r="I37" i="8"/>
  <c r="H35" i="8"/>
  <c r="I9" i="8"/>
  <c r="I51" i="8"/>
  <c r="H37" i="8"/>
  <c r="I11" i="8"/>
  <c r="H9" i="8"/>
  <c r="H31" i="8"/>
  <c r="H18" i="8"/>
  <c r="F8" i="8"/>
  <c r="I48" i="8"/>
  <c r="I46" i="8"/>
  <c r="I18" i="8"/>
  <c r="H8" i="8" l="1"/>
  <c r="I8" i="8"/>
  <c r="C9" i="7" l="1"/>
  <c r="D9" i="7"/>
  <c r="E9" i="7"/>
  <c r="F9" i="7"/>
  <c r="H10" i="7"/>
  <c r="I10" i="7"/>
  <c r="AH10" i="7"/>
  <c r="AH9" i="7" s="1"/>
  <c r="AI10" i="7"/>
  <c r="AI9" i="7" s="1"/>
  <c r="AJ10" i="7"/>
  <c r="AJ9" i="7" s="1"/>
  <c r="C11" i="7"/>
  <c r="D11" i="7"/>
  <c r="E11" i="7"/>
  <c r="F11" i="7"/>
  <c r="H12" i="7"/>
  <c r="I12" i="7"/>
  <c r="AH12" i="7"/>
  <c r="AI12" i="7"/>
  <c r="AJ12" i="7"/>
  <c r="H13" i="7"/>
  <c r="I13" i="7"/>
  <c r="AH13" i="7"/>
  <c r="AH11" i="7" s="1"/>
  <c r="AI13" i="7"/>
  <c r="AI11" i="7" s="1"/>
  <c r="AJ13" i="7"/>
  <c r="AJ11" i="7" s="1"/>
  <c r="H14" i="7"/>
  <c r="I14" i="7"/>
  <c r="AH14" i="7"/>
  <c r="AI14" i="7"/>
  <c r="AJ14" i="7"/>
  <c r="H15" i="7"/>
  <c r="I15" i="7"/>
  <c r="AH15" i="7"/>
  <c r="AI15" i="7"/>
  <c r="AJ15" i="7"/>
  <c r="H16" i="7"/>
  <c r="I16" i="7"/>
  <c r="AH16" i="7"/>
  <c r="AI16" i="7"/>
  <c r="AJ16" i="7"/>
  <c r="C17" i="7"/>
  <c r="D17" i="7"/>
  <c r="E17" i="7"/>
  <c r="F17" i="7"/>
  <c r="H18" i="7"/>
  <c r="I18" i="7"/>
  <c r="AH18" i="7"/>
  <c r="AH17" i="7" s="1"/>
  <c r="AI18" i="7"/>
  <c r="AI17" i="7" s="1"/>
  <c r="AJ18" i="7"/>
  <c r="AJ17" i="7" s="1"/>
  <c r="C19" i="7"/>
  <c r="D19" i="7"/>
  <c r="E19" i="7"/>
  <c r="F19" i="7"/>
  <c r="H20" i="7"/>
  <c r="I20" i="7"/>
  <c r="AH20" i="7"/>
  <c r="AH19" i="7" s="1"/>
  <c r="AI20" i="7"/>
  <c r="AI19" i="7" s="1"/>
  <c r="AJ20" i="7"/>
  <c r="AJ19" i="7" s="1"/>
  <c r="C21" i="7"/>
  <c r="D21" i="7"/>
  <c r="E21" i="7"/>
  <c r="F21" i="7"/>
  <c r="AH21" i="7"/>
  <c r="AI21" i="7"/>
  <c r="AJ21" i="7"/>
  <c r="H22" i="7"/>
  <c r="I22" i="7"/>
  <c r="H23" i="7"/>
  <c r="I23" i="7"/>
  <c r="H24" i="7"/>
  <c r="I24" i="7"/>
  <c r="C25" i="7"/>
  <c r="D25" i="7"/>
  <c r="E25" i="7"/>
  <c r="F25" i="7"/>
  <c r="H26" i="7"/>
  <c r="I26" i="7"/>
  <c r="AH26" i="7"/>
  <c r="AH25" i="7" s="1"/>
  <c r="AI26" i="7"/>
  <c r="AI25" i="7" s="1"/>
  <c r="AJ26" i="7"/>
  <c r="AJ25" i="7" s="1"/>
  <c r="H27" i="7"/>
  <c r="I27" i="7"/>
  <c r="H28" i="7"/>
  <c r="I28" i="7"/>
  <c r="AH28" i="7"/>
  <c r="AI28" i="7"/>
  <c r="AJ28" i="7"/>
  <c r="C29" i="7"/>
  <c r="D29" i="7"/>
  <c r="E29" i="7"/>
  <c r="F29" i="7"/>
  <c r="H30" i="7"/>
  <c r="I30" i="7"/>
  <c r="AH30" i="7"/>
  <c r="AH29" i="7" s="1"/>
  <c r="AI30" i="7"/>
  <c r="AI29" i="7" s="1"/>
  <c r="AJ30" i="7"/>
  <c r="AJ29" i="7" s="1"/>
  <c r="C31" i="7"/>
  <c r="D31" i="7"/>
  <c r="E31" i="7"/>
  <c r="F31" i="7"/>
  <c r="H32" i="7"/>
  <c r="I32" i="7"/>
  <c r="AH32" i="7"/>
  <c r="AH31" i="7" s="1"/>
  <c r="AI32" i="7"/>
  <c r="AI31" i="7" s="1"/>
  <c r="AJ32" i="7"/>
  <c r="AJ31" i="7" s="1"/>
  <c r="H33" i="7"/>
  <c r="I33" i="7"/>
  <c r="AH33" i="7"/>
  <c r="AI33" i="7"/>
  <c r="AJ33" i="7"/>
  <c r="C34" i="7"/>
  <c r="D34" i="7"/>
  <c r="E34" i="7"/>
  <c r="F34" i="7"/>
  <c r="H35" i="7"/>
  <c r="I35" i="7"/>
  <c r="AH35" i="7"/>
  <c r="AI35" i="7"/>
  <c r="AJ35" i="7"/>
  <c r="H36" i="7"/>
  <c r="I36" i="7"/>
  <c r="AH36" i="7"/>
  <c r="AI36" i="7"/>
  <c r="AJ36" i="7"/>
  <c r="H37" i="7"/>
  <c r="I37" i="7"/>
  <c r="AH37" i="7"/>
  <c r="AI37" i="7"/>
  <c r="AJ37" i="7"/>
  <c r="H38" i="7"/>
  <c r="I38" i="7"/>
  <c r="AH38" i="7"/>
  <c r="AI38" i="7"/>
  <c r="AJ38" i="7"/>
  <c r="H39" i="7"/>
  <c r="I39" i="7"/>
  <c r="AH39" i="7"/>
  <c r="AH34" i="7" s="1"/>
  <c r="AI39" i="7"/>
  <c r="AI34" i="7" s="1"/>
  <c r="AJ39" i="7"/>
  <c r="AJ34" i="7" s="1"/>
  <c r="H40" i="7"/>
  <c r="I40" i="7"/>
  <c r="AH40" i="7"/>
  <c r="AI40" i="7"/>
  <c r="AJ40" i="7"/>
  <c r="H41" i="7"/>
  <c r="I41" i="7"/>
  <c r="AH41" i="7"/>
  <c r="AI41" i="7"/>
  <c r="AJ41" i="7"/>
  <c r="H42" i="7"/>
  <c r="I42" i="7"/>
  <c r="AH42" i="7"/>
  <c r="AI42" i="7"/>
  <c r="AJ42" i="7"/>
  <c r="H43" i="7"/>
  <c r="I43" i="7"/>
  <c r="AH43" i="7"/>
  <c r="AI43" i="7"/>
  <c r="AJ43" i="7"/>
  <c r="H44" i="7"/>
  <c r="I44" i="7"/>
  <c r="AH44" i="7"/>
  <c r="AI44" i="7"/>
  <c r="AJ44" i="7"/>
  <c r="H45" i="7"/>
  <c r="I45" i="7"/>
  <c r="AH45" i="7"/>
  <c r="AI45" i="7"/>
  <c r="AJ45" i="7"/>
  <c r="H46" i="7"/>
  <c r="I46" i="7"/>
  <c r="AH46" i="7"/>
  <c r="AI46" i="7"/>
  <c r="AJ46" i="7"/>
  <c r="H47" i="7"/>
  <c r="I47" i="7"/>
  <c r="AH47" i="7"/>
  <c r="AI47" i="7"/>
  <c r="AJ47" i="7"/>
  <c r="H48" i="7"/>
  <c r="I48" i="7"/>
  <c r="AH48" i="7"/>
  <c r="AI48" i="7"/>
  <c r="AJ48" i="7"/>
  <c r="H49" i="7"/>
  <c r="I49" i="7"/>
  <c r="AH49" i="7"/>
  <c r="AI49" i="7"/>
  <c r="AJ49" i="7"/>
  <c r="H50" i="7"/>
  <c r="I50" i="7"/>
  <c r="AH50" i="7"/>
  <c r="AI50" i="7"/>
  <c r="AJ50" i="7"/>
  <c r="H51" i="7"/>
  <c r="I51" i="7"/>
  <c r="AH51" i="7"/>
  <c r="AI51" i="7"/>
  <c r="AJ51" i="7"/>
  <c r="H52" i="7"/>
  <c r="I52" i="7"/>
  <c r="AH52" i="7"/>
  <c r="AI52" i="7"/>
  <c r="AJ52" i="7"/>
  <c r="H53" i="7"/>
  <c r="I53" i="7"/>
  <c r="AH53" i="7"/>
  <c r="AI53" i="7"/>
  <c r="AJ53" i="7"/>
  <c r="H54" i="7"/>
  <c r="I54" i="7"/>
  <c r="AH54" i="7"/>
  <c r="AI54" i="7"/>
  <c r="AJ54" i="7"/>
  <c r="C55" i="7"/>
  <c r="D55" i="7"/>
  <c r="E55" i="7"/>
  <c r="F55" i="7"/>
  <c r="H56" i="7"/>
  <c r="I56" i="7"/>
  <c r="AH56" i="7"/>
  <c r="AH55" i="7" s="1"/>
  <c r="AI56" i="7"/>
  <c r="AI55" i="7" s="1"/>
  <c r="AJ56" i="7"/>
  <c r="AJ55" i="7" s="1"/>
  <c r="H57" i="7"/>
  <c r="I57" i="7"/>
  <c r="AH57" i="7"/>
  <c r="AI57" i="7"/>
  <c r="AJ57" i="7"/>
  <c r="H58" i="7"/>
  <c r="I58" i="7"/>
  <c r="AH58" i="7"/>
  <c r="AI58" i="7"/>
  <c r="AJ58" i="7"/>
  <c r="H59" i="7"/>
  <c r="I59" i="7"/>
  <c r="AH59" i="7"/>
  <c r="AI59" i="7"/>
  <c r="AJ59" i="7"/>
  <c r="H60" i="7"/>
  <c r="I60" i="7"/>
  <c r="AH60" i="7"/>
  <c r="AI60" i="7"/>
  <c r="AJ60" i="7"/>
  <c r="H61" i="7"/>
  <c r="I61" i="7"/>
  <c r="C62" i="7"/>
  <c r="D62" i="7"/>
  <c r="E62" i="7"/>
  <c r="F62" i="7"/>
  <c r="H63" i="7"/>
  <c r="I63" i="7"/>
  <c r="AH63" i="7"/>
  <c r="AH62" i="7" s="1"/>
  <c r="AI63" i="7"/>
  <c r="AI62" i="7" s="1"/>
  <c r="AJ63" i="7"/>
  <c r="AJ62" i="7" s="1"/>
  <c r="C64" i="7"/>
  <c r="D64" i="7"/>
  <c r="E64" i="7"/>
  <c r="F64" i="7"/>
  <c r="H65" i="7"/>
  <c r="I65" i="7"/>
  <c r="AH65" i="7"/>
  <c r="AH64" i="7" s="1"/>
  <c r="AI65" i="7"/>
  <c r="AI64" i="7" s="1"/>
  <c r="AJ65" i="7"/>
  <c r="AJ64" i="7" s="1"/>
  <c r="H66" i="7"/>
  <c r="I66" i="7"/>
  <c r="AH66" i="7"/>
  <c r="AI66" i="7"/>
  <c r="AJ66" i="7"/>
  <c r="C67" i="7"/>
  <c r="D67" i="7"/>
  <c r="E67" i="7"/>
  <c r="F67" i="7"/>
  <c r="H68" i="7"/>
  <c r="I68" i="7"/>
  <c r="AH68" i="7"/>
  <c r="AH67" i="7" s="1"/>
  <c r="AI68" i="7"/>
  <c r="AI67" i="7" s="1"/>
  <c r="AJ68" i="7"/>
  <c r="AJ67" i="7" s="1"/>
  <c r="H69" i="7"/>
  <c r="I69" i="7"/>
  <c r="AH69" i="7"/>
  <c r="AI69" i="7"/>
  <c r="AJ69" i="7"/>
  <c r="H70" i="7"/>
  <c r="I70" i="7"/>
  <c r="AH70" i="7"/>
  <c r="AI70" i="7"/>
  <c r="AJ70" i="7"/>
  <c r="C71" i="7"/>
  <c r="D71" i="7"/>
  <c r="E71" i="7"/>
  <c r="F71" i="7"/>
  <c r="H72" i="7"/>
  <c r="I72" i="7"/>
  <c r="AH72" i="7"/>
  <c r="AH71" i="7" s="1"/>
  <c r="AI72" i="7"/>
  <c r="AI71" i="7" s="1"/>
  <c r="AJ72" i="7"/>
  <c r="AJ71" i="7" s="1"/>
  <c r="C73" i="7"/>
  <c r="D73" i="7"/>
  <c r="E73" i="7"/>
  <c r="F73" i="7"/>
  <c r="H74" i="7"/>
  <c r="I74" i="7"/>
  <c r="AH74" i="7"/>
  <c r="AH73" i="7" s="1"/>
  <c r="AI74" i="7"/>
  <c r="AI73" i="7" s="1"/>
  <c r="AJ74" i="7"/>
  <c r="AJ73" i="7" s="1"/>
  <c r="C75" i="7"/>
  <c r="D75" i="7"/>
  <c r="E75" i="7"/>
  <c r="F75" i="7"/>
  <c r="H76" i="7"/>
  <c r="I76" i="7"/>
  <c r="H77" i="7"/>
  <c r="I77" i="7"/>
  <c r="AH77" i="7"/>
  <c r="AH75" i="7" s="1"/>
  <c r="AI77" i="7"/>
  <c r="AI75" i="7" s="1"/>
  <c r="AJ77" i="7"/>
  <c r="AJ75" i="7" s="1"/>
  <c r="H78" i="7"/>
  <c r="I78" i="7"/>
  <c r="AH78" i="7"/>
  <c r="AI78" i="7"/>
  <c r="AJ78" i="7"/>
  <c r="H79" i="7"/>
  <c r="I79" i="7"/>
  <c r="H80" i="7"/>
  <c r="I80" i="7"/>
  <c r="AH80" i="7"/>
  <c r="AI80" i="7"/>
  <c r="AJ80" i="7"/>
  <c r="H67" i="7" l="1"/>
  <c r="H31" i="7"/>
  <c r="H29" i="7"/>
  <c r="I19" i="7"/>
  <c r="H17" i="7"/>
  <c r="I73" i="7"/>
  <c r="H62" i="7"/>
  <c r="I29" i="7"/>
  <c r="H71" i="7"/>
  <c r="H64" i="7"/>
  <c r="H11" i="7"/>
  <c r="I64" i="7"/>
  <c r="H75" i="7"/>
  <c r="H73" i="7"/>
  <c r="I62" i="7"/>
  <c r="H55" i="7"/>
  <c r="H34" i="7"/>
  <c r="H21" i="7"/>
  <c r="H9" i="7"/>
  <c r="I31" i="7"/>
  <c r="I21" i="7"/>
  <c r="I17" i="7"/>
  <c r="D8" i="7"/>
  <c r="E8" i="7"/>
  <c r="H25" i="7"/>
  <c r="I11" i="7"/>
  <c r="C8" i="7"/>
  <c r="I55" i="7"/>
  <c r="I34" i="7"/>
  <c r="H19" i="7"/>
  <c r="AI8" i="7"/>
  <c r="AH8" i="7"/>
  <c r="AJ8" i="7"/>
  <c r="I9" i="7"/>
  <c r="F8" i="7"/>
  <c r="I75" i="7"/>
  <c r="I71" i="7"/>
  <c r="I25" i="7"/>
  <c r="I67" i="7"/>
  <c r="H8" i="7" l="1"/>
  <c r="I8" i="7"/>
  <c r="G11" i="5"/>
  <c r="G10" i="5" s="1"/>
  <c r="G9" i="5" s="1"/>
  <c r="H11" i="5"/>
  <c r="I11" i="5"/>
  <c r="J11" i="5"/>
  <c r="L12" i="5"/>
  <c r="M12" i="5"/>
  <c r="L13" i="5"/>
  <c r="M13" i="5"/>
  <c r="L14" i="5"/>
  <c r="M14" i="5"/>
  <c r="L15" i="5"/>
  <c r="M15" i="5"/>
  <c r="L16" i="5"/>
  <c r="M16" i="5"/>
  <c r="G20" i="5"/>
  <c r="G19" i="5" s="1"/>
  <c r="G18" i="5" s="1"/>
  <c r="H20" i="5"/>
  <c r="I20" i="5"/>
  <c r="J20" i="5"/>
  <c r="L21" i="5"/>
  <c r="M21" i="5"/>
  <c r="L22" i="5"/>
  <c r="M22" i="5"/>
  <c r="G25" i="5"/>
  <c r="H25" i="5"/>
  <c r="I25" i="5"/>
  <c r="J25" i="5"/>
  <c r="L26" i="5"/>
  <c r="M26" i="5"/>
  <c r="L27" i="5"/>
  <c r="M27" i="5"/>
  <c r="L28" i="5"/>
  <c r="M28" i="5"/>
  <c r="G29" i="5"/>
  <c r="H29" i="5"/>
  <c r="I29" i="5"/>
  <c r="J29" i="5"/>
  <c r="L30" i="5"/>
  <c r="M30" i="5"/>
  <c r="L31" i="5"/>
  <c r="M31" i="5"/>
  <c r="L32" i="5"/>
  <c r="M32" i="5"/>
  <c r="L33" i="5"/>
  <c r="M33" i="5"/>
  <c r="L34" i="5"/>
  <c r="M34" i="5"/>
  <c r="G35" i="5"/>
  <c r="H35" i="5"/>
  <c r="I35" i="5"/>
  <c r="J35" i="5"/>
  <c r="L36" i="5"/>
  <c r="M36" i="5"/>
  <c r="L37" i="5"/>
  <c r="M37" i="5"/>
  <c r="L38" i="5"/>
  <c r="M38" i="5"/>
  <c r="G39" i="5"/>
  <c r="H39" i="5"/>
  <c r="I39" i="5"/>
  <c r="J39" i="5"/>
  <c r="L40" i="5"/>
  <c r="M40" i="5"/>
  <c r="L41" i="5"/>
  <c r="M41" i="5"/>
  <c r="L42" i="5"/>
  <c r="M42" i="5"/>
  <c r="L43" i="5"/>
  <c r="M43" i="5"/>
  <c r="L44" i="5"/>
  <c r="M44" i="5"/>
  <c r="G45" i="5"/>
  <c r="H45" i="5"/>
  <c r="I45" i="5"/>
  <c r="J45" i="5"/>
  <c r="L46" i="5"/>
  <c r="M46" i="5"/>
  <c r="L47" i="5"/>
  <c r="M47" i="5"/>
  <c r="L48" i="5"/>
  <c r="M48" i="5"/>
  <c r="L49" i="5"/>
  <c r="M49" i="5"/>
  <c r="L50" i="5"/>
  <c r="M50" i="5"/>
  <c r="G51" i="5"/>
  <c r="H51" i="5"/>
  <c r="I51" i="5"/>
  <c r="J51" i="5"/>
  <c r="L52" i="5"/>
  <c r="M52" i="5"/>
  <c r="L53" i="5"/>
  <c r="M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G61" i="5"/>
  <c r="H61" i="5"/>
  <c r="I61" i="5"/>
  <c r="J61" i="5"/>
  <c r="L62" i="5"/>
  <c r="M62" i="5"/>
  <c r="L63" i="5"/>
  <c r="M63" i="5"/>
  <c r="G64" i="5"/>
  <c r="H64" i="5"/>
  <c r="I64" i="5"/>
  <c r="J64" i="5"/>
  <c r="EE64" i="5"/>
  <c r="L65" i="5"/>
  <c r="M65" i="5"/>
  <c r="L66" i="5"/>
  <c r="M66" i="5"/>
  <c r="G67" i="5"/>
  <c r="H67" i="5"/>
  <c r="I67" i="5"/>
  <c r="J67" i="5"/>
  <c r="L68" i="5"/>
  <c r="M68" i="5"/>
  <c r="G69" i="5"/>
  <c r="H69" i="5"/>
  <c r="I69" i="5"/>
  <c r="J69" i="5"/>
  <c r="L70" i="5"/>
  <c r="M70" i="5"/>
  <c r="L71" i="5"/>
  <c r="M71" i="5"/>
  <c r="G72" i="5"/>
  <c r="H72" i="5"/>
  <c r="I72" i="5"/>
  <c r="J72" i="5"/>
  <c r="L73" i="5"/>
  <c r="M73" i="5"/>
  <c r="G77" i="5"/>
  <c r="H77" i="5"/>
  <c r="I77" i="5"/>
  <c r="J77" i="5"/>
  <c r="L78" i="5"/>
  <c r="M78" i="5"/>
  <c r="L79" i="5"/>
  <c r="M79" i="5"/>
  <c r="G80" i="5"/>
  <c r="H80" i="5"/>
  <c r="I80" i="5"/>
  <c r="J80" i="5"/>
  <c r="L81" i="5"/>
  <c r="M81" i="5"/>
  <c r="G82" i="5"/>
  <c r="H82" i="5"/>
  <c r="I82" i="5"/>
  <c r="J82" i="5"/>
  <c r="L83" i="5"/>
  <c r="M83" i="5"/>
  <c r="L84" i="5"/>
  <c r="M84" i="5"/>
  <c r="G85" i="5"/>
  <c r="H85" i="5"/>
  <c r="I85" i="5"/>
  <c r="J85" i="5"/>
  <c r="L86" i="5"/>
  <c r="M86" i="5"/>
  <c r="L88" i="5"/>
  <c r="M88" i="5"/>
  <c r="G89" i="5"/>
  <c r="G87" i="5" s="1"/>
  <c r="H89" i="5"/>
  <c r="I89" i="5"/>
  <c r="J89" i="5"/>
  <c r="L90" i="5"/>
  <c r="M90" i="5"/>
  <c r="L91" i="5"/>
  <c r="M91" i="5"/>
  <c r="L92" i="5"/>
  <c r="M92" i="5"/>
  <c r="L93" i="5"/>
  <c r="M93" i="5"/>
  <c r="G96" i="5"/>
  <c r="H96" i="5"/>
  <c r="I96" i="5"/>
  <c r="J96" i="5"/>
  <c r="L97" i="5"/>
  <c r="M97" i="5"/>
  <c r="L98" i="5"/>
  <c r="M98" i="5"/>
  <c r="L99" i="5"/>
  <c r="M99" i="5"/>
  <c r="L100" i="5"/>
  <c r="M100" i="5"/>
  <c r="L101" i="5"/>
  <c r="M101" i="5"/>
  <c r="G102" i="5"/>
  <c r="H102" i="5"/>
  <c r="I102" i="5"/>
  <c r="J102" i="5"/>
  <c r="L103" i="5"/>
  <c r="M103" i="5"/>
  <c r="L104" i="5"/>
  <c r="M104" i="5"/>
  <c r="L105" i="5"/>
  <c r="M105" i="5"/>
  <c r="L106" i="5"/>
  <c r="M106" i="5"/>
  <c r="G109" i="5"/>
  <c r="H109" i="5"/>
  <c r="I109" i="5"/>
  <c r="J109" i="5"/>
  <c r="L110" i="5"/>
  <c r="M110" i="5"/>
  <c r="G111" i="5"/>
  <c r="H111" i="5"/>
  <c r="I111" i="5"/>
  <c r="J111" i="5"/>
  <c r="L112" i="5"/>
  <c r="M112" i="5"/>
  <c r="G115" i="5"/>
  <c r="H115" i="5"/>
  <c r="I115" i="5"/>
  <c r="J115" i="5"/>
  <c r="L116" i="5"/>
  <c r="M116" i="5"/>
  <c r="G118" i="5"/>
  <c r="G117" i="5" s="1"/>
  <c r="H118" i="5"/>
  <c r="I118" i="5"/>
  <c r="J118" i="5"/>
  <c r="L119" i="5"/>
  <c r="M119" i="5"/>
  <c r="L120" i="5"/>
  <c r="M120" i="5"/>
  <c r="L122" i="5"/>
  <c r="M122" i="5"/>
  <c r="G123" i="5"/>
  <c r="G121" i="5" s="1"/>
  <c r="H123" i="5"/>
  <c r="I123" i="5"/>
  <c r="J123" i="5"/>
  <c r="L124" i="5"/>
  <c r="M124" i="5"/>
  <c r="L125" i="5"/>
  <c r="M125" i="5"/>
  <c r="L126" i="5"/>
  <c r="M126" i="5"/>
  <c r="L127" i="5"/>
  <c r="M127" i="5"/>
  <c r="G128" i="5"/>
  <c r="H128" i="5"/>
  <c r="I128" i="5"/>
  <c r="J128" i="5"/>
  <c r="L129" i="5"/>
  <c r="M129" i="5"/>
  <c r="G132" i="5"/>
  <c r="H132" i="5"/>
  <c r="I132" i="5"/>
  <c r="J132" i="5"/>
  <c r="L133" i="5"/>
  <c r="M133" i="5"/>
  <c r="G134" i="5"/>
  <c r="H134" i="5"/>
  <c r="I134" i="5"/>
  <c r="J134" i="5"/>
  <c r="L135" i="5"/>
  <c r="M135" i="5"/>
  <c r="G136" i="5"/>
  <c r="H136" i="5"/>
  <c r="I136" i="5"/>
  <c r="J136" i="5"/>
  <c r="L137" i="5"/>
  <c r="M137" i="5"/>
  <c r="L138" i="5"/>
  <c r="M138" i="5"/>
  <c r="L139" i="5"/>
  <c r="M139" i="5"/>
  <c r="L140" i="5"/>
  <c r="M140" i="5"/>
  <c r="G142" i="5"/>
  <c r="G141" i="5" s="1"/>
  <c r="H142" i="5"/>
  <c r="I142" i="5"/>
  <c r="J142" i="5"/>
  <c r="K142" i="5"/>
  <c r="K141" i="5" s="1"/>
  <c r="L143" i="5"/>
  <c r="M143" i="5"/>
  <c r="G145" i="5"/>
  <c r="G144" i="5" s="1"/>
  <c r="H145" i="5"/>
  <c r="I145" i="5"/>
  <c r="J145" i="5"/>
  <c r="L146" i="5"/>
  <c r="M146" i="5"/>
  <c r="G150" i="5"/>
  <c r="G149" i="5" s="1"/>
  <c r="H150" i="5"/>
  <c r="H149" i="5" s="1"/>
  <c r="I150" i="5"/>
  <c r="J150" i="5"/>
  <c r="L151" i="5"/>
  <c r="M151" i="5"/>
  <c r="L152" i="5"/>
  <c r="M152" i="5"/>
  <c r="G153" i="5"/>
  <c r="H153" i="5"/>
  <c r="I153" i="5"/>
  <c r="J153" i="5"/>
  <c r="L154" i="5"/>
  <c r="M154" i="5"/>
  <c r="L155" i="5"/>
  <c r="M155" i="5"/>
  <c r="L156" i="5"/>
  <c r="M156" i="5"/>
  <c r="L157" i="5"/>
  <c r="M157" i="5"/>
  <c r="G158" i="5"/>
  <c r="H158" i="5"/>
  <c r="I158" i="5"/>
  <c r="J158" i="5"/>
  <c r="L159" i="5"/>
  <c r="M159" i="5"/>
  <c r="L164" i="5"/>
  <c r="M164" i="5"/>
  <c r="G165" i="5"/>
  <c r="G163" i="5" s="1"/>
  <c r="G162" i="5" s="1"/>
  <c r="H165" i="5"/>
  <c r="I165" i="5"/>
  <c r="J165" i="5"/>
  <c r="L166" i="5"/>
  <c r="M166" i="5"/>
  <c r="L167" i="5"/>
  <c r="M167" i="5"/>
  <c r="L168" i="5"/>
  <c r="M168" i="5"/>
  <c r="G169" i="5"/>
  <c r="H169" i="5"/>
  <c r="I169" i="5"/>
  <c r="J169" i="5"/>
  <c r="L170" i="5"/>
  <c r="M170" i="5"/>
  <c r="L171" i="5"/>
  <c r="M171" i="5"/>
  <c r="G175" i="5"/>
  <c r="G174" i="5" s="1"/>
  <c r="G173" i="5" s="1"/>
  <c r="G172" i="5" s="1"/>
  <c r="H175" i="5"/>
  <c r="I175" i="5"/>
  <c r="J175" i="5"/>
  <c r="L176" i="5"/>
  <c r="M176" i="5"/>
  <c r="L177" i="5"/>
  <c r="M177" i="5"/>
  <c r="L178" i="5"/>
  <c r="M178" i="5"/>
  <c r="G181" i="5"/>
  <c r="H181" i="5"/>
  <c r="I181" i="5"/>
  <c r="J181" i="5"/>
  <c r="L182" i="5"/>
  <c r="M182" i="5"/>
  <c r="L183" i="5"/>
  <c r="M183" i="5"/>
  <c r="L184" i="5"/>
  <c r="M184" i="5"/>
  <c r="L185" i="5"/>
  <c r="M185" i="5"/>
  <c r="L186" i="5"/>
  <c r="M186" i="5"/>
  <c r="L187" i="5"/>
  <c r="M187" i="5"/>
  <c r="L188" i="5"/>
  <c r="M188" i="5"/>
  <c r="L189" i="5"/>
  <c r="M189" i="5"/>
  <c r="L190" i="5"/>
  <c r="M190" i="5"/>
  <c r="L191" i="5"/>
  <c r="M191" i="5"/>
  <c r="L192" i="5"/>
  <c r="M192" i="5"/>
  <c r="G193" i="5"/>
  <c r="H193" i="5"/>
  <c r="I193" i="5"/>
  <c r="J193" i="5"/>
  <c r="L194" i="5"/>
  <c r="M194" i="5"/>
  <c r="L195" i="5"/>
  <c r="M195" i="5"/>
  <c r="L196" i="5"/>
  <c r="M196" i="5"/>
  <c r="G197" i="5"/>
  <c r="H197" i="5"/>
  <c r="I197" i="5"/>
  <c r="J197" i="5"/>
  <c r="L198" i="5"/>
  <c r="M198" i="5"/>
  <c r="L142" i="5" l="1"/>
  <c r="M29" i="5"/>
  <c r="G131" i="5"/>
  <c r="L102" i="5"/>
  <c r="H87" i="5"/>
  <c r="L80" i="5"/>
  <c r="L77" i="5"/>
  <c r="L35" i="5"/>
  <c r="I19" i="5"/>
  <c r="I121" i="5"/>
  <c r="L109" i="5"/>
  <c r="M165" i="5"/>
  <c r="J149" i="5"/>
  <c r="J148" i="5" s="1"/>
  <c r="I141" i="5"/>
  <c r="J131" i="5"/>
  <c r="J130" i="5" s="1"/>
  <c r="L128" i="5"/>
  <c r="H121" i="5"/>
  <c r="L115" i="5"/>
  <c r="L111" i="5"/>
  <c r="G95" i="5"/>
  <c r="G94" i="5" s="1"/>
  <c r="M51" i="5"/>
  <c r="M39" i="5"/>
  <c r="H19" i="5"/>
  <c r="J10" i="5"/>
  <c r="M128" i="5"/>
  <c r="M193" i="5"/>
  <c r="J174" i="5"/>
  <c r="L174" i="5" s="1"/>
  <c r="L169" i="5"/>
  <c r="L165" i="5"/>
  <c r="I163" i="5"/>
  <c r="I149" i="5"/>
  <c r="M149" i="5" s="1"/>
  <c r="H144" i="5"/>
  <c r="H141" i="5"/>
  <c r="H108" i="5"/>
  <c r="L72" i="5"/>
  <c r="L69" i="5"/>
  <c r="M61" i="5"/>
  <c r="L51" i="5"/>
  <c r="L39" i="5"/>
  <c r="M35" i="5"/>
  <c r="I10" i="5"/>
  <c r="M10" i="5" s="1"/>
  <c r="H174" i="5"/>
  <c r="J163" i="5"/>
  <c r="J162" i="5" s="1"/>
  <c r="J144" i="5"/>
  <c r="M123" i="5"/>
  <c r="H117" i="5"/>
  <c r="I87" i="5"/>
  <c r="M82" i="5"/>
  <c r="L29" i="5"/>
  <c r="G180" i="5"/>
  <c r="G179" i="5" s="1"/>
  <c r="I108" i="5"/>
  <c r="I24" i="5"/>
  <c r="M45" i="5"/>
  <c r="G130" i="5"/>
  <c r="J180" i="5"/>
  <c r="M136" i="5"/>
  <c r="L118" i="5"/>
  <c r="J95" i="5"/>
  <c r="J94" i="5" s="1"/>
  <c r="L89" i="5"/>
  <c r="L61" i="5"/>
  <c r="M158" i="5"/>
  <c r="L150" i="5"/>
  <c r="M142" i="5"/>
  <c r="L136" i="5"/>
  <c r="L123" i="5"/>
  <c r="M89" i="5"/>
  <c r="M67" i="5"/>
  <c r="J24" i="5"/>
  <c r="J23" i="5" s="1"/>
  <c r="L197" i="5"/>
  <c r="L158" i="5"/>
  <c r="L134" i="5"/>
  <c r="J117" i="5"/>
  <c r="M111" i="5"/>
  <c r="M85" i="5"/>
  <c r="L82" i="5"/>
  <c r="H76" i="5"/>
  <c r="L67" i="5"/>
  <c r="M25" i="5"/>
  <c r="G24" i="5"/>
  <c r="G23" i="5" s="1"/>
  <c r="G17" i="5" s="1"/>
  <c r="G148" i="5"/>
  <c r="G147" i="5" s="1"/>
  <c r="H95" i="5"/>
  <c r="M169" i="5"/>
  <c r="G161" i="5"/>
  <c r="G160" i="5" s="1"/>
  <c r="M153" i="5"/>
  <c r="J141" i="5"/>
  <c r="H131" i="5"/>
  <c r="G108" i="5"/>
  <c r="G107" i="5" s="1"/>
  <c r="M102" i="5"/>
  <c r="G76" i="5"/>
  <c r="G75" i="5" s="1"/>
  <c r="G74" i="5" s="1"/>
  <c r="M72" i="5"/>
  <c r="M69" i="5"/>
  <c r="M11" i="5"/>
  <c r="M197" i="5"/>
  <c r="L193" i="5"/>
  <c r="L153" i="5"/>
  <c r="H148" i="5"/>
  <c r="M134" i="5"/>
  <c r="J121" i="5"/>
  <c r="J108" i="5"/>
  <c r="J107" i="5" s="1"/>
  <c r="L96" i="5"/>
  <c r="L85" i="5"/>
  <c r="M80" i="5"/>
  <c r="J76" i="5"/>
  <c r="L45" i="5"/>
  <c r="I117" i="5"/>
  <c r="M118" i="5"/>
  <c r="J9" i="5"/>
  <c r="H180" i="5"/>
  <c r="I148" i="5"/>
  <c r="M145" i="5"/>
  <c r="I144" i="5"/>
  <c r="L64" i="5"/>
  <c r="M64" i="5"/>
  <c r="I174" i="5"/>
  <c r="M175" i="5"/>
  <c r="I76" i="5"/>
  <c r="H24" i="5"/>
  <c r="L25" i="5"/>
  <c r="H10" i="5"/>
  <c r="L11" i="5"/>
  <c r="I131" i="5"/>
  <c r="M132" i="5"/>
  <c r="L20" i="5"/>
  <c r="J19" i="5"/>
  <c r="M20" i="5"/>
  <c r="G114" i="5"/>
  <c r="I180" i="5"/>
  <c r="M181" i="5"/>
  <c r="I95" i="5"/>
  <c r="M96" i="5"/>
  <c r="J87" i="5"/>
  <c r="H163" i="5"/>
  <c r="L181" i="5"/>
  <c r="L175" i="5"/>
  <c r="L145" i="5"/>
  <c r="L132" i="5"/>
  <c r="M150" i="5"/>
  <c r="M115" i="5"/>
  <c r="M109" i="5"/>
  <c r="M77" i="5"/>
  <c r="M117" i="5" l="1"/>
  <c r="L108" i="5"/>
  <c r="L131" i="5"/>
  <c r="L117" i="5"/>
  <c r="L149" i="5"/>
  <c r="H114" i="5"/>
  <c r="I75" i="5"/>
  <c r="M121" i="5"/>
  <c r="H75" i="5"/>
  <c r="I9" i="5"/>
  <c r="H107" i="5"/>
  <c r="H9" i="5"/>
  <c r="L9" i="5" s="1"/>
  <c r="H130" i="5"/>
  <c r="H18" i="5"/>
  <c r="I179" i="5"/>
  <c r="H162" i="5"/>
  <c r="L162" i="5" s="1"/>
  <c r="G113" i="5"/>
  <c r="I173" i="5"/>
  <c r="I147" i="5"/>
  <c r="M163" i="5"/>
  <c r="I114" i="5"/>
  <c r="H147" i="5"/>
  <c r="L141" i="5"/>
  <c r="H94" i="5"/>
  <c r="I23" i="5"/>
  <c r="M23" i="5" s="1"/>
  <c r="I18" i="5"/>
  <c r="I94" i="5"/>
  <c r="I130" i="5"/>
  <c r="M130" i="5" s="1"/>
  <c r="H23" i="5"/>
  <c r="M144" i="5"/>
  <c r="M108" i="5"/>
  <c r="L144" i="5"/>
  <c r="J179" i="5"/>
  <c r="I107" i="5"/>
  <c r="M107" i="5" s="1"/>
  <c r="H173" i="5"/>
  <c r="I162" i="5"/>
  <c r="J173" i="5"/>
  <c r="M131" i="5"/>
  <c r="M141" i="5"/>
  <c r="L76" i="5"/>
  <c r="M24" i="5"/>
  <c r="J114" i="5"/>
  <c r="M114" i="5" s="1"/>
  <c r="M180" i="5"/>
  <c r="M174" i="5"/>
  <c r="M94" i="5"/>
  <c r="L24" i="5"/>
  <c r="L121" i="5"/>
  <c r="L163" i="5"/>
  <c r="L95" i="5"/>
  <c r="M87" i="5"/>
  <c r="L87" i="5"/>
  <c r="H179" i="5"/>
  <c r="L180" i="5"/>
  <c r="L19" i="5"/>
  <c r="M19" i="5"/>
  <c r="J18" i="5"/>
  <c r="M76" i="5"/>
  <c r="J75" i="5"/>
  <c r="J161" i="5"/>
  <c r="L23" i="5"/>
  <c r="I113" i="5"/>
  <c r="M95" i="5"/>
  <c r="L107" i="5"/>
  <c r="J147" i="5"/>
  <c r="M148" i="5"/>
  <c r="L148" i="5"/>
  <c r="L10" i="5"/>
  <c r="M162" i="5" l="1"/>
  <c r="G8" i="5"/>
  <c r="L114" i="5"/>
  <c r="M9" i="5"/>
  <c r="M179" i="5"/>
  <c r="L94" i="5"/>
  <c r="H74" i="5"/>
  <c r="I74" i="5"/>
  <c r="I161" i="5"/>
  <c r="M161" i="5" s="1"/>
  <c r="H17" i="5"/>
  <c r="I17" i="5"/>
  <c r="L130" i="5"/>
  <c r="H113" i="5"/>
  <c r="L179" i="5"/>
  <c r="J113" i="5"/>
  <c r="M113" i="5" s="1"/>
  <c r="J172" i="5"/>
  <c r="M173" i="5"/>
  <c r="L173" i="5"/>
  <c r="H172" i="5"/>
  <c r="I172" i="5"/>
  <c r="H161" i="5"/>
  <c r="L161" i="5" s="1"/>
  <c r="L147" i="5"/>
  <c r="M147" i="5"/>
  <c r="J74" i="5"/>
  <c r="M75" i="5"/>
  <c r="L75" i="5"/>
  <c r="L18" i="5"/>
  <c r="J17" i="5"/>
  <c r="M18" i="5"/>
  <c r="J160" i="5"/>
  <c r="L172" i="5" l="1"/>
  <c r="M172" i="5"/>
  <c r="L113" i="5"/>
  <c r="H160" i="5"/>
  <c r="I160" i="5"/>
  <c r="L17" i="5"/>
  <c r="M17" i="5"/>
  <c r="J8" i="5"/>
  <c r="L74" i="5"/>
  <c r="M74" i="5"/>
  <c r="M160" i="5" l="1"/>
  <c r="L160" i="5"/>
  <c r="I8" i="5"/>
  <c r="M8" i="5" s="1"/>
  <c r="H8" i="5"/>
  <c r="D9" i="3"/>
  <c r="E9" i="3"/>
  <c r="F9" i="3"/>
  <c r="G9" i="3"/>
  <c r="I9" i="3" s="1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D22" i="3"/>
  <c r="E22" i="3"/>
  <c r="F22" i="3"/>
  <c r="G22" i="3"/>
  <c r="I23" i="3"/>
  <c r="J23" i="3"/>
  <c r="D24" i="3"/>
  <c r="E24" i="3"/>
  <c r="F24" i="3"/>
  <c r="G24" i="3"/>
  <c r="I25" i="3"/>
  <c r="J25" i="3"/>
  <c r="I26" i="3"/>
  <c r="J26" i="3"/>
  <c r="I27" i="3"/>
  <c r="J27" i="3"/>
  <c r="I28" i="3"/>
  <c r="J28" i="3"/>
  <c r="D29" i="3"/>
  <c r="E29" i="3"/>
  <c r="F29" i="3"/>
  <c r="G29" i="3"/>
  <c r="I30" i="3"/>
  <c r="J30" i="3"/>
  <c r="D31" i="3"/>
  <c r="E31" i="3"/>
  <c r="F31" i="3"/>
  <c r="G31" i="3"/>
  <c r="I31" i="3" s="1"/>
  <c r="I32" i="3"/>
  <c r="J32" i="3"/>
  <c r="D33" i="3"/>
  <c r="E33" i="3"/>
  <c r="F33" i="3"/>
  <c r="G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D50" i="3"/>
  <c r="E50" i="3"/>
  <c r="F50" i="3"/>
  <c r="G50" i="3"/>
  <c r="I51" i="3"/>
  <c r="J51" i="3"/>
  <c r="I52" i="3"/>
  <c r="J52" i="3"/>
  <c r="I53" i="3"/>
  <c r="J53" i="3"/>
  <c r="I54" i="3"/>
  <c r="J54" i="3"/>
  <c r="I55" i="3"/>
  <c r="J55" i="3"/>
  <c r="D56" i="3"/>
  <c r="E56" i="3"/>
  <c r="F56" i="3"/>
  <c r="G56" i="3"/>
  <c r="I57" i="3"/>
  <c r="J57" i="3"/>
  <c r="I58" i="3"/>
  <c r="J58" i="3"/>
  <c r="D59" i="3"/>
  <c r="E59" i="3"/>
  <c r="F59" i="3"/>
  <c r="G59" i="3"/>
  <c r="I60" i="3"/>
  <c r="J60" i="3"/>
  <c r="I61" i="3"/>
  <c r="J61" i="3"/>
  <c r="I62" i="3"/>
  <c r="J62" i="3"/>
  <c r="D63" i="3"/>
  <c r="E63" i="3"/>
  <c r="F63" i="3"/>
  <c r="G63" i="3"/>
  <c r="I64" i="3"/>
  <c r="J64" i="3"/>
  <c r="I65" i="3"/>
  <c r="J65" i="3"/>
  <c r="D66" i="3"/>
  <c r="E66" i="3"/>
  <c r="F66" i="3"/>
  <c r="G66" i="3"/>
  <c r="I67" i="3"/>
  <c r="J67" i="3"/>
  <c r="I68" i="3"/>
  <c r="J68" i="3"/>
  <c r="D69" i="3"/>
  <c r="E69" i="3"/>
  <c r="F69" i="3"/>
  <c r="G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D79" i="3"/>
  <c r="E79" i="3"/>
  <c r="F79" i="3"/>
  <c r="G79" i="3"/>
  <c r="I80" i="3"/>
  <c r="J80" i="3"/>
  <c r="I81" i="3"/>
  <c r="J81" i="3"/>
  <c r="I82" i="3"/>
  <c r="J82" i="3"/>
  <c r="D83" i="3"/>
  <c r="E83" i="3"/>
  <c r="F83" i="3"/>
  <c r="G83" i="3"/>
  <c r="I84" i="3"/>
  <c r="J84" i="3"/>
  <c r="D85" i="3"/>
  <c r="E85" i="3"/>
  <c r="F85" i="3"/>
  <c r="G85" i="3"/>
  <c r="I86" i="3"/>
  <c r="J86" i="3"/>
  <c r="I87" i="3"/>
  <c r="J87" i="3"/>
  <c r="I88" i="3"/>
  <c r="J88" i="3"/>
  <c r="I63" i="3" l="1"/>
  <c r="I66" i="3"/>
  <c r="J50" i="3"/>
  <c r="I33" i="3"/>
  <c r="L8" i="5"/>
  <c r="J59" i="3"/>
  <c r="I29" i="3"/>
  <c r="I85" i="3"/>
  <c r="J63" i="3"/>
  <c r="J22" i="3"/>
  <c r="J31" i="3"/>
  <c r="I69" i="3"/>
  <c r="J69" i="3"/>
  <c r="J33" i="3"/>
  <c r="I22" i="3"/>
  <c r="J85" i="3"/>
  <c r="I83" i="3"/>
  <c r="J83" i="3"/>
  <c r="I79" i="3"/>
  <c r="J79" i="3"/>
  <c r="E8" i="3"/>
  <c r="G8" i="3"/>
  <c r="I56" i="3"/>
  <c r="J56" i="3"/>
  <c r="F8" i="3"/>
  <c r="I59" i="3"/>
  <c r="J29" i="3"/>
  <c r="D8" i="3"/>
  <c r="J66" i="3"/>
  <c r="I50" i="3"/>
  <c r="I24" i="3"/>
  <c r="J24" i="3"/>
  <c r="J9" i="3"/>
  <c r="C9" i="2"/>
  <c r="D9" i="2"/>
  <c r="E9" i="2"/>
  <c r="F9" i="2"/>
  <c r="G9" i="2"/>
  <c r="G8" i="2" s="1"/>
  <c r="H10" i="2"/>
  <c r="I10" i="2"/>
  <c r="C11" i="2"/>
  <c r="D11" i="2"/>
  <c r="E11" i="2"/>
  <c r="F11" i="2"/>
  <c r="H12" i="2"/>
  <c r="I12" i="2"/>
  <c r="H13" i="2"/>
  <c r="I13" i="2"/>
  <c r="C14" i="2"/>
  <c r="D14" i="2"/>
  <c r="E14" i="2"/>
  <c r="F14" i="2"/>
  <c r="H15" i="2"/>
  <c r="I15" i="2"/>
  <c r="C16" i="2"/>
  <c r="D16" i="2"/>
  <c r="E16" i="2"/>
  <c r="F16" i="2"/>
  <c r="H17" i="2"/>
  <c r="I17" i="2"/>
  <c r="C18" i="2"/>
  <c r="D18" i="2"/>
  <c r="E18" i="2"/>
  <c r="F18" i="2"/>
  <c r="H18" i="2" s="1"/>
  <c r="H19" i="2"/>
  <c r="I19" i="2"/>
  <c r="H20" i="2"/>
  <c r="I20" i="2"/>
  <c r="H21" i="2"/>
  <c r="I21" i="2"/>
  <c r="C22" i="2"/>
  <c r="D22" i="2"/>
  <c r="E22" i="2"/>
  <c r="F22" i="2"/>
  <c r="H23" i="2"/>
  <c r="I23" i="2"/>
  <c r="H24" i="2"/>
  <c r="I24" i="2"/>
  <c r="C25" i="2"/>
  <c r="D25" i="2"/>
  <c r="E25" i="2"/>
  <c r="F25" i="2"/>
  <c r="H26" i="2"/>
  <c r="I26" i="2"/>
  <c r="H9" i="2" l="1"/>
  <c r="H22" i="2"/>
  <c r="H16" i="2"/>
  <c r="I22" i="2"/>
  <c r="I14" i="2"/>
  <c r="I11" i="2"/>
  <c r="I8" i="3"/>
  <c r="J8" i="3"/>
  <c r="H11" i="2"/>
  <c r="H25" i="2"/>
  <c r="I18" i="2"/>
  <c r="H14" i="2"/>
  <c r="E8" i="2"/>
  <c r="D8" i="2"/>
  <c r="F8" i="2"/>
  <c r="I9" i="2"/>
  <c r="C8" i="2"/>
  <c r="I16" i="2"/>
  <c r="I25" i="2"/>
  <c r="I8" i="2" l="1"/>
  <c r="H8" i="2"/>
  <c r="H79" i="1"/>
  <c r="I79" i="1"/>
  <c r="H80" i="1"/>
  <c r="I80" i="1"/>
  <c r="H81" i="1"/>
  <c r="I81" i="1"/>
  <c r="H82" i="1"/>
  <c r="I82" i="1"/>
  <c r="F125" i="1" l="1"/>
  <c r="D125" i="1"/>
  <c r="E125" i="1"/>
  <c r="D23" i="1" l="1"/>
  <c r="E23" i="1"/>
  <c r="F23" i="1"/>
  <c r="F127" i="1" l="1"/>
  <c r="F123" i="1"/>
  <c r="F94" i="1"/>
  <c r="F90" i="1"/>
  <c r="F85" i="1"/>
  <c r="F83" i="1"/>
  <c r="F78" i="1"/>
  <c r="F76" i="1"/>
  <c r="F47" i="1"/>
  <c r="F30" i="1"/>
  <c r="F20" i="1"/>
  <c r="F13" i="1"/>
  <c r="F9" i="1"/>
  <c r="E127" i="1"/>
  <c r="E123" i="1"/>
  <c r="E94" i="1"/>
  <c r="D94" i="1"/>
  <c r="D123" i="1"/>
  <c r="E90" i="1"/>
  <c r="E85" i="1"/>
  <c r="E83" i="1"/>
  <c r="E78" i="1"/>
  <c r="E76" i="1"/>
  <c r="E47" i="1"/>
  <c r="E30" i="1"/>
  <c r="E20" i="1"/>
  <c r="E13" i="1"/>
  <c r="E11" i="1"/>
  <c r="E9" i="1"/>
  <c r="D127" i="1"/>
  <c r="D90" i="1"/>
  <c r="D85" i="1"/>
  <c r="D83" i="1"/>
  <c r="D78" i="1"/>
  <c r="D47" i="1"/>
  <c r="D30" i="1"/>
  <c r="D20" i="1"/>
  <c r="D13" i="1"/>
  <c r="D11" i="1"/>
  <c r="D9" i="1"/>
  <c r="I77" i="1" l="1"/>
  <c r="H77" i="1"/>
  <c r="I64" i="1" l="1"/>
  <c r="H64" i="1"/>
  <c r="I46" i="1"/>
  <c r="H46" i="1"/>
  <c r="I16" i="1" l="1"/>
  <c r="I15" i="1"/>
  <c r="I14" i="1"/>
  <c r="C127" i="1" l="1"/>
  <c r="C125" i="1"/>
  <c r="C123" i="1"/>
  <c r="C94" i="1"/>
  <c r="D92" i="1"/>
  <c r="E92" i="1"/>
  <c r="F92" i="1"/>
  <c r="C92" i="1"/>
  <c r="C90" i="1"/>
  <c r="C85" i="1"/>
  <c r="C83" i="1"/>
  <c r="C78" i="1"/>
  <c r="D76" i="1"/>
  <c r="C76" i="1"/>
  <c r="C47" i="1"/>
  <c r="C30" i="1"/>
  <c r="C23" i="1"/>
  <c r="C20" i="1"/>
  <c r="C13" i="1"/>
  <c r="F11" i="1"/>
  <c r="C11" i="1"/>
  <c r="C9" i="1"/>
  <c r="H124" i="1"/>
  <c r="E8" i="1" l="1"/>
  <c r="D8" i="1"/>
  <c r="F8" i="1"/>
  <c r="I13" i="1"/>
  <c r="I123" i="1"/>
  <c r="C8" i="1"/>
  <c r="H123" i="1"/>
  <c r="I124" i="1"/>
  <c r="H8" i="1" l="1"/>
  <c r="I8" i="1"/>
  <c r="H9" i="1" l="1"/>
  <c r="I9" i="1"/>
  <c r="I10" i="1"/>
  <c r="I11" i="1"/>
  <c r="I12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5" i="1"/>
  <c r="I66" i="1"/>
  <c r="I67" i="1"/>
  <c r="I68" i="1"/>
  <c r="I69" i="1"/>
  <c r="I70" i="1"/>
  <c r="I71" i="1"/>
  <c r="I72" i="1"/>
  <c r="I73" i="1"/>
  <c r="I74" i="1"/>
  <c r="I75" i="1"/>
  <c r="I76" i="1"/>
  <c r="I78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5" i="1"/>
  <c r="I126" i="1"/>
  <c r="I127" i="1"/>
  <c r="I128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5" i="1"/>
  <c r="H66" i="1"/>
  <c r="H67" i="1"/>
  <c r="H68" i="1"/>
  <c r="H69" i="1"/>
  <c r="H70" i="1"/>
  <c r="H71" i="1"/>
  <c r="H72" i="1"/>
  <c r="H73" i="1"/>
  <c r="H74" i="1"/>
  <c r="H75" i="1"/>
  <c r="H76" i="1"/>
  <c r="H78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5" i="1"/>
  <c r="H126" i="1"/>
  <c r="H127" i="1"/>
  <c r="H128" i="1"/>
</calcChain>
</file>

<file path=xl/sharedStrings.xml><?xml version="1.0" encoding="utf-8"?>
<sst xmlns="http://schemas.openxmlformats.org/spreadsheetml/2006/main" count="1180" uniqueCount="680">
  <si>
    <t>Ramo</t>
  </si>
  <si>
    <t>Unidad Responsable</t>
  </si>
  <si>
    <t>Avance en el ejercicio del presupuesto</t>
  </si>
  <si>
    <t>Porcentaje de avance</t>
  </si>
  <si>
    <t>Aprobado 
anual</t>
  </si>
  <si>
    <t>Autorizado anual</t>
  </si>
  <si>
    <t>Autorizado al periodo</t>
  </si>
  <si>
    <r>
      <t xml:space="preserve">Gasto pagado </t>
    </r>
    <r>
      <rPr>
        <vertAlign val="superscript"/>
        <sz val="7"/>
        <color theme="1"/>
        <rFont val="Soberana Sans"/>
        <family val="3"/>
      </rPr>
      <t>1_/</t>
    </r>
  </si>
  <si>
    <t>Autorizado  al periodo</t>
  </si>
  <si>
    <t>(a)</t>
  </si>
  <si>
    <t>(b)</t>
  </si>
  <si>
    <t>(c)</t>
  </si>
  <si>
    <t>(d)</t>
  </si>
  <si>
    <t>(d)/(b)*100</t>
  </si>
  <si>
    <t>(d)/(c)*100</t>
  </si>
  <si>
    <t>Centro Nacional de Prevención de Desastres</t>
  </si>
  <si>
    <t>05 Relaciones Exteriores</t>
  </si>
  <si>
    <t>Agencia Mexicana de Cooperación Internacional para el Desarrollo</t>
  </si>
  <si>
    <t>08 Agricultura, Ganadería, Desarrollo Rural, Pesca y Alimentación</t>
  </si>
  <si>
    <t>Dirección General de Productividad y Desarrollo Tecnológico</t>
  </si>
  <si>
    <t>Universidad Autónoma Chapingo</t>
  </si>
  <si>
    <t>Colegio de Postgraduados</t>
  </si>
  <si>
    <t>Instituto Nacional de Investigaciones Forestales, Agrícolas y Pecuarias</t>
  </si>
  <si>
    <t>Instituto Nacional de Pesca</t>
  </si>
  <si>
    <t>09 Comunicaciones y Transportes</t>
  </si>
  <si>
    <t>Instituto Mexicano del Transporte</t>
  </si>
  <si>
    <t>Agencia Espacial Mexicana</t>
  </si>
  <si>
    <t>10 Economía</t>
  </si>
  <si>
    <t>Procuraduría Federal del Consumidor</t>
  </si>
  <si>
    <t>Dirección General de Innovación, Servicios y Comercio Interior</t>
  </si>
  <si>
    <t>Instituto Nacional del Emprendedor</t>
  </si>
  <si>
    <t>Centro Nacional de Metrología</t>
  </si>
  <si>
    <t>Instituto Mexicano de la Propiedad Industrial</t>
  </si>
  <si>
    <t>Servicio Geológico Mexicano</t>
  </si>
  <si>
    <t>11 Educación Pública</t>
  </si>
  <si>
    <t>Dirección General de Desarrollo de la Gestión e Innovación Educativa</t>
  </si>
  <si>
    <t>Dirección General de Educación Superior Universitaria</t>
  </si>
  <si>
    <t>Subsecretaría de Educación Media Superior</t>
  </si>
  <si>
    <t>Universidad Pedagógica Nacional</t>
  </si>
  <si>
    <t>Universidad Autónoma Metropolitana</t>
  </si>
  <si>
    <t>Universidad Nacional Autónoma de México</t>
  </si>
  <si>
    <t>Instituto Nacional de Antropología e Historia</t>
  </si>
  <si>
    <t>Centro de Enseñanza Técnica Industrial</t>
  </si>
  <si>
    <t>Centro de Investigación y de Estudios Avanzados del Instituto Politécnico Nacional</t>
  </si>
  <si>
    <t>Comisión de Operación y Fomento de Actividades Académicas del Instituto Politécnico Nacional</t>
  </si>
  <si>
    <t>El Colegio de México, A.C.</t>
  </si>
  <si>
    <t>Tecnológico Nacional de México</t>
  </si>
  <si>
    <t>Universidad Autónoma Agraria Antonio Narro</t>
  </si>
  <si>
    <t>12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</si>
  <si>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</si>
  <si>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</si>
  <si>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</si>
  <si>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</si>
  <si>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</si>
  <si>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</si>
  <si>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</si>
  <si>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</si>
  <si>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</si>
  <si>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Ixtapaluca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</si>
  <si>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</si>
  <si>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</si>
  <si>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</si>
  <si>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</si>
  <si>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</si>
  <si>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</si>
  <si>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</si>
  <si>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</si>
  <si>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</si>
  <si>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</si>
  <si>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</si>
  <si>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</si>
  <si>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Salud Pública</t>
  </si>
  <si>
    <t>Laboratorio de Biológicos y Reactivos de México S.A. de C.V.</t>
  </si>
  <si>
    <t>Sistema Nacional para el Desarrollo 
Integral de la Familia</t>
  </si>
  <si>
    <t>13 Marina</t>
  </si>
  <si>
    <t>Dirección General de Investigación y Desarrollo</t>
  </si>
  <si>
    <t>16 Medio Ambiente y Recursos Naturales</t>
  </si>
  <si>
    <t>Comisión Nacional del Agua</t>
  </si>
  <si>
    <t>Comisión Nacional Forestal</t>
  </si>
  <si>
    <t>Instituto Mexicano de Tecnología del Agua</t>
  </si>
  <si>
    <t>Instituto Nacional de Ecología y Cambio Climático</t>
  </si>
  <si>
    <t>17 Procuraduría General de la República</t>
  </si>
  <si>
    <t>Instituto Nacional de Ciencias Penales</t>
  </si>
  <si>
    <t>18 Energía</t>
  </si>
  <si>
    <t>Dirección General de Planeación e Información Energéticas</t>
  </si>
  <si>
    <t>Instituto Mexicano del Petróleo</t>
  </si>
  <si>
    <t>Instituto Nacional de Investigaciones Nucleares</t>
  </si>
  <si>
    <t>21 Turismo</t>
  </si>
  <si>
    <t>Instituto de Competencia Turística</t>
  </si>
  <si>
    <t>23 Provisiones Salariales y Económicas</t>
  </si>
  <si>
    <t>Unidad de Política y Control Presupuestario</t>
  </si>
  <si>
    <t>38 Consejo Nacional de Ciencia y Tecnología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</si>
  <si>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</si>
  <si>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</si>
  <si>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</si>
  <si>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</si>
  <si>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</si>
  <si>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</si>
  <si>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</si>
  <si>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</si>
  <si>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</si>
  <si>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Investigación en Química Aplicada</t>
  </si>
  <si>
    <t>Centro de Investigaciones y Estudios Superiores en Antropología Social</t>
  </si>
  <si>
    <t>Consejo Nacional de Ciencia y Tecnología</t>
  </si>
  <si>
    <t>CIATEQ, A.C. Centro de Tecnología Avanzada</t>
  </si>
  <si>
    <t xml:space="preserve">Corporación Mexicana de Investigación en Materiales, S.A. de C.V. 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</si>
  <si>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</si>
  <si>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</si>
  <si>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</si>
  <si>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</si>
  <si>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</si>
  <si>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</si>
  <si>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</si>
  <si>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Potosino de Investigación Científica y Tecnológica, A.C.</t>
  </si>
  <si>
    <t>Centro de Ingeniería y Desarrollo Industrial</t>
  </si>
  <si>
    <t>Centro de Investigación Científica y de Educación Superior de Ensenada, B.C.</t>
  </si>
  <si>
    <t>Centro de Investigación en Alimentación y Desarrollo, A.C.</t>
  </si>
  <si>
    <t>GYR Instituto Mexicano del Seguro Social</t>
  </si>
  <si>
    <t>Instituto Mexicano del Seguro Social</t>
  </si>
  <si>
    <t>GYN Instituto de Seguridad y Servicios Sociales de los Trabajadores del Estado</t>
  </si>
  <si>
    <t>Coordinación General de Ganadería</t>
  </si>
  <si>
    <t>Dirección General de Educación Tecnológica Industrial</t>
  </si>
  <si>
    <t>INFOTEC Centro de Investigación e Innovación en Tecnologías de la Información y Comunicación</t>
  </si>
  <si>
    <t>Coordinación General de Universidades Tecnológicas y Politécnicas</t>
  </si>
  <si>
    <t xml:space="preserve">Instituto Politécnico Nacional </t>
  </si>
  <si>
    <t>Universidad Abierta y a Distancia de México</t>
  </si>
  <si>
    <t>Dirección General de Calidad y Educación
en Salud</t>
  </si>
  <si>
    <t>Instituto Nacional de Electricidad y Energías Limpias</t>
  </si>
  <si>
    <t>48 Cultura</t>
  </si>
  <si>
    <t>Instituto de Seguridad Social para los Trabajadores del Estado</t>
  </si>
  <si>
    <t>Comisión Coordinadora de Institutos
Nacionales de Salud y Hospitales de Alta 
Especialidad</t>
  </si>
  <si>
    <t>Centro de Investigaciones en Óptica, A.C.</t>
  </si>
  <si>
    <t>Instituto Nacional de Astrofísica, Óptica y Electrónica</t>
  </si>
  <si>
    <t>04 Gobernación</t>
  </si>
  <si>
    <t>Instituto Nacional de Rehabilitación Luis Guillermo Ibarra Ibarra</t>
  </si>
  <si>
    <t>Cuarto Trimestre de 2017</t>
  </si>
  <si>
    <t>Enero - Diciembre</t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</si>
  <si>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 xml:space="preserve">2_/ </t>
    </r>
    <r>
      <rPr>
        <sz val="6"/>
        <color theme="1"/>
        <rFont val="Soberana Sans"/>
        <family val="3"/>
      </rPr>
      <t>Incluye los Proyectos de Infraestructura Productiva de Largo Plazo.
Fuente: Dependencias y Entidades de la Administración Pública Federal.</t>
    </r>
  </si>
  <si>
    <t>Pemex Transformación Industrial</t>
  </si>
  <si>
    <t>Pemex-Exploración y Producción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</si>
  <si>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</si>
  <si>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</si>
  <si>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</si>
  <si>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</si>
  <si>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</si>
  <si>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>Dirección General de Recursos Materiales y Servicios Generales</t>
  </si>
  <si>
    <t>TOTAL</t>
  </si>
  <si>
    <t>Autorizado 
anual</t>
  </si>
  <si>
    <t>Enero - dictiembre</t>
  </si>
  <si>
    <t>ANEXO 15 DEL DPEF 2017
EVOLUCIÓN DE LAS EROGACIONES PARA LA ESTRATEGIA DE TRANSICIÓN PARA PROMOVER EL USO DE TECNOLOGÍAS Y COMBUSTIBLES MÁS LIMPIOS
Enero-diciembre
(Pesos)</t>
  </si>
  <si>
    <t>Programa de Apoyos a la Cultura</t>
  </si>
  <si>
    <t>Educación y cultura indígena</t>
  </si>
  <si>
    <t>Desarrollo Cultural</t>
  </si>
  <si>
    <t>Cultura</t>
  </si>
  <si>
    <t>48</t>
  </si>
  <si>
    <t>Atención a Víctimas</t>
  </si>
  <si>
    <t>Entidades no Sectorizadas</t>
  </si>
  <si>
    <t>47</t>
  </si>
  <si>
    <t>Fondo de Aportaciones para la Seguridad Pública de los Estados y del Distrito Federal [FASP]</t>
  </si>
  <si>
    <t>Fondo de Aportaciones para la Educación Tecnológica y de Adultos (Educación Tecnológica) [FAETA]</t>
  </si>
  <si>
    <t>Fondo de Aportaciones para el Fortalecimiento de los Municipios y de las Demarcaciones Territoriales del Distrito Federal [FORTAMUN]</t>
  </si>
  <si>
    <t>Aportaciones Federales para Entidades Federativas y Municipios</t>
  </si>
  <si>
    <t>33</t>
  </si>
  <si>
    <t>Subsidios a programas para jóvenes</t>
  </si>
  <si>
    <t>Programa de estancias infantiles para apoyar a madres trabajadoras</t>
  </si>
  <si>
    <t>Programa de Empleo Temporal (PET)</t>
  </si>
  <si>
    <t>Programa 3 x 1 para Migrantes</t>
  </si>
  <si>
    <t>Programas del Fondo Nacional de Fomento a las Artesanías (FONART)</t>
  </si>
  <si>
    <t>Programa de Fomento a la Economía Social</t>
  </si>
  <si>
    <t>Actividades de apoyo a la función pública y buen gobierno</t>
  </si>
  <si>
    <t>Actividades de apoyo administrativo</t>
  </si>
  <si>
    <t>Articulación de políticas públicas integrales de juventud</t>
  </si>
  <si>
    <t>Desarrollo Social</t>
  </si>
  <si>
    <t>Promoción del Desarrollo Humano y Planeación Institucional</t>
  </si>
  <si>
    <t>Promoción del respeto a los derechos humanos y atención a víctimas del delito</t>
  </si>
  <si>
    <t>Procuraduría General de la República</t>
  </si>
  <si>
    <t>Programa de Apoyo a la Vivienda</t>
  </si>
  <si>
    <t>Programa de Infraestructura</t>
  </si>
  <si>
    <t>Desarrollo Agrario, Territorial y Urbano</t>
  </si>
  <si>
    <t>Instrumentación de la política laboral</t>
  </si>
  <si>
    <t>Capacitación para Incrementar la Productividad</t>
  </si>
  <si>
    <t>Ejecución de los programas y acciones de la Política Laboral</t>
  </si>
  <si>
    <t>Trabajo y Previsión Social</t>
  </si>
  <si>
    <t>Sistema Educativo naval y programa de becas</t>
  </si>
  <si>
    <t>Emplear el Poder Naval de la Federación para salvaguardar la soberanía y seguridad nacionales</t>
  </si>
  <si>
    <t>Marina</t>
  </si>
  <si>
    <t>13</t>
  </si>
  <si>
    <t>Prevención y Control de Sobrepeso, Obesidad y Diabetes</t>
  </si>
  <si>
    <t>Programa de Desarrollo Comunitario "Comunidad DIFerente"</t>
  </si>
  <si>
    <t>Salud materna, sexual y reproductiva</t>
  </si>
  <si>
    <t>Prevención y control de enfermedades</t>
  </si>
  <si>
    <t>Prevención y atención contra las adicciones</t>
  </si>
  <si>
    <t>Salud</t>
  </si>
  <si>
    <t>12</t>
  </si>
  <si>
    <t>Programa de la Reforma Educativa</t>
  </si>
  <si>
    <t>Expansión de la Educación Media Superior y Superior</t>
  </si>
  <si>
    <t>Subsidios para organismos descentralizados estatales</t>
  </si>
  <si>
    <t>Programa Nacional de Convivencia Escolar</t>
  </si>
  <si>
    <t>Programa de Cultura Física y Deporte</t>
  </si>
  <si>
    <t>Programa Nacional de Becas</t>
  </si>
  <si>
    <t>Escuelas de Tiempo Completo</t>
  </si>
  <si>
    <t>PROSPERA Programa de Inclusión Social</t>
  </si>
  <si>
    <t>Programa de infraestructura física educativa</t>
  </si>
  <si>
    <t>Atención al deporte</t>
  </si>
  <si>
    <t>Producción y distribución de libros y materiales culturales</t>
  </si>
  <si>
    <t>Producción y transmisión de materiales educativos</t>
  </si>
  <si>
    <t>Servicios de Educación Superior y Posgrado</t>
  </si>
  <si>
    <t>Servicios de Educación Media Superior</t>
  </si>
  <si>
    <t>Formación y certificación para el trabajo</t>
  </si>
  <si>
    <t>Educación Pública</t>
  </si>
  <si>
    <t>11</t>
  </si>
  <si>
    <t>Fondo Nacional Emprendedor</t>
  </si>
  <si>
    <t>Economía</t>
  </si>
  <si>
    <t>10</t>
  </si>
  <si>
    <t>Comunicaciones y Transportes</t>
  </si>
  <si>
    <t>09</t>
  </si>
  <si>
    <t>Programa de igualdad entre mujeres y hombres SDN</t>
  </si>
  <si>
    <t>Sistema educativo militar</t>
  </si>
  <si>
    <t>Derechos humanos</t>
  </si>
  <si>
    <t>Programa de Seguridad Pública de la Secretaría de la Defensa Nacional</t>
  </si>
  <si>
    <t>Defensa Nacional</t>
  </si>
  <si>
    <t>07</t>
  </si>
  <si>
    <t>Detección y prevención de ilícitos financieros</t>
  </si>
  <si>
    <t>Hacienda y Crédito Público</t>
  </si>
  <si>
    <t>06</t>
  </si>
  <si>
    <t>Subsidios en materia de seguridad pública</t>
  </si>
  <si>
    <t>Coordinación con las instancias que integran el Sistema Nacional de Protección Integral de Niñas, Niños y Adolescentes</t>
  </si>
  <si>
    <t>Promover la Protección de los Derechos Humanos y Prevenir la Discriminación</t>
  </si>
  <si>
    <t>Fomento de la cultura de la participación ciudadana en la prevención del delito</t>
  </si>
  <si>
    <t>Programa de Derechos Humanos</t>
  </si>
  <si>
    <t>Coordinación con las instancias que integran el Sistema Nacional de Seguridad Pública</t>
  </si>
  <si>
    <t>Conducción de la política interior</t>
  </si>
  <si>
    <t>Operativos para la prevención y disuasión del delito</t>
  </si>
  <si>
    <t>Servicios de protección, custodia, vigilancia y seguridad de personas, bienes e instalaciones</t>
  </si>
  <si>
    <t>Promover la atención y prevención de la violencia contra las mujeres</t>
  </si>
  <si>
    <t>Gobernación</t>
  </si>
  <si>
    <t>04</t>
  </si>
  <si>
    <r>
      <t xml:space="preserve">Gasto pagado </t>
    </r>
    <r>
      <rPr>
        <vertAlign val="superscript"/>
        <sz val="8"/>
        <color theme="1"/>
        <rFont val="Soberana Sans"/>
        <family val="3"/>
      </rPr>
      <t>1_/</t>
    </r>
  </si>
  <si>
    <t>Programa de Derechos Indígenas</t>
  </si>
  <si>
    <t>Programa para el Mejoramiento de la Producción y la Productividad Indígena</t>
  </si>
  <si>
    <t>Programa de Infraestructura Indígena</t>
  </si>
  <si>
    <t>Programa de Apoyo a la Educación Indígena</t>
  </si>
  <si>
    <t>Planeación y Articulación de la Acción Pública hacia los Pueblos Indígenas</t>
  </si>
  <si>
    <t>47 Entidades no Sectorizadas</t>
  </si>
  <si>
    <t>Apoyos para actividades científicas, tecnológicas y de innovación</t>
  </si>
  <si>
    <t>Promover y proteger los Derechos Humanos de los integrantes de pueblos y comunidades indígenas y atender asuntos de indígenas en reclusión.</t>
  </si>
  <si>
    <t>35 Comisión Nacional de los Derechos Humanos</t>
  </si>
  <si>
    <t xml:space="preserve">FAM Asistencia Social </t>
  </si>
  <si>
    <t>FAIS Municipal y de las Demarcaciones Territoriales del Distrito Federal</t>
  </si>
  <si>
    <t>33 Aportaciones Federales para Entidades Federativas y Municipios</t>
  </si>
  <si>
    <t>Fondo de Apoyo a Migrantes</t>
  </si>
  <si>
    <t>Fondo Regional</t>
  </si>
  <si>
    <t xml:space="preserve">23 Provisiones Salariales y Económicas </t>
  </si>
  <si>
    <t>Programa de Desarrollo Regional Turístico Sustentable y Pueblos Mágicos</t>
  </si>
  <si>
    <t>Comedores Comunitarios</t>
  </si>
  <si>
    <t>Pensión para Adultos Mayores</t>
  </si>
  <si>
    <t>Programa de Coinversión Social</t>
  </si>
  <si>
    <t>Programa de Abasto Rural a cargo de Diconsa, S.A. de C.V. (DICONSA)</t>
  </si>
  <si>
    <t>Programa de Abasto Social de Leche a cargo de Liconsa, S.A. de C.V.</t>
  </si>
  <si>
    <t>20 Desarrollo Social</t>
  </si>
  <si>
    <t>Programa IMSS-PROSPERA</t>
  </si>
  <si>
    <t>19 Aportaciones a Seguridad Social</t>
  </si>
  <si>
    <t xml:space="preserve">Apoyos para el Desarrollo Forestal Sustentable </t>
  </si>
  <si>
    <t>Programa de Apoyo a la Infraestructura Hidroagrícola</t>
  </si>
  <si>
    <t>Agua Potable, Drenaje y Tratamiento</t>
  </si>
  <si>
    <t>Programa de Conservación para el Desarrollo Sostenible</t>
  </si>
  <si>
    <t>Planeación, Dirección y Evaluación Ambiental</t>
  </si>
  <si>
    <t>Infraestructura para la modernización y rehabilitación de riego y temporal tecnificado</t>
  </si>
  <si>
    <t>Infraestructura para la Protección de Centros de Población y Áreas Productivas</t>
  </si>
  <si>
    <t>Rehabilitación y Modernización de Presas y Estructuras de Cabeza</t>
  </si>
  <si>
    <t>15 Desarrollo Agrario, Territorial y Urbano</t>
  </si>
  <si>
    <t>Seguro Popular</t>
  </si>
  <si>
    <t xml:space="preserve">Fortalecimiento a la atención médica </t>
  </si>
  <si>
    <t>Rectoría en Salud</t>
  </si>
  <si>
    <t>Fortalecimiento de la Calidad Educativa</t>
  </si>
  <si>
    <t>Programa para la Inclusión y la Equidad Educativa</t>
  </si>
  <si>
    <t>Normar los servicios educativos</t>
  </si>
  <si>
    <t xml:space="preserve">Educación Inicial y Básica Comunitaria </t>
  </si>
  <si>
    <t xml:space="preserve">Educación para Adultos (INEA) </t>
  </si>
  <si>
    <t>Estudios y proyectos de construcción de caminos rurales y carreteras alimentadoras</t>
  </si>
  <si>
    <t>Conservación de infraestructura de caminos rurales y carreteras alimentadoras</t>
  </si>
  <si>
    <t>Programa de Apoyos a Pequeños Productores</t>
  </si>
  <si>
    <t>Programa de Fomento a la Agricultura</t>
  </si>
  <si>
    <t>08 Agricultura, Ganadería,  Desarrollo Rural, Pesca y Alimentación</t>
  </si>
  <si>
    <t xml:space="preserve">TOTAL </t>
  </si>
  <si>
    <t>Enero - diciembre</t>
  </si>
  <si>
    <t>Autorizado al 
periodo</t>
  </si>
  <si>
    <t>Programa Presupuestario</t>
  </si>
  <si>
    <t>ANEXO 10 DEL DPEF 2017
EVOLUCIÓN DE LAS EROGACIONES PARA EL DESARROLLO INTEGRAL DE LOS PUEBLOS Y COMUNIDADES INDÍGENAS
Enero-diciembre
(Pesos)</t>
  </si>
  <si>
    <t>Tribunales Agrarios</t>
  </si>
  <si>
    <t>Registro Agrario Nacional</t>
  </si>
  <si>
    <t>Procuraduría Agraria</t>
  </si>
  <si>
    <t>Dependencia SEDATU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</si>
  <si>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</si>
  <si>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</si>
  <si>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</si>
  <si>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</si>
  <si>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</si>
  <si>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</si>
  <si>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</si>
  <si>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</si>
  <si>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</si>
  <si>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</si>
  <si>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</si>
  <si>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Agricultura, Ganadería, Desarrollo Rural, Pesca y Alimentación</t>
  </si>
  <si>
    <t>Gasto Administrativo</t>
  </si>
  <si>
    <t>Administrativa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</si>
  <si>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</si>
  <si>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</si>
  <si>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</si>
  <si>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</si>
  <si>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</si>
  <si>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Agraria</t>
  </si>
  <si>
    <t>Seguridad Social Cañeros</t>
  </si>
  <si>
    <t>IMSS-PROSPERA</t>
  </si>
  <si>
    <t>Aportaciones a Seguridad Social</t>
  </si>
  <si>
    <t>Seguro Médico Siglo XXI</t>
  </si>
  <si>
    <t>PROSPERA Salud</t>
  </si>
  <si>
    <t>Sistema de Protección Social en Salud (SPSS)</t>
  </si>
  <si>
    <t>Desarrollo de Capacidades Salud</t>
  </si>
  <si>
    <t>Salud en población rural</t>
  </si>
  <si>
    <t>Programa de atención a las condiciones de salud en el medio rural</t>
  </si>
  <si>
    <t>Programas Hidráulicos</t>
  </si>
  <si>
    <t>Programa de perforación y equipamiento de pozos agrícolas en estados afectados con sequía</t>
  </si>
  <si>
    <t xml:space="preserve">Infraestructura Hidroagrícola </t>
  </si>
  <si>
    <t>IMTA</t>
  </si>
  <si>
    <t>Medio Ambiente y Recursos Naturales</t>
  </si>
  <si>
    <t>Mantenimiento de Caminos Rurales</t>
  </si>
  <si>
    <t>Construcción de Caminos Rurales</t>
  </si>
  <si>
    <t>Infraestructura</t>
  </si>
  <si>
    <t>Programa de infraestructura en el medio rural</t>
  </si>
  <si>
    <t>Programa de Apoyo a las Instancias de Mujeres en las Entidades Federativas, PAIMEF</t>
  </si>
  <si>
    <t>Programa de atención a las mujeres en situación de violencia</t>
  </si>
  <si>
    <t>Adquisición de leche a productores nacionales</t>
  </si>
  <si>
    <t>Programa de apoyo a la adquisición de leche</t>
  </si>
  <si>
    <t>Consumo de leche Liconsa</t>
  </si>
  <si>
    <t>Programa Alimentario</t>
  </si>
  <si>
    <t>PROSPERA Alimentación</t>
  </si>
  <si>
    <t>Programa de Abasto Rural a cargo de DICONSA S.A. de C.V.</t>
  </si>
  <si>
    <t>Proyecto de Seguridad Alimentaria para Zonas Rurales</t>
  </si>
  <si>
    <t>Fomento al Consumo</t>
  </si>
  <si>
    <t>Programa de Fomento a la Productividad Pesquera y Acuícola</t>
  </si>
  <si>
    <t>Programa de Derecho a la Alimentación</t>
  </si>
  <si>
    <t>Atención a Indígenas (CDI)</t>
  </si>
  <si>
    <t>Coinversión Social</t>
  </si>
  <si>
    <t>PROSPERA Desarrollo Social</t>
  </si>
  <si>
    <t>Jornaleros Agrícolas</t>
  </si>
  <si>
    <t>Atención a la población agraria</t>
  </si>
  <si>
    <t>Atención a migrantes</t>
  </si>
  <si>
    <t xml:space="preserve">Infraestructura Rural </t>
  </si>
  <si>
    <t>Vivienda Rural</t>
  </si>
  <si>
    <t>Relaciones Exteriores</t>
  </si>
  <si>
    <t>Programa de atención a la pobreza en el medio rural</t>
  </si>
  <si>
    <t>Social</t>
  </si>
  <si>
    <t>PET</t>
  </si>
  <si>
    <t>Trabajadores Agrícolas Temporales</t>
  </si>
  <si>
    <t>Programa de mejoramiento de condiciones laborales en el medio rural</t>
  </si>
  <si>
    <t>Laboral</t>
  </si>
  <si>
    <t xml:space="preserve">Universidad Autónoma Agraria Antonio Narro </t>
  </si>
  <si>
    <t>PROSPERA Educación</t>
  </si>
  <si>
    <t>Educación Agropecuaria</t>
  </si>
  <si>
    <t xml:space="preserve">Desarrollo de Capacidades Educación </t>
  </si>
  <si>
    <t>Instituto Nacional de Pesca (INAPESCA)</t>
  </si>
  <si>
    <t>Instituto Nacional de Investigaciones Forestales, Agrícolas y Pecuarias (INIFAP)</t>
  </si>
  <si>
    <t>Colegio Superior Agropecuario del Estado de Guerrero (CSAEGRO)</t>
  </si>
  <si>
    <t>Programa de Educación e Investigación</t>
  </si>
  <si>
    <t>Educativa</t>
  </si>
  <si>
    <t>Vida Silvestre</t>
  </si>
  <si>
    <t>PROFEPA</t>
  </si>
  <si>
    <t>PET (Incendios Forestales)</t>
  </si>
  <si>
    <t>Desarrollo Regional Sustentable</t>
  </si>
  <si>
    <t>Protección al medio ambiente en el medio rural</t>
  </si>
  <si>
    <t>Forestal</t>
  </si>
  <si>
    <t>Infraestructura Productiva para el Aprovechamiento Sustentable del Suelo y Agua (Ejecución Nacional)</t>
  </si>
  <si>
    <t>Sustentabilidad Pecuaria</t>
  </si>
  <si>
    <t>PROGAN Productivo</t>
  </si>
  <si>
    <t>Programa de Fomento Ganadero</t>
  </si>
  <si>
    <t>Energías Renovables</t>
  </si>
  <si>
    <t>Ordenamiento y Vigilancia Pesquera y Acuícola  </t>
  </si>
  <si>
    <t>Desarrollo de la Acuacultura</t>
  </si>
  <si>
    <t>Programa de Sustentabilidad de los Recursos Naturales</t>
  </si>
  <si>
    <t>Medio Ambiente</t>
  </si>
  <si>
    <t>Ecoturismo y Turismo Rural</t>
  </si>
  <si>
    <t>Turismo</t>
  </si>
  <si>
    <t>Fondo Nacional de Fomento a las Artesanías (FONART)</t>
  </si>
  <si>
    <t>Fondo Nacional Emprendedor (FNE)</t>
  </si>
  <si>
    <t>Fondo SAGARPA-CONACYT</t>
  </si>
  <si>
    <t>Sistema Nacional de Investigación Agrícola</t>
  </si>
  <si>
    <t>Sistema Integral para el Desarrollo Sustentable de la Caña de Azúcar (SIDESCA)</t>
  </si>
  <si>
    <t>Sistema Nacional de Información para el Desarrollo Rural Sustentable (SNIDRUS)</t>
  </si>
  <si>
    <t>Sistema Nacional de Información para el Desarrollo Rural Sustentable</t>
  </si>
  <si>
    <t>Proyectos Productivos (FAPPA)  </t>
  </si>
  <si>
    <t>Programa de Incentivos para Productores de Maíz y Frijol (PIMAF)</t>
  </si>
  <si>
    <t>PROCAFÉ e Impulso Productivo al Café</t>
  </si>
  <si>
    <t>Fortalecimiento a Organizaciones Rurales  </t>
  </si>
  <si>
    <t>Extensionismo, Desarrollo de Capacidades y Asociatividad Productiva  </t>
  </si>
  <si>
    <t>El Campo en Nuestras Manos  </t>
  </si>
  <si>
    <t>Desarrollo de las Zona Áridas (PRODEZA)  </t>
  </si>
  <si>
    <t>Atención a Siniestros Agropecuarios  </t>
  </si>
  <si>
    <t>Arráigate Joven- Impulso Emprendedor  </t>
  </si>
  <si>
    <t>Vigilancia Epidemiológica, de plagas y Enfermedades Cuarentenarias  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</si>
  <si>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</si>
  <si>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</si>
  <si>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</si>
  <si>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Acciones Complementarias para Mejorar las Sanidades</t>
  </si>
  <si>
    <t>Programa de Sanidad e Inocuidad Agroalimentaria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</si>
  <si>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</si>
  <si>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</si>
  <si>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</si>
  <si>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</si>
  <si>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Fortalecimiento a la Cadena Productiva</t>
  </si>
  <si>
    <t>Programa de Productividad y Competitividad Agroalimentaria</t>
  </si>
  <si>
    <t>Estrategias Integrales para la Cadena Productiva </t>
  </si>
  <si>
    <t>Capitalización Productiva Pecuaria </t>
  </si>
  <si>
    <t>Investigación, Innovación y Desarrollo Tecnológico Pecuarios</t>
  </si>
  <si>
    <t>PROAGRO Productivo  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</si>
  <si>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</si>
  <si>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</si>
  <si>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</si>
  <si>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</si>
  <si>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Programa de Concurrencia con las Entidades Federativas</t>
  </si>
  <si>
    <t>Paquetes Productivos Pesqueros y Acuícolas</t>
  </si>
  <si>
    <t>Impulso a la Capitalización</t>
  </si>
  <si>
    <t>Programa de Fomento a la Inversión y Productividad</t>
  </si>
  <si>
    <t>Promoción Comercial y Fomento a las Exportaciones</t>
  </si>
  <si>
    <t>Incentivos a la Comercialización</t>
  </si>
  <si>
    <t>Programa de Apoyos a la Comercialización</t>
  </si>
  <si>
    <t>Competitividad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</si>
  <si>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</si>
  <si>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</si>
  <si>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</si>
  <si>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Banco del Ahorro Nacional y Servicios Financieros SNC (BANSEFI)</t>
  </si>
  <si>
    <t>AGROASEMEX</t>
  </si>
  <si>
    <t>Programa de financiamiento y aseguramiento al medio rural</t>
  </si>
  <si>
    <t>Financiera</t>
  </si>
  <si>
    <t>Vertiente</t>
  </si>
  <si>
    <t>ANEXO 11 DEL DPEF 2017
EVOLUCIÓN DE LAS EROGACIONES CORRESPONDIENTES AL PROGRAMA ESPECIAL CONCURRENTE PARA EL DESARROLLO RURAL SUSTENTABLE
Enero-diciembre
(Millones de pesos)</t>
  </si>
  <si>
    <t>Planeación y dirección de los procesos productivos</t>
  </si>
  <si>
    <t>Seguridad física en las instalaciones de electricidad</t>
  </si>
  <si>
    <t xml:space="preserve">Coordinación de las funciones y recursos para la infraestructura eléctrica </t>
  </si>
  <si>
    <t>Promoción de medidas para el ahorro y uso eficiente de la energía eléctrica</t>
  </si>
  <si>
    <t>Operación y mantenimiento de los procesos de distribución y de comercialización de energía eléctrica</t>
  </si>
  <si>
    <t xml:space="preserve">Operación y mantenimiento a líneas de transmisión, subestaciones de transformación y red fibra óptica </t>
  </si>
  <si>
    <t>Suministro de energéticos a las centrales generadoras de electricidad</t>
  </si>
  <si>
    <t>Operación y mantenimiento de las centrales generadoras de energía eléctrica</t>
  </si>
  <si>
    <t xml:space="preserve">Operación Red de Fibra Óptica  y apoyo tecnológico a los procesos productivos </t>
  </si>
  <si>
    <t xml:space="preserve">Atención a la salud   </t>
  </si>
  <si>
    <t>Equidad de Género</t>
  </si>
  <si>
    <r>
      <t xml:space="preserve">GYN Instituto de Seguridad y Servicios Sociales de los Trabajadores del Estado   </t>
    </r>
    <r>
      <rPr>
        <b/>
        <vertAlign val="superscript"/>
        <sz val="6"/>
        <rFont val="Soberana Sans"/>
        <family val="3"/>
      </rPr>
      <t>2_/</t>
    </r>
  </si>
  <si>
    <t xml:space="preserve">Atención a la salud  </t>
  </si>
  <si>
    <t>Servicios de guardería</t>
  </si>
  <si>
    <t xml:space="preserve">Prevención y control de enfermedades  </t>
  </si>
  <si>
    <r>
      <t xml:space="preserve">GYR Instituto Mexicano del Seguro Social   </t>
    </r>
    <r>
      <rPr>
        <b/>
        <vertAlign val="superscript"/>
        <sz val="6"/>
        <rFont val="Soberana Sans"/>
        <family val="3"/>
      </rPr>
      <t xml:space="preserve">2_/  </t>
    </r>
  </si>
  <si>
    <t>Dirección, coordinación y control de la operación del Sistema Eléctrico Nacional</t>
  </si>
  <si>
    <r>
      <t xml:space="preserve">18 Energía  </t>
    </r>
    <r>
      <rPr>
        <b/>
        <vertAlign val="superscript"/>
        <sz val="6"/>
        <rFont val="Soberana Sans"/>
        <family val="3"/>
      </rPr>
      <t>2_/</t>
    </r>
  </si>
  <si>
    <t>Fortalecimiento a la Transversalidad de la Perspectiva de Género</t>
  </si>
  <si>
    <t>Fortalecimiento de la Igualdad Sustantiva entre Mujeres y Hombres</t>
  </si>
  <si>
    <t>Regulación y permisos de Hidrocarburos</t>
  </si>
  <si>
    <t xml:space="preserve">Regulación y permisos de electricidad  </t>
  </si>
  <si>
    <t xml:space="preserve">45 Comisión Reguladora de Energía  </t>
  </si>
  <si>
    <t>Regulación y Supervisión de los sectores Telecomunicaciones y Radiodifusión</t>
  </si>
  <si>
    <t>43 Instituto Federal de Telecomunicaciones</t>
  </si>
  <si>
    <t>Producción y difusión de información estadística y geográfica</t>
  </si>
  <si>
    <t>40 Información Nacional Estadística y Geográfica</t>
  </si>
  <si>
    <t xml:space="preserve">Apoyos para actividades científicas, tecnológicas y de innovación  </t>
  </si>
  <si>
    <t>Promover, divulgar, dar seguimiento, evaluar y monitorear la política nacional en materia de Igualdad entre mujeres y hombres, y atender Asuntos de la mujer</t>
  </si>
  <si>
    <t xml:space="preserve">35 Comisión Nacional de los Derechos Humanos  </t>
  </si>
  <si>
    <t>Otorgamiento de prerrogativas a partidos políticos, fiscalización de sus recursos y administración de los tiempos del estado en radio y televisión</t>
  </si>
  <si>
    <t>Dirección, soporte jurídico electoral y apoyo logístico</t>
  </si>
  <si>
    <t>Capacitación y educación para el ejercicio democrático de la ciudadanía</t>
  </si>
  <si>
    <t xml:space="preserve">22 Instituto Nacional Electoral  </t>
  </si>
  <si>
    <t>Planeación y conducción de la política de turismo</t>
  </si>
  <si>
    <t xml:space="preserve">21 Turismo </t>
  </si>
  <si>
    <t>Programa de Apoyo a las Instancias de Mujeres en las Entidades Federativas (PAIMEF)</t>
  </si>
  <si>
    <t xml:space="preserve">Programa de Fomento a la Economía Social  </t>
  </si>
  <si>
    <t xml:space="preserve">Articulación de políticas públicas integrales de juventud </t>
  </si>
  <si>
    <t>20 Desarrollo social</t>
  </si>
  <si>
    <t>Apoyo Económico a Viudas de Veteranos de la Revolución Mexicana</t>
  </si>
  <si>
    <t xml:space="preserve">Gestión, promoción, supervisión y evaluación del aprovechamiento sustentable de la energía  </t>
  </si>
  <si>
    <t>Coordinación de la política energética en electricidad</t>
  </si>
  <si>
    <t>Regulación y supervisión de actividades nucleares y radiológicas</t>
  </si>
  <si>
    <t xml:space="preserve">18 Energía  </t>
  </si>
  <si>
    <t>Investigar, perseguir y prevenir delitos del orden electoral</t>
  </si>
  <si>
    <t>Investigación académica en el marco de las ciencias penales</t>
  </si>
  <si>
    <t>Investigar y perseguir los delitos relativos a la Delincuencia Organizada</t>
  </si>
  <si>
    <t>Investigar y perseguir los delitos del orden federal</t>
  </si>
  <si>
    <t xml:space="preserve">Apoyos para el Desarrollo Forestal Sustentable  </t>
  </si>
  <si>
    <t xml:space="preserve">Programa de Infraestructura </t>
  </si>
  <si>
    <t xml:space="preserve">Programa de acceso al financiamiento para soluciones habitacionales  </t>
  </si>
  <si>
    <t>Programa de Apoyo al Empleo (PAE)</t>
  </si>
  <si>
    <t xml:space="preserve">Ejecución de los programas y acciones de la Política Laboral  </t>
  </si>
  <si>
    <t>Procuración de justicia laboral</t>
  </si>
  <si>
    <t>14 Trabajo y Previsión Social</t>
  </si>
  <si>
    <t xml:space="preserve">Sistema Educativo naval y programa de becas </t>
  </si>
  <si>
    <t xml:space="preserve">Apoyos para la protección de las personas en estado de necesidad  </t>
  </si>
  <si>
    <t xml:space="preserve">Salud materna, sexual y reproductiva  </t>
  </si>
  <si>
    <t>Prevención y atención de VIH/SIDA y otras ITS</t>
  </si>
  <si>
    <t xml:space="preserve">Programa de vacunación </t>
  </si>
  <si>
    <t xml:space="preserve">Atención a la Salud  </t>
  </si>
  <si>
    <t>Investigación y desarrollo tecnológico en salud</t>
  </si>
  <si>
    <t xml:space="preserve">Formación y capacitación de recursos humanos para la salud  </t>
  </si>
  <si>
    <t xml:space="preserve"> Fortalecimiento de la Calidad Educativa  </t>
  </si>
  <si>
    <t>Programa para el Desarrollo Profesional Docente</t>
  </si>
  <si>
    <t xml:space="preserve">Políticas de igualdad de género en el sector educativo </t>
  </si>
  <si>
    <t xml:space="preserve">Servicios de Educación Superior y Posgrado  </t>
  </si>
  <si>
    <t xml:space="preserve">11 Educación Pública  </t>
  </si>
  <si>
    <t xml:space="preserve">Definición, conducción y supervisión de la política de comunicaciones y transportes </t>
  </si>
  <si>
    <t>Diseño y Aplicación de la Política Agropecuaria</t>
  </si>
  <si>
    <t>08  Agricultura, Ganadería,  Desarrollo Rural, Pesca y Alimentación</t>
  </si>
  <si>
    <t>Otros proyectos de infraestructura social</t>
  </si>
  <si>
    <t>07 Defensa Nacional</t>
  </si>
  <si>
    <t xml:space="preserve">06 Hacienda y Crédito Público </t>
  </si>
  <si>
    <t xml:space="preserve">Promoción y defensa de los intereses de México en el ámbito multilateral </t>
  </si>
  <si>
    <t xml:space="preserve">Atención, protección, servicios y asistencia consulares   </t>
  </si>
  <si>
    <t xml:space="preserve">Programa de Derechos Humanos  </t>
  </si>
  <si>
    <t>Implementar las políticas, programas y acciones tendientes a garantizar la seguridad pública de la Nación y sus habitantes</t>
  </si>
  <si>
    <t>Planeación demográfica del país</t>
  </si>
  <si>
    <t xml:space="preserve">04 Gobernación  </t>
  </si>
  <si>
    <t xml:space="preserve">H. Cámara de Senadores </t>
  </si>
  <si>
    <t xml:space="preserve">H. Cámara de Diputados </t>
  </si>
  <si>
    <t xml:space="preserve">Actividades derivadas del trabajo legislativo   </t>
  </si>
  <si>
    <t>01 Poder Legislativo</t>
  </si>
  <si>
    <t>ANEXO 13 DEL DPEF 2017
EVOLUCIÓN DE LAS EROGACIONES PARA LA IGUALDAD ENTRE MUJERES Y HOMBRES
Enero-diciembre
(Pesos)</t>
  </si>
  <si>
    <t>Proyectos de infraestructura económica de electricidad (Pidiregas)</t>
  </si>
  <si>
    <t>Estudios de preinversión</t>
  </si>
  <si>
    <t>Proyectos de infraestructura económica de electricidad</t>
  </si>
  <si>
    <t>Proyectos de infraestructura económica de hidrocarburos</t>
  </si>
  <si>
    <t>47   Entidades no Sectorizadas</t>
  </si>
  <si>
    <t xml:space="preserve">Innovación tecnológica para incrementar la productividad de las empresas </t>
  </si>
  <si>
    <t xml:space="preserve">Becas de posgrado y apoyos a la calidad 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</si>
  <si>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</si>
  <si>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</si>
  <si>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</si>
  <si>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</si>
  <si>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</si>
  <si>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</si>
  <si>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</si>
  <si>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 xml:space="preserve">Gestión, promoción, supervisión y evaluación del aprovechamiento sustentable de la energía </t>
  </si>
  <si>
    <t>Coordinación de la política energética en hidrocarburos</t>
  </si>
  <si>
    <t xml:space="preserve">Coordinación de la política energética en electricidad </t>
  </si>
  <si>
    <t>Conducción de la política energética</t>
  </si>
  <si>
    <t>18   Energía</t>
  </si>
  <si>
    <t>Programa de Manejo de Áreas Naturales Protegidas</t>
  </si>
  <si>
    <t xml:space="preserve">Conservación y Aprovechamiento Sustentable de la Vida Silvestre </t>
  </si>
  <si>
    <t xml:space="preserve">Programa de Conservación para el Desarrollo Sostenible </t>
  </si>
  <si>
    <t>Fideicomisos Ambientales</t>
  </si>
  <si>
    <t>Infraestructura de agua potable, alcantarillado y saneamiento</t>
  </si>
  <si>
    <t xml:space="preserve">Normativa Ambiental e Instrumentos para el Desarrollo Sustentable </t>
  </si>
  <si>
    <t xml:space="preserve">Programas de Calidad del Aire y Verificación Vehicular </t>
  </si>
  <si>
    <t>Sistema Nacional de Áreas Naturales Protegidas</t>
  </si>
  <si>
    <t xml:space="preserve">Inspección y Vigilancia del Medio Ambiente y Recursos Naturales </t>
  </si>
  <si>
    <t>Regulación Ambiental</t>
  </si>
  <si>
    <t xml:space="preserve">Investigación en Cambio Climático, Sustentabilidad y Crecimiento Verde </t>
  </si>
  <si>
    <t xml:space="preserve">Protección Forestal </t>
  </si>
  <si>
    <t>Investigación científica y tecnológica</t>
  </si>
  <si>
    <t>Capacitación Ambiental y Desarrollo Sustentable</t>
  </si>
  <si>
    <t xml:space="preserve">16   Medio Ambiente y Recursos Naturales </t>
  </si>
  <si>
    <t>Programa de Prevención de Riesgos</t>
  </si>
  <si>
    <t xml:space="preserve"> 15   Desarrollo Agrario, Territorial y Urbano</t>
  </si>
  <si>
    <t>13   Marina</t>
  </si>
  <si>
    <t>Vigilancia epidemiológica</t>
  </si>
  <si>
    <t>Protección Contra Riesgos Sanitarios</t>
  </si>
  <si>
    <t>12   Salud</t>
  </si>
  <si>
    <t>Promoción del comercio exterior y atracción de inversión extranjera directa</t>
  </si>
  <si>
    <t>10   Economía</t>
  </si>
  <si>
    <t>Reconstrucción y Conservación de Carreteras</t>
  </si>
  <si>
    <t>09   Comunicaciones y Transportes</t>
  </si>
  <si>
    <t>08   Agricultura, Ganadería, Desarrollo Rural, Pesca y Alimentación</t>
  </si>
  <si>
    <t xml:space="preserve">Coordinación del Sistema Nacional de Protección Civil </t>
  </si>
  <si>
    <t>04   Gobernación</t>
  </si>
  <si>
    <t xml:space="preserve">Aprobado 
anual
</t>
  </si>
  <si>
    <t>ANEXO 16 DEL DPEF 2017
EVOLUCIÓN DE LAS EROGACIONES PARA LA ADAPTACIÓN Y MITIGACIÓN DE LOS EFECTOS DEL CAMBIO CLIMÁTICO 
Enero-diciembre
(Pesos)</t>
  </si>
  <si>
    <t>Atención a Personas con Discapacidad</t>
  </si>
  <si>
    <t xml:space="preserve">Programa de Infraestructura Indígena </t>
  </si>
  <si>
    <t>Atender asuntos relativos a la aplicación del Mecanismo Nacional de Promoción, Protección y Supervisión de la Convención sobre los derechos de las Personas con Discapacidad.</t>
  </si>
  <si>
    <t>Atender asuntos relacionados con víctimas del delito</t>
  </si>
  <si>
    <t xml:space="preserve">35 Comisión Nacional de los Derechos Humanos </t>
  </si>
  <si>
    <t>Fondo para la Accesibilidad en el Transporte Público para las Personas con Discapacidad</t>
  </si>
  <si>
    <t>Servicios a grupos con necesidades especiales</t>
  </si>
  <si>
    <t>Programa de Atención a Jornaleros Agrícolas</t>
  </si>
  <si>
    <t>Desarrollo integral de las personas con discapacidad</t>
  </si>
  <si>
    <t xml:space="preserve">14 Trabajo y Previsión Social </t>
  </si>
  <si>
    <t>Servicios de asistencia social integral</t>
  </si>
  <si>
    <t>Programa de Atención a Personas con Discapacidad</t>
  </si>
  <si>
    <t>Formación y capacitación de recursos humanos para la salud</t>
  </si>
  <si>
    <t>Asistencia social y protección del paciente</t>
  </si>
  <si>
    <t>Apoyos para la protección de las personas en estado de necesidad</t>
  </si>
  <si>
    <t xml:space="preserve">12 Salud </t>
  </si>
  <si>
    <t xml:space="preserve">Programa Nacional de Becas </t>
  </si>
  <si>
    <t>Apoyos a centros y organizaciones de educación</t>
  </si>
  <si>
    <t xml:space="preserve">11 Educación Pública </t>
  </si>
  <si>
    <t>Atención, protección, servicios y asistencia consulares</t>
  </si>
  <si>
    <t xml:space="preserve">05 Relaciones Exteriores </t>
  </si>
  <si>
    <t>Consejo Nacional para Prevenir la Discriminación</t>
  </si>
  <si>
    <t xml:space="preserve">Porcentaje de avance </t>
  </si>
  <si>
    <t>ANEXO 14 DEL DPEF 2017
EVOLUCIÓN DE LAS EROGACIONES CORRESPONDIENTES AL ANEXO RECURSOS PARA LA ATENCIÓN DE GRUPOS VULNERABLES
Enero-diciembre
(Pesos)</t>
  </si>
  <si>
    <t>Prestaciones sociales</t>
  </si>
  <si>
    <t>Atención a la Salud</t>
  </si>
  <si>
    <t>Atención a la Salud</t>
  </si>
  <si>
    <t>Servicios educativos culturales y artísticos</t>
  </si>
  <si>
    <t>Servicios Cinematográficos</t>
  </si>
  <si>
    <t>Producción y distribución de libros y materiales artísticos y culturales</t>
  </si>
  <si>
    <t>Regulación y Supervisión de los sectores Telecomunicaciones y Radiodifusión</t>
  </si>
  <si>
    <t>Atender asuntos de la niñez,  la familia, adolescentes y personas adultas mayores</t>
  </si>
  <si>
    <t>FONE Servicios Personales</t>
  </si>
  <si>
    <t>FONE Otros de Gasto Corriente</t>
  </si>
  <si>
    <t>FONE Gasto de Operación</t>
  </si>
  <si>
    <t>FONE Fondo de Compensación</t>
  </si>
  <si>
    <t>FASSA</t>
  </si>
  <si>
    <t>FAM Infraestructura Educativa Media Superior y Superior</t>
  </si>
  <si>
    <t>FAM Infraestructura Educativa Básica</t>
  </si>
  <si>
    <t>FAETA Educación Tecnológica</t>
  </si>
  <si>
    <t>FAETA Educación de Adultos</t>
  </si>
  <si>
    <t>Servicios de educación normal en el D.F.</t>
  </si>
  <si>
    <t>Servicios de educación básica en el D.F.</t>
  </si>
  <si>
    <t xml:space="preserve">Programa para el Desarrollo Profesional Docente
</t>
  </si>
  <si>
    <t>Programa Nacional de Inglés</t>
  </si>
  <si>
    <t>Becas para la población atendida por el sector educativo</t>
  </si>
  <si>
    <t xml:space="preserve">25 Previsiones y Aportaciones para los Sistemas de Educación Básica, Normal, Tecnológica y de Adultos </t>
  </si>
  <si>
    <t xml:space="preserve">22 Instituto Nacional Electoral </t>
  </si>
  <si>
    <t>Adquisición de leche nacional</t>
  </si>
  <si>
    <t xml:space="preserve">20 Desarrollo Social </t>
  </si>
  <si>
    <t xml:space="preserve">Promoción del respeto a los derechos humanos y atención a víctimas del delito </t>
  </si>
  <si>
    <t>Investigar y perseguir los delitos federales de carácter especial</t>
  </si>
  <si>
    <t>Protección y restitución de los derechos de las niñas, niños y adolescentes</t>
  </si>
  <si>
    <t>Programa de vacunación</t>
  </si>
  <si>
    <t xml:space="preserve">Servicios de Educación Media Superior </t>
  </si>
  <si>
    <r>
      <t>PROSPERA Programa de Inclusión Social</t>
    </r>
    <r>
      <rPr>
        <vertAlign val="superscript"/>
        <sz val="6"/>
        <color theme="1"/>
        <rFont val="Soberana Sans"/>
        <family val="3"/>
      </rPr>
      <t xml:space="preserve"> </t>
    </r>
  </si>
  <si>
    <t xml:space="preserve">Programa de la Reforma Educativa </t>
  </si>
  <si>
    <t>Producción y distribución de libros y materiales educativos</t>
  </si>
  <si>
    <t>Políticas de igualdad de género en el sector educativo</t>
  </si>
  <si>
    <t>Investigación Científica y Desarrollo Tecnológico</t>
  </si>
  <si>
    <t>Fortalecimiento a la educación temprana y el desarrollo infantil</t>
  </si>
  <si>
    <t>Evaluaciones de la calidad de la educación</t>
  </si>
  <si>
    <t>Educación para Adultos (INEA)</t>
  </si>
  <si>
    <t>Diseño de la Política Educativa</t>
  </si>
  <si>
    <r>
      <t>Desarrollo y aplicación de programas educativos en materia agropecuaria</t>
    </r>
    <r>
      <rPr>
        <vertAlign val="superscript"/>
        <sz val="6"/>
        <color theme="1"/>
        <rFont val="Soberana Sans"/>
        <family val="3"/>
      </rPr>
      <t xml:space="preserve"> </t>
    </r>
  </si>
  <si>
    <t xml:space="preserve">08 Agricultura, Ganadería, Desarrollo Rural, Pesca y Alimentación </t>
  </si>
  <si>
    <t xml:space="preserve">Secretaría Ejecutiva del Sistema Nacional para la Protección Integral de Niñas, Niños y Adolescentes
</t>
  </si>
  <si>
    <t>Dirección General del Registro Nacional de Población e Identificación Personal</t>
  </si>
  <si>
    <t>Coordinación General de la Comisión Mexicana de Ayuda a Refugiados</t>
  </si>
  <si>
    <r>
      <t xml:space="preserve">Autorizado 
anual </t>
    </r>
    <r>
      <rPr>
        <vertAlign val="superscript"/>
        <sz val="7"/>
        <color theme="1"/>
        <rFont val="Soberana Sans"/>
        <family val="3"/>
      </rPr>
      <t>4_/</t>
    </r>
  </si>
  <si>
    <t>ANEXO 18 DEL DPEF 2017
EVOLUCIÓN DE LAS EROGACIONES CORRESPONDIENTES AL ANEXO RECURSOS PARA LA ATENCIÓN DE NIÑAS, NIÑOS Y ADOLESCENTES
Enero-diciembre
(Pesos)</t>
  </si>
  <si>
    <t>Prevención y Control de Enfermedades</t>
  </si>
  <si>
    <t>50 Instituto Mexicano del Seguro Social</t>
  </si>
  <si>
    <t>Educación Superior</t>
  </si>
  <si>
    <t>Educación Media Superior</t>
  </si>
  <si>
    <t>Educación Básica</t>
  </si>
  <si>
    <t>25 Previsiones y Aportaciones para los Sistemas de Educación Básica, Normal, Tecnológica y de Adultos</t>
  </si>
  <si>
    <t xml:space="preserve">Instituto Mexicano de la Juventud </t>
  </si>
  <si>
    <t>Seguro de Enfermedad y Maternidad</t>
  </si>
  <si>
    <t>Posgrado</t>
  </si>
  <si>
    <t>Apoyos para la atención a problemas estructurales de las UPES</t>
  </si>
  <si>
    <t>Carrera Docente en UPES</t>
  </si>
  <si>
    <t>Mantenimiento de infraestructura</t>
  </si>
  <si>
    <t>ANEXO 17 DEL DPEF 2017
EVOLUCIÓN DE LAS EROGACIONES PARA EL DESARROLLO DE LOS JÓVENES
Enero-diciembre
(Pesos)</t>
  </si>
  <si>
    <t>Programa PEC / Ramo / Componente / Subcomponente / Rama Productiva</t>
  </si>
  <si>
    <t>ANEXO 12 DEL DPEF 2017
EVOLUCIÓN DE LAS EROGACIONES CORRESPONDIENTES AL PROGRAMA DE CIENCIA, TECNOLOGÍA E INNOVACIÓN
Enero-diciembre
(Pesos)</t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</si>
  <si>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 que refleja la cancelación total o parcial de las obligaciones de pago,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Las cifras reportadas son preliminares debido a que algunos programas presupuestarios aún tienen montos pendientes de pago, las cifras definitivas se reflejarán en el informe de la Cuenta de la Hacienda Pública Federal 2017.
</t>
    </r>
    <r>
      <rPr>
        <vertAlign val="superscript"/>
        <sz val="6"/>
        <color theme="1"/>
        <rFont val="Soberana Sans"/>
        <family val="3"/>
      </rPr>
      <t>3_/</t>
    </r>
    <r>
      <rPr>
        <sz val="6"/>
        <color theme="1"/>
        <rFont val="Soberana Sans"/>
        <family val="3"/>
      </rPr>
      <t xml:space="preserve"> La diferencia que se observa con referencia al presupuesto autorizado anual respecto al aprobado anual es el resultado de diversos ahorros y economias que se transfirieron al Ramo 23 Provisiones Salariales y Económicas; asi como al traspasos de recursos entre programas presupuestarios para la operación sustantiva de cada Ramo.
Fuente: Dependencias y entidades de la Administración Pública Federal.</t>
    </r>
  </si>
  <si>
    <r>
      <t xml:space="preserve">TOTAL </t>
    </r>
    <r>
      <rPr>
        <b/>
        <vertAlign val="superscript"/>
        <sz val="6"/>
        <rFont val="Soberana Sans"/>
        <family val="3"/>
      </rPr>
      <t>2_/</t>
    </r>
  </si>
  <si>
    <r>
      <t xml:space="preserve">Autorizado 
anual </t>
    </r>
    <r>
      <rPr>
        <vertAlign val="superscript"/>
        <sz val="7"/>
        <color theme="1"/>
        <rFont val="Soberana Sans"/>
        <family val="3"/>
      </rPr>
      <t>3_/</t>
    </r>
  </si>
  <si>
    <r>
      <t xml:space="preserve">Comisión Federal de Electricidad </t>
    </r>
    <r>
      <rPr>
        <vertAlign val="superscript"/>
        <sz val="6"/>
        <rFont val="Soberana Sans"/>
        <family val="3"/>
      </rPr>
      <t xml:space="preserve"> 2_/</t>
    </r>
  </si>
  <si>
    <t>Informes Sobre la Situación Económica, las Finanzas Públicas y la Deuda Pública</t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</si>
  <si>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 que refleja la cancelación total o parcial de las obligaciones de pago,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 xml:space="preserve">2_/ </t>
    </r>
    <r>
      <rPr>
        <sz val="6"/>
        <color theme="1"/>
        <rFont val="Soberana Sans"/>
        <family val="3"/>
      </rPr>
      <t xml:space="preserve">Las cifras reportadas son preliminares debido a que algunos programas presupuestarios aún tienen montos pendientes de pago, las cifras definitivas se reflejarán en el informe de la Cuenta de la Hacienda Pública Federal 2017.
</t>
    </r>
    <r>
      <rPr>
        <vertAlign val="superscript"/>
        <sz val="6"/>
        <color theme="1"/>
        <rFont val="Soberana Sans"/>
        <family val="3"/>
      </rPr>
      <t>3_/</t>
    </r>
    <r>
      <rPr>
        <sz val="6"/>
        <color theme="1"/>
        <rFont val="Soberana Sans"/>
        <family val="3"/>
      </rPr>
      <t xml:space="preserve"> La diferencia que se observa con referencia al presupuesto autorizado anual respecto al aprobado anual es el resultado de diversos ahorros y economias que se transfirieron al Ramo 23 Provisiones Salariales y Económicas; asi como al traspasos de recursos entre programas presupuestarios para la operación sustantiva de cada Ramo.
n.a.: No aplica.
Fuente: Dependencias y entidades de la Administración Pública Federal.</t>
    </r>
  </si>
  <si>
    <t>ANEXO 19 DEL DPEF 2017
ACCIONES PARA LA PREVENCIÓN DEL DELITO, COMBATE A LAS ADICCIONES, RESCATE DE ESPACIOS PÚBLICOS Y PROMOCIÓN DE PROYECTOS PRODUCTVOS
Enero-diciembre
(Pesos)</t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</si>
  <si>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
Fuente: Dependencias y entidades de la Administración Pública Federal.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</si>
  <si>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rFont val="Soberana Sans"/>
        <family val="3"/>
      </rPr>
      <t xml:space="preserve">1_/ </t>
    </r>
    <r>
      <rPr>
        <sz val="6"/>
        <rFont val="Soberana Sans"/>
        <family val="3"/>
      </rPr>
      <t>De acuerdo con la Ley General de Contablilidad Gubernamental, corresponde al momento contable del gasto que refleja la cancelación total o parcial de las obligaciones de pago, que se concreta mediante el desembolso de efectivo o cualquier otro medio de pago.
Fuente: Dependencias y entidades de la Administración Pública Federal.</t>
    </r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</si>
  <si>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Los recursos aprobados a la Unidad de Política y Control Presupuestario se transfieren, conforme a la normatividad aplicable, mediante adecuación presupuestaria al Ramo 18 Energía, dependencia que ejerció los recursos autorizados a través de la Dirección General de Planificación e Integración Energética y del Instituto Mexicano del Petróleo.
Fuente: Dependencias y Entidades de la Administración Pública Federal.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</si>
  <si>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
n.a.: No aplica.
Fuente: Dependencias y entidades de la Administración Pública Federal.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</si>
  <si>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gasto, que refleja la cancelación total o parcial de las obligaciones de pago y que se concreta mediante el desembolso de efectivo o cualquier otro medio de pago.
Fuente: Dependencias y entidades de la Administración Pública Federal.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</si>
  <si>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 que refleja la cancelación total o parcial de las obligaciones de pago, que se concreta mediante el desembolso de efectivo o cualquier otro medio de pago. 
Fuente: Dependencias y entidades de la Administración Pública Federal.</t>
    </r>
  </si>
  <si>
    <r>
      <t>Nota: Las sumas parciales pueden no coincidir con el total, así como los cálculos porcentuales, debido al redondeo de las cifras.
n.a.: No aplica.</t>
    </r>
    <r>
      <rPr>
        <vertAlign val="superscript"/>
        <sz val="6"/>
        <rFont val="Soberana Sans"/>
        <family val="3"/>
      </rPr>
      <t xml:space="preserve">
1_/ </t>
    </r>
    <r>
      <rPr>
        <sz val="6"/>
        <rFont val="Soberana Sans"/>
        <family val="3"/>
      </rPr>
      <t xml:space="preserve">De acuerdo con la Ley General de Contabilidad Gubernamental, corresponde al momento contable del gasto que refleja la cancelación total o parcial de las obligaciones de pago, que se concreta mediante el desembolso de efectivo o cualquier otro medio de pago. 
</t>
    </r>
    <r>
      <rPr>
        <vertAlign val="superscript"/>
        <sz val="6"/>
        <rFont val="Soberana Sans"/>
        <family val="3"/>
      </rPr>
      <t>2_/</t>
    </r>
    <r>
      <rPr>
        <sz val="6"/>
        <rFont val="Soberana Sans"/>
        <family val="3"/>
      </rPr>
      <t xml:space="preserve"> El presupuesto no se suma en el total por ser recursos propios.
</t>
    </r>
    <r>
      <rPr>
        <vertAlign val="superscript"/>
        <sz val="6"/>
        <rFont val="Soberana Sans"/>
        <family val="3"/>
      </rPr>
      <t>3_/</t>
    </r>
    <r>
      <rPr>
        <sz val="6"/>
        <rFont val="Soberana Sans"/>
        <family val="3"/>
      </rPr>
      <t xml:space="preserve"> Con base a lo dispuesto en los Términos para la Estricta Separación Legal de la Comisión Federal de Electricidad, al convertirse en una Empresa Productiva del Estado, la CFE sufrió restricciones presupuestarias y una reestructuración de todos sus procesos, por lo que no se ejecutaron el 100 por ciento de los recursos.
Fuente: Dependencias y entidades de la Administración Pública Federal.
</t>
    </r>
  </si>
  <si>
    <r>
      <t xml:space="preserve">TYY PEMEX </t>
    </r>
    <r>
      <rPr>
        <b/>
        <vertAlign val="superscript"/>
        <sz val="6"/>
        <rFont val="Soberana Sans"/>
        <family val="3"/>
      </rPr>
      <t>2_/</t>
    </r>
  </si>
  <si>
    <r>
      <t xml:space="preserve">TVV Comisión Federal de Electricidad  </t>
    </r>
    <r>
      <rPr>
        <b/>
        <vertAlign val="superscript"/>
        <sz val="6"/>
        <rFont val="Soberana Sans"/>
        <family val="3"/>
      </rPr>
      <t>2_/ 3_/</t>
    </r>
  </si>
  <si>
    <t>TYY Petróleos Mexicanos</t>
  </si>
  <si>
    <t>TVV Comisión Federal de Electricidad</t>
  </si>
  <si>
    <t>TYY  Petróleos Mexicanos</t>
  </si>
  <si>
    <t>TVV  Comisión Federal de Electricidad</t>
  </si>
  <si>
    <t xml:space="preserve">GYR Instituto Mexicano del Seguro Social </t>
  </si>
  <si>
    <t>XII. AVANCE EN PROGRAMAS TRANSVERSALES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</si>
</sst>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#,##0_ ;[Red]\-#,##0\ "/>
    <numFmt numFmtId="165" formatCode="0.0"/>
    <numFmt numFmtId="166" formatCode="_-* #,##0_-;\-* #,##0_-;_-* &quot;-&quot;??_-;_-@_-"/>
    <numFmt numFmtId="167" formatCode="#,##0.0_ ;[Red]\-#,##0.0\ "/>
    <numFmt numFmtId="168" formatCode="#,##0.0"/>
    <numFmt numFmtId="169" formatCode="#,##0.0000000"/>
    <numFmt numFmtId="170" formatCode="#,##0_ ;\-#,##0\ "/>
    <numFmt numFmtId="171" formatCode="#,##0.0000_ ;[Red]\-#,##0.0000\ 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Soberana Sans"/>
      <family val="3"/>
    </font>
    <font>
      <sz val="10"/>
      <color theme="1"/>
      <name val="Soberana Sans"/>
      <family val="3"/>
    </font>
    <font>
      <sz val="9"/>
      <color theme="0"/>
      <name val="Soberana Sans"/>
      <family val="3"/>
    </font>
    <font>
      <sz val="9"/>
      <color theme="1"/>
      <name val="Soberana Sans"/>
      <family val="3"/>
    </font>
    <font>
      <sz val="7"/>
      <name val="Soberana Sans"/>
      <family val="3"/>
    </font>
    <font>
      <sz val="7"/>
      <color theme="1"/>
      <name val="Soberana Sans"/>
      <family val="3"/>
    </font>
    <font>
      <vertAlign val="superscript"/>
      <sz val="7"/>
      <color theme="1"/>
      <name val="Soberana Sans"/>
      <family val="3"/>
    </font>
    <font>
      <sz val="10"/>
      <name val="Arial Narrow"/>
      <family val="2"/>
    </font>
    <font>
      <b/>
      <sz val="6"/>
      <name val="Soberana Sans"/>
      <family val="3"/>
    </font>
    <font>
      <b/>
      <sz val="6"/>
      <color theme="1"/>
      <name val="Soberana Sans"/>
      <family val="3"/>
    </font>
    <font>
      <sz val="6"/>
      <color theme="0"/>
      <name val="Soberana Sans"/>
      <family val="3"/>
    </font>
    <font>
      <sz val="6"/>
      <name val="Soberana Sans"/>
      <family val="3"/>
    </font>
    <font>
      <sz val="6"/>
      <color theme="1"/>
      <name val="Soberana Sans"/>
      <family val="3"/>
    </font>
    <font>
      <b/>
      <sz val="6"/>
      <color theme="0"/>
      <name val="Soberana Sans"/>
      <family val="3"/>
    </font>
    <font>
      <vertAlign val="superscript"/>
      <sz val="6"/>
      <color theme="1"/>
      <name val="Soberana Sans"/>
      <family val="3"/>
    </font>
    <font>
      <sz val="10"/>
      <name val="Arial"/>
      <family val="2"/>
    </font>
    <font>
      <sz val="8"/>
      <color theme="1"/>
      <name val="Soberana Sans"/>
      <family val="3"/>
    </font>
    <font>
      <sz val="9"/>
      <color theme="1"/>
      <name val="Calibri"/>
      <family val="2"/>
      <scheme val="minor"/>
    </font>
    <font>
      <vertAlign val="superscript"/>
      <sz val="8"/>
      <color theme="1"/>
      <name val="Soberana Sans"/>
      <family val="3"/>
    </font>
    <font>
      <b/>
      <sz val="8"/>
      <color theme="1"/>
      <name val="Soberana Sans"/>
      <family val="3"/>
    </font>
    <font>
      <b/>
      <sz val="8"/>
      <color theme="0"/>
      <name val="Soberana Sans"/>
      <family val="3"/>
    </font>
    <font>
      <b/>
      <sz val="9"/>
      <color theme="1"/>
      <name val="Soberana Sans"/>
      <family val="3"/>
    </font>
    <font>
      <sz val="10"/>
      <name val="Soberana Sans"/>
      <family val="3"/>
    </font>
    <font>
      <u/>
      <sz val="11"/>
      <color theme="10"/>
      <name val="Calibri"/>
      <family val="2"/>
    </font>
    <font>
      <u/>
      <sz val="6"/>
      <color theme="0"/>
      <name val="Soberana Sans"/>
      <family val="3"/>
    </font>
    <font>
      <b/>
      <vertAlign val="superscript"/>
      <sz val="6"/>
      <name val="Soberana Sans"/>
      <family val="3"/>
    </font>
    <font>
      <b/>
      <sz val="10"/>
      <color theme="1"/>
      <name val="Soberana Sans"/>
      <family val="3"/>
    </font>
    <font>
      <sz val="8"/>
      <color theme="0" tint="-0.499984740745262"/>
      <name val="Soberana Sans"/>
      <family val="3"/>
    </font>
    <font>
      <sz val="9"/>
      <name val="Soberana Sans"/>
      <family val="3"/>
    </font>
    <font>
      <sz val="11"/>
      <color theme="1"/>
      <name val="Gill Sans"/>
      <family val="2"/>
    </font>
    <font>
      <sz val="9"/>
      <name val="Calibri"/>
      <family val="2"/>
      <scheme val="minor"/>
    </font>
    <font>
      <b/>
      <sz val="10"/>
      <color theme="0"/>
      <name val="Soberana Sans"/>
      <family val="3"/>
    </font>
    <font>
      <vertAlign val="superscript"/>
      <sz val="6"/>
      <name val="Soberana Sans"/>
      <family val="3"/>
    </font>
    <font>
      <b/>
      <sz val="6"/>
      <color rgb="FFFF0000"/>
      <name val="Soberana Sans"/>
      <family val="3"/>
    </font>
    <font>
      <b/>
      <sz val="12"/>
      <color rgb="FF808080"/>
      <name val="Soberana Titular"/>
      <family val="3"/>
    </font>
    <font>
      <b/>
      <sz val="14"/>
      <name val="Soberana Titular"/>
      <family val="3"/>
    </font>
    <font>
      <sz val="14"/>
      <color theme="1"/>
      <name val="Soberana Titular"/>
      <family val="3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rgb="FFC4D79B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25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0" fontId="31" fillId="0" borderId="0"/>
    <xf numFmtId="43" fontId="17" fillId="0" borderId="0" applyFont="0" applyFill="0" applyBorder="0" applyAlignment="0" applyProtection="0"/>
  </cellStyleXfs>
  <cellXfs count="388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Alignment="1">
      <alignment horizontal="left" vertical="center"/>
    </xf>
    <xf numFmtId="0" fontId="7" fillId="2" borderId="0" xfId="0" applyFont="1" applyFill="1" applyBorder="1" applyAlignment="1">
      <alignment vertical="top"/>
    </xf>
    <xf numFmtId="0" fontId="7" fillId="2" borderId="0" xfId="0" applyFont="1" applyFill="1" applyBorder="1" applyAlignment="1">
      <alignment horizontal="center" vertical="top"/>
    </xf>
    <xf numFmtId="0" fontId="7" fillId="3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10" fillId="0" borderId="0" xfId="2" applyFont="1" applyFill="1" applyBorder="1" applyAlignment="1">
      <alignment vertical="top"/>
    </xf>
    <xf numFmtId="164" fontId="10" fillId="0" borderId="0" xfId="1" applyNumberFormat="1" applyFont="1" applyFill="1" applyBorder="1" applyAlignment="1">
      <alignment vertical="top"/>
    </xf>
    <xf numFmtId="165" fontId="11" fillId="0" borderId="0" xfId="0" applyNumberFormat="1" applyFont="1" applyFill="1" applyBorder="1" applyAlignment="1">
      <alignment horizontal="right" vertical="top"/>
    </xf>
    <xf numFmtId="0" fontId="10" fillId="4" borderId="0" xfId="2" applyFont="1" applyFill="1" applyBorder="1" applyAlignment="1">
      <alignment vertical="top"/>
    </xf>
    <xf numFmtId="164" fontId="10" fillId="4" borderId="0" xfId="1" applyNumberFormat="1" applyFont="1" applyFill="1" applyBorder="1" applyAlignment="1">
      <alignment vertical="top"/>
    </xf>
    <xf numFmtId="165" fontId="11" fillId="4" borderId="0" xfId="0" applyNumberFormat="1" applyFont="1" applyFill="1" applyBorder="1" applyAlignment="1">
      <alignment horizontal="right" vertical="top"/>
    </xf>
    <xf numFmtId="0" fontId="12" fillId="0" borderId="0" xfId="2" applyFont="1" applyFill="1" applyBorder="1" applyAlignment="1">
      <alignment vertical="top"/>
    </xf>
    <xf numFmtId="164" fontId="13" fillId="0" borderId="0" xfId="1" applyNumberFormat="1" applyFont="1" applyFill="1" applyBorder="1" applyAlignment="1">
      <alignment vertical="top" wrapText="1"/>
    </xf>
    <xf numFmtId="165" fontId="14" fillId="0" borderId="0" xfId="0" applyNumberFormat="1" applyFont="1" applyFill="1" applyBorder="1" applyAlignment="1">
      <alignment horizontal="right" vertical="top"/>
    </xf>
    <xf numFmtId="164" fontId="10" fillId="4" borderId="0" xfId="1" applyNumberFormat="1" applyFont="1" applyFill="1" applyBorder="1" applyAlignment="1">
      <alignment vertical="top" wrapText="1"/>
    </xf>
    <xf numFmtId="164" fontId="10" fillId="0" borderId="0" xfId="1" applyNumberFormat="1" applyFont="1" applyFill="1" applyBorder="1" applyAlignment="1">
      <alignment vertical="top" wrapText="1"/>
    </xf>
    <xf numFmtId="0" fontId="15" fillId="0" borderId="0" xfId="2" applyFont="1" applyFill="1" applyBorder="1" applyAlignment="1">
      <alignment vertical="top"/>
    </xf>
    <xf numFmtId="0" fontId="13" fillId="4" borderId="0" xfId="2" applyFont="1" applyFill="1" applyBorder="1" applyAlignment="1">
      <alignment vertical="top"/>
    </xf>
    <xf numFmtId="0" fontId="12" fillId="0" borderId="3" xfId="0" applyFont="1" applyFill="1" applyBorder="1" applyAlignment="1">
      <alignment vertical="top"/>
    </xf>
    <xf numFmtId="0" fontId="13" fillId="0" borderId="3" xfId="2" applyFont="1" applyFill="1" applyBorder="1" applyAlignment="1">
      <alignment horizontal="left" vertical="top" wrapText="1"/>
    </xf>
    <xf numFmtId="164" fontId="13" fillId="0" borderId="3" xfId="1" applyNumberFormat="1" applyFont="1" applyFill="1" applyBorder="1" applyAlignment="1">
      <alignment vertical="top" wrapText="1"/>
    </xf>
    <xf numFmtId="0" fontId="5" fillId="0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3" fontId="5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6" fontId="10" fillId="4" borderId="0" xfId="1" applyNumberFormat="1" applyFont="1" applyFill="1" applyBorder="1" applyAlignment="1">
      <alignment vertical="top"/>
    </xf>
    <xf numFmtId="166" fontId="13" fillId="0" borderId="0" xfId="1" applyNumberFormat="1" applyFont="1" applyFill="1" applyBorder="1" applyAlignment="1">
      <alignment vertical="top"/>
    </xf>
    <xf numFmtId="166" fontId="14" fillId="0" borderId="0" xfId="1" applyNumberFormat="1" applyFont="1" applyFill="1" applyBorder="1" applyAlignment="1">
      <alignment vertical="top"/>
    </xf>
    <xf numFmtId="166" fontId="13" fillId="0" borderId="0" xfId="1" applyNumberFormat="1" applyFont="1" applyFill="1" applyBorder="1" applyAlignment="1">
      <alignment vertical="top" wrapText="1"/>
    </xf>
    <xf numFmtId="166" fontId="13" fillId="0" borderId="0" xfId="1" applyNumberFormat="1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3" fillId="0" borderId="0" xfId="0" applyFont="1" applyFill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>
      <alignment horizontal="left"/>
    </xf>
    <xf numFmtId="164" fontId="7" fillId="0" borderId="0" xfId="0" applyNumberFormat="1" applyFont="1" applyAlignment="1">
      <alignment vertical="top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vertical="top"/>
    </xf>
    <xf numFmtId="0" fontId="14" fillId="0" borderId="0" xfId="0" applyFont="1" applyAlignment="1">
      <alignment horizontal="left" vertical="top"/>
    </xf>
    <xf numFmtId="0" fontId="14" fillId="0" borderId="0" xfId="0" applyFont="1" applyBorder="1" applyAlignment="1">
      <alignment vertical="center" wrapText="1"/>
    </xf>
    <xf numFmtId="2" fontId="14" fillId="0" borderId="3" xfId="0" applyNumberFormat="1" applyFont="1" applyFill="1" applyBorder="1" applyAlignment="1">
      <alignment horizontal="right" vertical="top"/>
    </xf>
    <xf numFmtId="0" fontId="13" fillId="0" borderId="3" xfId="2" applyFont="1" applyFill="1" applyBorder="1" applyAlignment="1">
      <alignment vertical="top"/>
    </xf>
    <xf numFmtId="0" fontId="12" fillId="0" borderId="3" xfId="2" applyFont="1" applyFill="1" applyBorder="1" applyAlignment="1">
      <alignment vertical="top"/>
    </xf>
    <xf numFmtId="2" fontId="10" fillId="4" borderId="0" xfId="1" applyNumberFormat="1" applyFont="1" applyFill="1" applyBorder="1" applyAlignment="1">
      <alignment vertical="top"/>
    </xf>
    <xf numFmtId="2" fontId="13" fillId="0" borderId="0" xfId="1" applyNumberFormat="1" applyFont="1" applyFill="1" applyBorder="1" applyAlignment="1">
      <alignment vertical="top"/>
    </xf>
    <xf numFmtId="164" fontId="13" fillId="0" borderId="0" xfId="1" applyNumberFormat="1" applyFont="1" applyFill="1" applyBorder="1" applyAlignment="1">
      <alignment vertical="top"/>
    </xf>
    <xf numFmtId="0" fontId="13" fillId="0" borderId="0" xfId="2" applyFont="1" applyFill="1" applyBorder="1" applyAlignment="1">
      <alignment vertical="top"/>
    </xf>
    <xf numFmtId="2" fontId="13" fillId="0" borderId="0" xfId="1" applyNumberFormat="1" applyFont="1" applyFill="1" applyBorder="1" applyAlignment="1">
      <alignment horizontal="right" vertical="top"/>
    </xf>
    <xf numFmtId="2" fontId="10" fillId="4" borderId="0" xfId="1" applyNumberFormat="1" applyFont="1" applyFill="1" applyBorder="1" applyAlignment="1">
      <alignment horizontal="right" vertical="top"/>
    </xf>
    <xf numFmtId="2" fontId="10" fillId="0" borderId="0" xfId="1" applyNumberFormat="1" applyFont="1" applyFill="1" applyBorder="1" applyAlignment="1">
      <alignment vertical="top"/>
    </xf>
    <xf numFmtId="0" fontId="5" fillId="0" borderId="0" xfId="0" applyFont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vertical="center"/>
    </xf>
    <xf numFmtId="0" fontId="14" fillId="0" borderId="0" xfId="0" applyFont="1" applyBorder="1" applyAlignment="1">
      <alignment vertical="top"/>
    </xf>
    <xf numFmtId="164" fontId="14" fillId="0" borderId="0" xfId="0" applyNumberFormat="1" applyFont="1" applyBorder="1" applyAlignment="1">
      <alignment vertical="top"/>
    </xf>
    <xf numFmtId="0" fontId="14" fillId="0" borderId="0" xfId="0" applyFont="1" applyFill="1" applyBorder="1" applyAlignment="1">
      <alignment vertical="top"/>
    </xf>
    <xf numFmtId="164" fontId="14" fillId="0" borderId="0" xfId="0" applyNumberFormat="1" applyFont="1" applyFill="1" applyBorder="1" applyAlignment="1">
      <alignment vertical="top"/>
    </xf>
    <xf numFmtId="3" fontId="13" fillId="0" borderId="0" xfId="1" applyNumberFormat="1" applyFont="1" applyFill="1" applyBorder="1" applyAlignment="1">
      <alignment vertical="top" wrapText="1"/>
    </xf>
    <xf numFmtId="0" fontId="13" fillId="0" borderId="0" xfId="2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top"/>
    </xf>
    <xf numFmtId="0" fontId="14" fillId="4" borderId="0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 wrapText="1"/>
    </xf>
    <xf numFmtId="164" fontId="14" fillId="0" borderId="0" xfId="1" applyNumberFormat="1" applyFont="1" applyFill="1" applyBorder="1" applyAlignment="1">
      <alignment vertical="top"/>
    </xf>
    <xf numFmtId="0" fontId="13" fillId="0" borderId="0" xfId="2" applyFont="1" applyFill="1" applyBorder="1" applyAlignment="1">
      <alignment horizontal="left" vertical="top"/>
    </xf>
    <xf numFmtId="167" fontId="10" fillId="0" borderId="0" xfId="2" applyNumberFormat="1" applyFont="1" applyFill="1" applyBorder="1" applyAlignment="1">
      <alignment vertical="top"/>
    </xf>
    <xf numFmtId="0" fontId="7" fillId="2" borderId="2" xfId="0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3" fillId="2" borderId="0" xfId="4" applyFont="1" applyFill="1" applyBorder="1" applyAlignment="1">
      <alignment vertical="top"/>
    </xf>
    <xf numFmtId="168" fontId="13" fillId="0" borderId="0" xfId="5" applyNumberFormat="1" applyFont="1" applyFill="1" applyBorder="1" applyAlignment="1">
      <alignment horizontal="right" vertical="top"/>
    </xf>
    <xf numFmtId="168" fontId="13" fillId="2" borderId="0" xfId="5" applyNumberFormat="1" applyFont="1" applyFill="1" applyBorder="1" applyAlignment="1">
      <alignment horizontal="right" vertical="top"/>
    </xf>
    <xf numFmtId="168" fontId="13" fillId="2" borderId="0" xfId="6" applyNumberFormat="1" applyFont="1" applyFill="1" applyBorder="1" applyAlignment="1">
      <alignment horizontal="right" vertical="top"/>
    </xf>
    <xf numFmtId="0" fontId="13" fillId="2" borderId="0" xfId="7" applyFont="1" applyFill="1" applyBorder="1" applyAlignment="1">
      <alignment vertical="top"/>
    </xf>
    <xf numFmtId="0" fontId="23" fillId="0" borderId="0" xfId="0" applyFont="1" applyAlignment="1">
      <alignment vertical="top"/>
    </xf>
    <xf numFmtId="168" fontId="10" fillId="2" borderId="0" xfId="8" applyNumberFormat="1" applyFont="1" applyFill="1" applyBorder="1" applyAlignment="1">
      <alignment horizontal="right" vertical="top"/>
    </xf>
    <xf numFmtId="0" fontId="10" fillId="2" borderId="0" xfId="7" applyFont="1" applyFill="1" applyBorder="1" applyAlignment="1">
      <alignment vertical="top"/>
    </xf>
    <xf numFmtId="0" fontId="10" fillId="2" borderId="0" xfId="4" applyFont="1" applyFill="1" applyBorder="1" applyAlignment="1">
      <alignment vertical="top"/>
    </xf>
    <xf numFmtId="168" fontId="14" fillId="2" borderId="0" xfId="5" applyNumberFormat="1" applyFont="1" applyFill="1" applyBorder="1" applyAlignment="1">
      <alignment horizontal="right" vertical="top"/>
    </xf>
    <xf numFmtId="0" fontId="13" fillId="2" borderId="0" xfId="7" applyFont="1" applyFill="1" applyBorder="1" applyAlignment="1">
      <alignment horizontal="left" vertical="top"/>
    </xf>
    <xf numFmtId="0" fontId="24" fillId="2" borderId="0" xfId="5" applyFont="1" applyFill="1" applyBorder="1" applyAlignment="1">
      <alignment vertical="top"/>
    </xf>
    <xf numFmtId="168" fontId="13" fillId="0" borderId="0" xfId="8" applyNumberFormat="1" applyFont="1" applyFill="1" applyBorder="1" applyAlignment="1">
      <alignment horizontal="right" vertical="top"/>
    </xf>
    <xf numFmtId="168" fontId="13" fillId="2" borderId="0" xfId="8" applyNumberFormat="1" applyFont="1" applyFill="1" applyBorder="1" applyAlignment="1">
      <alignment horizontal="right" vertical="top"/>
    </xf>
    <xf numFmtId="168" fontId="11" fillId="2" borderId="0" xfId="5" applyNumberFormat="1" applyFont="1" applyFill="1" applyBorder="1" applyAlignment="1">
      <alignment horizontal="right" vertical="top"/>
    </xf>
    <xf numFmtId="168" fontId="10" fillId="2" borderId="0" xfId="6" applyNumberFormat="1" applyFont="1" applyFill="1" applyBorder="1" applyAlignment="1">
      <alignment horizontal="right" vertical="top"/>
    </xf>
    <xf numFmtId="168" fontId="10" fillId="6" borderId="0" xfId="9" applyNumberFormat="1" applyFont="1" applyFill="1" applyBorder="1" applyAlignment="1">
      <alignment horizontal="right" vertical="top"/>
    </xf>
    <xf numFmtId="0" fontId="10" fillId="6" borderId="0" xfId="10" applyFont="1" applyFill="1" applyBorder="1" applyAlignment="1">
      <alignment vertical="top"/>
    </xf>
    <xf numFmtId="168" fontId="13" fillId="0" borderId="0" xfId="6" applyNumberFormat="1" applyFont="1" applyFill="1" applyBorder="1" applyAlignment="1">
      <alignment horizontal="right" vertical="top"/>
    </xf>
    <xf numFmtId="168" fontId="10" fillId="2" borderId="0" xfId="5" applyNumberFormat="1" applyFont="1" applyFill="1" applyBorder="1" applyAlignment="1">
      <alignment horizontal="right" vertical="top"/>
    </xf>
    <xf numFmtId="168" fontId="10" fillId="0" borderId="0" xfId="8" applyNumberFormat="1" applyFont="1" applyFill="1" applyBorder="1" applyAlignment="1">
      <alignment horizontal="right" vertical="top"/>
    </xf>
    <xf numFmtId="168" fontId="14" fillId="0" borderId="0" xfId="5" applyNumberFormat="1" applyFont="1" applyFill="1" applyBorder="1" applyAlignment="1">
      <alignment horizontal="right" vertical="top"/>
    </xf>
    <xf numFmtId="0" fontId="13" fillId="0" borderId="0" xfId="4" applyFont="1" applyFill="1" applyBorder="1" applyAlignment="1">
      <alignment vertical="top"/>
    </xf>
    <xf numFmtId="0" fontId="10" fillId="0" borderId="0" xfId="4" applyFont="1" applyFill="1" applyBorder="1" applyAlignment="1">
      <alignment vertical="top"/>
    </xf>
    <xf numFmtId="0" fontId="10" fillId="2" borderId="0" xfId="4" applyFont="1" applyFill="1" applyBorder="1" applyAlignment="1">
      <alignment horizontal="left" vertical="top"/>
    </xf>
    <xf numFmtId="168" fontId="10" fillId="0" borderId="0" xfId="5" applyNumberFormat="1" applyFont="1" applyFill="1" applyBorder="1" applyAlignment="1">
      <alignment horizontal="right" vertical="top"/>
    </xf>
    <xf numFmtId="0" fontId="13" fillId="0" borderId="0" xfId="7" applyFont="1" applyFill="1" applyBorder="1" applyAlignment="1">
      <alignment vertical="top"/>
    </xf>
    <xf numFmtId="168" fontId="14" fillId="2" borderId="0" xfId="4" applyNumberFormat="1" applyFont="1" applyFill="1" applyBorder="1" applyAlignment="1">
      <alignment horizontal="right" vertical="top"/>
    </xf>
    <xf numFmtId="168" fontId="10" fillId="0" borderId="0" xfId="6" applyNumberFormat="1" applyFont="1" applyFill="1" applyBorder="1" applyAlignment="1">
      <alignment horizontal="right" vertical="top"/>
    </xf>
    <xf numFmtId="168" fontId="11" fillId="0" borderId="0" xfId="5" applyNumberFormat="1" applyFont="1" applyFill="1" applyBorder="1" applyAlignment="1">
      <alignment horizontal="right" vertical="top"/>
    </xf>
    <xf numFmtId="0" fontId="2" fillId="2" borderId="0" xfId="5" applyFont="1" applyFill="1" applyBorder="1" applyAlignment="1">
      <alignment vertical="top"/>
    </xf>
    <xf numFmtId="0" fontId="14" fillId="2" borderId="0" xfId="4" applyFont="1" applyFill="1" applyBorder="1" applyAlignment="1">
      <alignment vertical="top"/>
    </xf>
    <xf numFmtId="0" fontId="26" fillId="2" borderId="0" xfId="11" applyFont="1" applyFill="1" applyBorder="1" applyAlignment="1" applyProtection="1">
      <alignment vertical="top"/>
    </xf>
    <xf numFmtId="0" fontId="10" fillId="2" borderId="0" xfId="11" applyFont="1" applyFill="1" applyBorder="1" applyAlignment="1" applyProtection="1">
      <alignment vertical="top"/>
    </xf>
    <xf numFmtId="168" fontId="5" fillId="0" borderId="0" xfId="0" applyNumberFormat="1" applyFont="1" applyAlignment="1">
      <alignment vertical="top"/>
    </xf>
    <xf numFmtId="168" fontId="3" fillId="0" borderId="0" xfId="0" applyNumberFormat="1" applyFont="1" applyAlignment="1">
      <alignment vertical="top"/>
    </xf>
    <xf numFmtId="165" fontId="3" fillId="0" borderId="0" xfId="0" applyNumberFormat="1" applyFont="1" applyAlignment="1">
      <alignment vertical="top"/>
    </xf>
    <xf numFmtId="43" fontId="3" fillId="0" borderId="0" xfId="1" applyFont="1" applyFill="1" applyAlignment="1">
      <alignment vertical="top"/>
    </xf>
    <xf numFmtId="168" fontId="3" fillId="0" borderId="0" xfId="1" applyNumberFormat="1" applyFont="1" applyFill="1" applyAlignment="1">
      <alignment horizontal="right" vertical="top"/>
    </xf>
    <xf numFmtId="168" fontId="3" fillId="0" borderId="0" xfId="1" applyNumberFormat="1" applyFont="1" applyAlignment="1">
      <alignment horizontal="right" vertical="top"/>
    </xf>
    <xf numFmtId="0" fontId="24" fillId="0" borderId="0" xfId="0" applyFont="1" applyAlignment="1">
      <alignment vertical="top"/>
    </xf>
    <xf numFmtId="0" fontId="13" fillId="0" borderId="0" xfId="0" applyFont="1" applyBorder="1" applyAlignment="1">
      <alignment vertical="center"/>
    </xf>
    <xf numFmtId="3" fontId="14" fillId="0" borderId="0" xfId="1" applyNumberFormat="1" applyFont="1" applyFill="1" applyBorder="1" applyAlignment="1">
      <alignment vertical="top"/>
    </xf>
    <xf numFmtId="3" fontId="13" fillId="0" borderId="0" xfId="5" applyNumberFormat="1" applyFont="1" applyFill="1" applyBorder="1" applyAlignment="1">
      <alignment horizontal="right" vertical="top" wrapText="1"/>
    </xf>
    <xf numFmtId="3" fontId="13" fillId="0" borderId="0" xfId="12" applyNumberFormat="1" applyFont="1" applyFill="1" applyBorder="1" applyAlignment="1">
      <alignment vertical="top"/>
    </xf>
    <xf numFmtId="3" fontId="10" fillId="4" borderId="0" xfId="5" applyNumberFormat="1" applyFont="1" applyFill="1" applyBorder="1" applyAlignment="1">
      <alignment vertical="top" wrapText="1"/>
    </xf>
    <xf numFmtId="0" fontId="10" fillId="4" borderId="0" xfId="0" applyFont="1" applyFill="1" applyBorder="1" applyAlignment="1">
      <alignment vertical="top"/>
    </xf>
    <xf numFmtId="165" fontId="10" fillId="4" borderId="0" xfId="5" applyNumberFormat="1" applyFont="1" applyFill="1" applyBorder="1" applyAlignment="1">
      <alignment horizontal="right" vertical="top" wrapText="1"/>
    </xf>
    <xf numFmtId="3" fontId="13" fillId="0" borderId="0" xfId="3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168" fontId="11" fillId="4" borderId="0" xfId="0" applyNumberFormat="1" applyFont="1" applyFill="1" applyBorder="1" applyAlignment="1">
      <alignment vertical="top"/>
    </xf>
    <xf numFmtId="3" fontId="11" fillId="4" borderId="0" xfId="0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 wrapText="1"/>
    </xf>
    <xf numFmtId="3" fontId="14" fillId="0" borderId="0" xfId="12" applyNumberFormat="1" applyFont="1" applyFill="1" applyBorder="1" applyAlignment="1">
      <alignment vertical="top"/>
    </xf>
    <xf numFmtId="3" fontId="14" fillId="0" borderId="0" xfId="0" applyNumberFormat="1" applyFont="1" applyFill="1" applyBorder="1" applyAlignment="1">
      <alignment vertical="top"/>
    </xf>
    <xf numFmtId="3" fontId="10" fillId="4" borderId="0" xfId="1" applyNumberFormat="1" applyFont="1" applyFill="1" applyBorder="1" applyAlignment="1">
      <alignment vertical="top" wrapText="1"/>
    </xf>
    <xf numFmtId="3" fontId="10" fillId="4" borderId="0" xfId="12" applyNumberFormat="1" applyFont="1" applyFill="1" applyBorder="1" applyAlignment="1">
      <alignment vertical="top"/>
    </xf>
    <xf numFmtId="3" fontId="13" fillId="0" borderId="0" xfId="5" applyNumberFormat="1" applyFont="1" applyFill="1" applyBorder="1" applyAlignment="1">
      <alignment vertical="top" wrapText="1"/>
    </xf>
    <xf numFmtId="168" fontId="10" fillId="4" borderId="0" xfId="5" applyNumberFormat="1" applyFont="1" applyFill="1" applyBorder="1" applyAlignment="1">
      <alignment vertical="top" wrapText="1"/>
    </xf>
    <xf numFmtId="0" fontId="13" fillId="0" borderId="0" xfId="2" applyFont="1" applyFill="1" applyBorder="1" applyAlignment="1">
      <alignment horizontal="left" vertical="top" indent="2"/>
    </xf>
    <xf numFmtId="3" fontId="10" fillId="0" borderId="0" xfId="5" applyNumberFormat="1" applyFont="1" applyFill="1" applyBorder="1" applyAlignment="1">
      <alignment vertical="top" wrapText="1"/>
    </xf>
    <xf numFmtId="3" fontId="10" fillId="0" borderId="0" xfId="2" applyNumberFormat="1" applyFont="1" applyFill="1" applyBorder="1" applyAlignment="1">
      <alignment vertical="top"/>
    </xf>
    <xf numFmtId="3" fontId="14" fillId="2" borderId="0" xfId="0" applyNumberFormat="1" applyFont="1" applyFill="1" applyBorder="1" applyAlignment="1">
      <alignment vertical="top"/>
    </xf>
    <xf numFmtId="165" fontId="3" fillId="0" borderId="0" xfId="0" applyNumberFormat="1" applyFont="1" applyFill="1" applyAlignment="1">
      <alignment vertical="top"/>
    </xf>
    <xf numFmtId="168" fontId="18" fillId="0" borderId="0" xfId="1" applyNumberFormat="1" applyFont="1" applyFill="1" applyAlignment="1">
      <alignment horizontal="right" vertical="top"/>
    </xf>
    <xf numFmtId="3" fontId="29" fillId="0" borderId="0" xfId="0" applyNumberFormat="1" applyFont="1" applyFill="1" applyAlignment="1">
      <alignment vertical="top"/>
    </xf>
    <xf numFmtId="0" fontId="2" fillId="0" borderId="0" xfId="0" applyFont="1" applyFill="1" applyAlignment="1">
      <alignment horizontal="left" vertical="top" wrapText="1"/>
    </xf>
    <xf numFmtId="168" fontId="14" fillId="0" borderId="0" xfId="1" applyNumberFormat="1" applyFont="1" applyAlignment="1">
      <alignment horizontal="right" vertical="top"/>
    </xf>
    <xf numFmtId="43" fontId="14" fillId="0" borderId="0" xfId="1" applyFont="1" applyFill="1" applyAlignment="1">
      <alignment vertical="top"/>
    </xf>
    <xf numFmtId="0" fontId="30" fillId="0" borderId="0" xfId="0" applyFont="1" applyAlignment="1">
      <alignment vertical="top"/>
    </xf>
    <xf numFmtId="0" fontId="0" fillId="0" borderId="0" xfId="0" applyNumberFormat="1"/>
    <xf numFmtId="0" fontId="0" fillId="0" borderId="0" xfId="0" applyAlignment="1">
      <alignment horizontal="left"/>
    </xf>
    <xf numFmtId="0" fontId="19" fillId="0" borderId="0" xfId="0" applyNumberFormat="1" applyFont="1"/>
    <xf numFmtId="0" fontId="5" fillId="0" borderId="0" xfId="0" applyFont="1" applyFill="1" applyBorder="1" applyAlignment="1">
      <alignment vertical="top"/>
    </xf>
    <xf numFmtId="3" fontId="13" fillId="0" borderId="0" xfId="0" applyNumberFormat="1" applyFont="1" applyBorder="1" applyAlignment="1">
      <alignment vertical="top"/>
    </xf>
    <xf numFmtId="168" fontId="13" fillId="0" borderId="0" xfId="1" applyNumberFormat="1" applyFont="1" applyFill="1" applyBorder="1" applyAlignment="1">
      <alignment horizontal="right" vertical="top"/>
    </xf>
    <xf numFmtId="0" fontId="13" fillId="2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168" fontId="10" fillId="4" borderId="0" xfId="1" applyNumberFormat="1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vertical="top"/>
    </xf>
    <xf numFmtId="0" fontId="13" fillId="0" borderId="0" xfId="13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top" wrapText="1"/>
    </xf>
    <xf numFmtId="168" fontId="13" fillId="4" borderId="0" xfId="1" applyNumberFormat="1" applyFont="1" applyFill="1" applyBorder="1" applyAlignment="1">
      <alignment horizontal="right" vertical="top"/>
    </xf>
    <xf numFmtId="3" fontId="13" fillId="2" borderId="0" xfId="0" applyNumberFormat="1" applyFont="1" applyFill="1" applyBorder="1" applyAlignment="1">
      <alignment vertical="top"/>
    </xf>
    <xf numFmtId="3" fontId="11" fillId="0" borderId="0" xfId="0" applyNumberFormat="1" applyFont="1" applyFill="1" applyBorder="1" applyAlignment="1">
      <alignment vertical="top"/>
    </xf>
    <xf numFmtId="168" fontId="10" fillId="0" borderId="0" xfId="1" applyNumberFormat="1" applyFont="1" applyFill="1" applyBorder="1" applyAlignment="1">
      <alignment horizontal="right" vertical="top"/>
    </xf>
    <xf numFmtId="0" fontId="10" fillId="0" borderId="0" xfId="11" applyFont="1" applyFill="1" applyBorder="1" applyAlignment="1" applyProtection="1">
      <alignment vertical="top" wrapText="1"/>
    </xf>
    <xf numFmtId="0" fontId="10" fillId="0" borderId="0" xfId="11" applyFont="1" applyFill="1" applyBorder="1" applyAlignment="1" applyProtection="1">
      <alignment horizontal="center" vertical="top"/>
    </xf>
    <xf numFmtId="166" fontId="7" fillId="2" borderId="0" xfId="1" applyNumberFormat="1" applyFont="1" applyFill="1" applyBorder="1" applyAlignment="1">
      <alignment horizontal="center" vertical="center"/>
    </xf>
    <xf numFmtId="169" fontId="5" fillId="0" borderId="0" xfId="0" applyNumberFormat="1" applyFont="1" applyAlignment="1">
      <alignment vertical="top"/>
    </xf>
    <xf numFmtId="170" fontId="14" fillId="0" borderId="0" xfId="1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justify" vertical="center"/>
    </xf>
    <xf numFmtId="165" fontId="11" fillId="6" borderId="0" xfId="0" applyNumberFormat="1" applyFont="1" applyFill="1" applyBorder="1" applyAlignment="1">
      <alignment horizontal="right" vertical="top"/>
    </xf>
    <xf numFmtId="170" fontId="11" fillId="6" borderId="0" xfId="1" applyNumberFormat="1" applyFont="1" applyFill="1" applyBorder="1" applyAlignment="1">
      <alignment vertical="center"/>
    </xf>
    <xf numFmtId="3" fontId="11" fillId="6" borderId="0" xfId="1" applyNumberFormat="1" applyFont="1" applyFill="1" applyBorder="1" applyAlignment="1">
      <alignment vertical="center"/>
    </xf>
    <xf numFmtId="170" fontId="11" fillId="6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justify" vertical="center"/>
    </xf>
    <xf numFmtId="170" fontId="11" fillId="2" borderId="0" xfId="1" applyNumberFormat="1" applyFont="1" applyFill="1" applyBorder="1" applyAlignment="1">
      <alignment horizontal="right" vertical="center"/>
    </xf>
    <xf numFmtId="3" fontId="14" fillId="2" borderId="0" xfId="0" applyNumberFormat="1" applyFont="1" applyFill="1" applyBorder="1" applyAlignment="1">
      <alignment horizontal="right" vertical="top"/>
    </xf>
    <xf numFmtId="3" fontId="10" fillId="4" borderId="0" xfId="1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justify" vertical="center"/>
    </xf>
    <xf numFmtId="3" fontId="11" fillId="0" borderId="0" xfId="1" applyNumberFormat="1" applyFont="1" applyFill="1" applyBorder="1" applyAlignment="1">
      <alignment vertical="center"/>
    </xf>
    <xf numFmtId="171" fontId="5" fillId="0" borderId="0" xfId="0" applyNumberFormat="1" applyFont="1" applyAlignment="1">
      <alignment vertical="top"/>
    </xf>
    <xf numFmtId="165" fontId="14" fillId="0" borderId="1" xfId="0" applyNumberFormat="1" applyFont="1" applyFill="1" applyBorder="1" applyAlignment="1">
      <alignment horizontal="right" vertical="top"/>
    </xf>
    <xf numFmtId="164" fontId="10" fillId="0" borderId="1" xfId="1" applyNumberFormat="1" applyFont="1" applyFill="1" applyBorder="1" applyAlignment="1">
      <alignment vertical="top"/>
    </xf>
    <xf numFmtId="170" fontId="14" fillId="2" borderId="0" xfId="1" applyNumberFormat="1" applyFont="1" applyFill="1" applyBorder="1" applyAlignment="1">
      <alignment vertical="center"/>
    </xf>
    <xf numFmtId="170" fontId="14" fillId="0" borderId="1" xfId="1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justify" vertical="center" wrapText="1"/>
    </xf>
    <xf numFmtId="164" fontId="10" fillId="6" borderId="0" xfId="1" applyNumberFormat="1" applyFont="1" applyFill="1" applyBorder="1" applyAlignment="1">
      <alignment vertical="top"/>
    </xf>
    <xf numFmtId="170" fontId="5" fillId="0" borderId="0" xfId="0" applyNumberFormat="1" applyFont="1" applyAlignment="1">
      <alignment vertical="top"/>
    </xf>
    <xf numFmtId="165" fontId="11" fillId="6" borderId="0" xfId="0" applyNumberFormat="1" applyFont="1" applyFill="1" applyBorder="1" applyAlignment="1">
      <alignment horizontal="right" vertical="center"/>
    </xf>
    <xf numFmtId="165" fontId="14" fillId="0" borderId="0" xfId="1" applyNumberFormat="1" applyFont="1" applyFill="1" applyBorder="1" applyAlignment="1">
      <alignment vertical="center"/>
    </xf>
    <xf numFmtId="170" fontId="11" fillId="0" borderId="0" xfId="1" applyNumberFormat="1" applyFont="1" applyFill="1" applyBorder="1" applyAlignment="1">
      <alignment vertical="center"/>
    </xf>
    <xf numFmtId="170" fontId="7" fillId="2" borderId="0" xfId="0" applyNumberFormat="1" applyFont="1" applyFill="1" applyBorder="1" applyAlignment="1">
      <alignment vertical="top"/>
    </xf>
    <xf numFmtId="0" fontId="7" fillId="0" borderId="0" xfId="0" applyFont="1" applyBorder="1" applyAlignment="1">
      <alignment vertical="top"/>
    </xf>
    <xf numFmtId="3" fontId="32" fillId="0" borderId="0" xfId="0" applyNumberFormat="1" applyFont="1" applyAlignment="1"/>
    <xf numFmtId="165" fontId="10" fillId="0" borderId="0" xfId="0" applyNumberFormat="1" applyFont="1" applyFill="1" applyBorder="1" applyAlignment="1">
      <alignment horizontal="right" vertical="top"/>
    </xf>
    <xf numFmtId="0" fontId="3" fillId="0" borderId="0" xfId="0" applyFont="1" applyFill="1" applyBorder="1"/>
    <xf numFmtId="0" fontId="3" fillId="0" borderId="0" xfId="0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43" fontId="3" fillId="0" borderId="0" xfId="1" applyFont="1" applyFill="1" applyBorder="1"/>
    <xf numFmtId="43" fontId="3" fillId="0" borderId="0" xfId="1" applyFont="1"/>
    <xf numFmtId="168" fontId="10" fillId="0" borderId="1" xfId="0" applyNumberFormat="1" applyFont="1" applyFill="1" applyBorder="1" applyAlignment="1">
      <alignment horizontal="right" vertical="top"/>
    </xf>
    <xf numFmtId="3" fontId="13" fillId="0" borderId="1" xfId="0" applyNumberFormat="1" applyFont="1" applyFill="1" applyBorder="1" applyAlignment="1">
      <alignment horizontal="center" vertical="top"/>
    </xf>
    <xf numFmtId="3" fontId="13" fillId="0" borderId="1" xfId="1" applyNumberFormat="1" applyFont="1" applyFill="1" applyBorder="1" applyAlignment="1">
      <alignment vertical="top"/>
    </xf>
    <xf numFmtId="0" fontId="13" fillId="0" borderId="1" xfId="2" applyFont="1" applyFill="1" applyBorder="1" applyAlignment="1">
      <alignment vertical="top" wrapText="1"/>
    </xf>
    <xf numFmtId="0" fontId="14" fillId="0" borderId="1" xfId="2" applyFont="1" applyFill="1" applyBorder="1" applyAlignment="1">
      <alignment horizontal="left" vertical="top"/>
    </xf>
    <xf numFmtId="168" fontId="10" fillId="0" borderId="0" xfId="0" applyNumberFormat="1" applyFont="1" applyFill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center" vertical="top"/>
    </xf>
    <xf numFmtId="3" fontId="13" fillId="0" borderId="0" xfId="1" applyNumberFormat="1" applyFont="1" applyFill="1" applyBorder="1" applyAlignment="1">
      <alignment vertical="top"/>
    </xf>
    <xf numFmtId="0" fontId="13" fillId="0" borderId="0" xfId="2" applyFont="1" applyFill="1" applyBorder="1" applyAlignment="1">
      <alignment vertical="top" wrapText="1"/>
    </xf>
    <xf numFmtId="0" fontId="14" fillId="0" borderId="0" xfId="2" applyFont="1" applyFill="1" applyBorder="1" applyAlignment="1">
      <alignment horizontal="left" vertical="top"/>
    </xf>
    <xf numFmtId="168" fontId="10" fillId="5" borderId="0" xfId="0" applyNumberFormat="1" applyFont="1" applyFill="1" applyBorder="1" applyAlignment="1">
      <alignment horizontal="right" vertical="top"/>
    </xf>
    <xf numFmtId="3" fontId="10" fillId="5" borderId="0" xfId="0" applyNumberFormat="1" applyFont="1" applyFill="1" applyBorder="1" applyAlignment="1">
      <alignment horizontal="center" vertical="top"/>
    </xf>
    <xf numFmtId="3" fontId="10" fillId="5" borderId="0" xfId="12" applyNumberFormat="1" applyFont="1" applyFill="1" applyBorder="1" applyAlignment="1">
      <alignment vertical="top"/>
    </xf>
    <xf numFmtId="0" fontId="10" fillId="5" borderId="0" xfId="2" applyFont="1" applyFill="1" applyBorder="1" applyAlignment="1">
      <alignment vertical="top" wrapText="1"/>
    </xf>
    <xf numFmtId="0" fontId="11" fillId="5" borderId="0" xfId="2" applyFont="1" applyFill="1" applyBorder="1" applyAlignment="1">
      <alignment horizontal="left" vertical="top"/>
    </xf>
    <xf numFmtId="3" fontId="13" fillId="0" borderId="0" xfId="0" applyNumberFormat="1" applyFont="1" applyFill="1" applyBorder="1" applyAlignment="1">
      <alignment horizontal="center" vertical="top"/>
    </xf>
    <xf numFmtId="0" fontId="28" fillId="0" borderId="0" xfId="0" applyFont="1" applyFill="1" applyBorder="1"/>
    <xf numFmtId="3" fontId="10" fillId="0" borderId="0" xfId="12" applyNumberFormat="1" applyFont="1" applyFill="1" applyBorder="1" applyAlignment="1">
      <alignment vertical="top"/>
    </xf>
    <xf numFmtId="0" fontId="10" fillId="0" borderId="0" xfId="2" applyFont="1" applyFill="1" applyBorder="1" applyAlignment="1">
      <alignment vertical="top" wrapText="1"/>
    </xf>
    <xf numFmtId="0" fontId="11" fillId="0" borderId="0" xfId="2" applyFont="1" applyFill="1" applyBorder="1" applyAlignment="1">
      <alignment horizontal="left" vertical="top"/>
    </xf>
    <xf numFmtId="3" fontId="10" fillId="0" borderId="0" xfId="1" applyNumberFormat="1" applyFont="1" applyFill="1" applyBorder="1" applyAlignment="1">
      <alignment vertical="top"/>
    </xf>
    <xf numFmtId="0" fontId="33" fillId="0" borderId="0" xfId="0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vertical="top"/>
    </xf>
    <xf numFmtId="0" fontId="13" fillId="2" borderId="1" xfId="4" applyFont="1" applyFill="1" applyBorder="1" applyAlignment="1">
      <alignment vertical="top"/>
    </xf>
    <xf numFmtId="0" fontId="13" fillId="2" borderId="1" xfId="7" applyFont="1" applyFill="1" applyBorder="1" applyAlignment="1">
      <alignment vertical="top"/>
    </xf>
    <xf numFmtId="168" fontId="13" fillId="2" borderId="1" xfId="6" applyNumberFormat="1" applyFont="1" applyFill="1" applyBorder="1" applyAlignment="1">
      <alignment horizontal="right" vertical="top"/>
    </xf>
    <xf numFmtId="168" fontId="13" fillId="2" borderId="1" xfId="5" applyNumberFormat="1" applyFont="1" applyFill="1" applyBorder="1" applyAlignment="1">
      <alignment horizontal="right" vertical="top"/>
    </xf>
    <xf numFmtId="168" fontId="13" fillId="0" borderId="1" xfId="5" applyNumberFormat="1" applyFont="1" applyFill="1" applyBorder="1" applyAlignment="1">
      <alignment horizontal="right" vertical="top"/>
    </xf>
    <xf numFmtId="3" fontId="13" fillId="0" borderId="0" xfId="1" applyNumberFormat="1" applyFont="1" applyFill="1" applyBorder="1" applyAlignment="1">
      <alignment horizontal="right" vertical="center" wrapText="1"/>
    </xf>
    <xf numFmtId="168" fontId="11" fillId="0" borderId="0" xfId="0" applyNumberFormat="1" applyFont="1" applyFill="1" applyBorder="1" applyAlignment="1">
      <alignment horizontal="right" vertical="top"/>
    </xf>
    <xf numFmtId="168" fontId="11" fillId="4" borderId="0" xfId="0" applyNumberFormat="1" applyFont="1" applyFill="1" applyBorder="1" applyAlignment="1">
      <alignment horizontal="right" vertical="top"/>
    </xf>
    <xf numFmtId="168" fontId="14" fillId="0" borderId="0" xfId="0" applyNumberFormat="1" applyFont="1" applyFill="1" applyBorder="1" applyAlignment="1">
      <alignment horizontal="right" vertical="top"/>
    </xf>
    <xf numFmtId="168" fontId="14" fillId="0" borderId="3" xfId="0" applyNumberFormat="1" applyFont="1" applyFill="1" applyBorder="1" applyAlignment="1">
      <alignment horizontal="right" vertical="top"/>
    </xf>
    <xf numFmtId="168" fontId="13" fillId="0" borderId="0" xfId="0" applyNumberFormat="1" applyFont="1" applyFill="1" applyBorder="1" applyAlignment="1">
      <alignment horizontal="right" vertical="top"/>
    </xf>
    <xf numFmtId="3" fontId="11" fillId="0" borderId="0" xfId="1" applyNumberFormat="1" applyFont="1" applyFill="1" applyBorder="1" applyAlignment="1">
      <alignment vertical="top"/>
    </xf>
    <xf numFmtId="3" fontId="10" fillId="0" borderId="0" xfId="1" applyNumberFormat="1" applyFont="1" applyFill="1" applyBorder="1" applyAlignment="1">
      <alignment horizontal="right" vertical="top"/>
    </xf>
    <xf numFmtId="164" fontId="10" fillId="0" borderId="0" xfId="1" applyNumberFormat="1" applyFont="1" applyFill="1" applyBorder="1" applyAlignment="1">
      <alignment horizontal="right" vertical="top"/>
    </xf>
    <xf numFmtId="3" fontId="10" fillId="4" borderId="0" xfId="1" applyNumberFormat="1" applyFont="1" applyFill="1" applyBorder="1" applyAlignment="1">
      <alignment horizontal="right" vertical="top"/>
    </xf>
    <xf numFmtId="164" fontId="10" fillId="4" borderId="0" xfId="1" applyNumberFormat="1" applyFont="1" applyFill="1" applyBorder="1" applyAlignment="1">
      <alignment horizontal="right" vertical="top"/>
    </xf>
    <xf numFmtId="3" fontId="13" fillId="0" borderId="0" xfId="1" applyNumberFormat="1" applyFont="1" applyFill="1" applyBorder="1" applyAlignment="1">
      <alignment horizontal="right" vertical="top"/>
    </xf>
    <xf numFmtId="164" fontId="13" fillId="0" borderId="0" xfId="1" applyNumberFormat="1" applyFont="1" applyFill="1" applyBorder="1" applyAlignment="1">
      <alignment horizontal="right" vertical="top" wrapText="1"/>
    </xf>
    <xf numFmtId="164" fontId="10" fillId="4" borderId="0" xfId="1" applyNumberFormat="1" applyFont="1" applyFill="1" applyBorder="1" applyAlignment="1">
      <alignment horizontal="right" vertical="top" wrapText="1"/>
    </xf>
    <xf numFmtId="164" fontId="10" fillId="0" borderId="0" xfId="1" applyNumberFormat="1" applyFont="1" applyFill="1" applyBorder="1" applyAlignment="1">
      <alignment horizontal="right" vertical="top" wrapText="1"/>
    </xf>
    <xf numFmtId="3" fontId="14" fillId="0" borderId="0" xfId="1" applyNumberFormat="1" applyFont="1" applyFill="1" applyBorder="1" applyAlignment="1">
      <alignment horizontal="right" vertical="top"/>
    </xf>
    <xf numFmtId="164" fontId="13" fillId="4" borderId="0" xfId="1" applyNumberFormat="1" applyFont="1" applyFill="1" applyBorder="1" applyAlignment="1">
      <alignment horizontal="right" vertical="top" wrapText="1"/>
    </xf>
    <xf numFmtId="3" fontId="13" fillId="0" borderId="0" xfId="1" applyNumberFormat="1" applyFont="1" applyFill="1" applyBorder="1" applyAlignment="1">
      <alignment horizontal="right" vertical="top" wrapText="1"/>
    </xf>
    <xf numFmtId="166" fontId="13" fillId="0" borderId="0" xfId="1" applyNumberFormat="1" applyFont="1" applyFill="1" applyBorder="1" applyAlignment="1">
      <alignment horizontal="right" vertical="top"/>
    </xf>
    <xf numFmtId="3" fontId="10" fillId="4" borderId="0" xfId="1" applyNumberFormat="1" applyFont="1" applyFill="1" applyBorder="1" applyAlignment="1">
      <alignment horizontal="right" vertical="top" wrapText="1"/>
    </xf>
    <xf numFmtId="3" fontId="13" fillId="0" borderId="3" xfId="1" applyNumberFormat="1" applyFont="1" applyFill="1" applyBorder="1" applyAlignment="1">
      <alignment vertical="top"/>
    </xf>
    <xf numFmtId="3" fontId="13" fillId="0" borderId="3" xfId="1" applyNumberFormat="1" applyFont="1" applyFill="1" applyBorder="1" applyAlignment="1">
      <alignment horizontal="right" vertical="center" wrapText="1"/>
    </xf>
    <xf numFmtId="164" fontId="10" fillId="0" borderId="3" xfId="1" applyNumberFormat="1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0" fontId="13" fillId="0" borderId="0" xfId="0" applyFont="1" applyFill="1" applyBorder="1" applyAlignment="1">
      <alignment horizontal="left" vertical="top" wrapText="1"/>
    </xf>
    <xf numFmtId="164" fontId="10" fillId="5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164" fontId="14" fillId="0" borderId="0" xfId="1" applyNumberFormat="1" applyFont="1" applyBorder="1" applyAlignment="1">
      <alignment vertical="center"/>
    </xf>
    <xf numFmtId="164" fontId="14" fillId="0" borderId="1" xfId="1" applyNumberFormat="1" applyFont="1" applyBorder="1" applyAlignment="1">
      <alignment vertical="center"/>
    </xf>
    <xf numFmtId="164" fontId="13" fillId="0" borderId="0" xfId="1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vertical="center"/>
    </xf>
    <xf numFmtId="0" fontId="35" fillId="0" borderId="0" xfId="2" applyFont="1" applyFill="1" applyBorder="1" applyAlignment="1">
      <alignment vertical="center"/>
    </xf>
    <xf numFmtId="164" fontId="11" fillId="0" borderId="0" xfId="1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center" vertical="center"/>
    </xf>
    <xf numFmtId="0" fontId="11" fillId="5" borderId="0" xfId="2" quotePrefix="1" applyFont="1" applyFill="1" applyBorder="1" applyAlignment="1">
      <alignment horizontal="left" vertical="center"/>
    </xf>
    <xf numFmtId="0" fontId="10" fillId="5" borderId="0" xfId="2" applyFont="1" applyFill="1" applyBorder="1" applyAlignment="1">
      <alignment vertical="center"/>
    </xf>
    <xf numFmtId="3" fontId="13" fillId="5" borderId="0" xfId="0" applyNumberFormat="1" applyFont="1" applyFill="1" applyBorder="1" applyAlignment="1">
      <alignment horizontal="center" vertical="center"/>
    </xf>
    <xf numFmtId="167" fontId="10" fillId="5" borderId="0" xfId="0" applyNumberFormat="1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vertical="center"/>
    </xf>
    <xf numFmtId="167" fontId="13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left" vertical="center"/>
    </xf>
    <xf numFmtId="0" fontId="13" fillId="0" borderId="1" xfId="2" applyFont="1" applyFill="1" applyBorder="1" applyAlignment="1">
      <alignment vertical="center"/>
    </xf>
    <xf numFmtId="3" fontId="13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Fill="1" applyBorder="1" applyAlignment="1">
      <alignment horizontal="center" vertical="center"/>
    </xf>
    <xf numFmtId="0" fontId="11" fillId="5" borderId="0" xfId="2" quotePrefix="1" applyFont="1" applyFill="1" applyBorder="1" applyAlignment="1">
      <alignment horizontal="right" vertical="center"/>
    </xf>
    <xf numFmtId="0" fontId="14" fillId="0" borderId="0" xfId="2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justify" vertical="center"/>
    </xf>
    <xf numFmtId="3" fontId="14" fillId="0" borderId="1" xfId="0" applyNumberFormat="1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left" vertical="top" wrapText="1"/>
    </xf>
    <xf numFmtId="3" fontId="13" fillId="0" borderId="1" xfId="0" applyNumberFormat="1" applyFont="1" applyBorder="1" applyAlignment="1">
      <alignment vertical="top"/>
    </xf>
    <xf numFmtId="168" fontId="13" fillId="0" borderId="1" xfId="1" applyNumberFormat="1" applyFont="1" applyFill="1" applyBorder="1" applyAlignment="1">
      <alignment horizontal="right" vertical="top"/>
    </xf>
    <xf numFmtId="0" fontId="14" fillId="2" borderId="0" xfId="0" applyFont="1" applyFill="1" applyBorder="1" applyAlignment="1">
      <alignment horizontal="justify" vertical="top" wrapText="1"/>
    </xf>
    <xf numFmtId="0" fontId="11" fillId="0" borderId="0" xfId="0" applyFont="1" applyFill="1" applyBorder="1" applyAlignment="1">
      <alignment horizontal="justify" vertical="top" wrapText="1"/>
    </xf>
    <xf numFmtId="0" fontId="14" fillId="0" borderId="0" xfId="0" applyFont="1" applyFill="1" applyBorder="1" applyAlignment="1">
      <alignment horizontal="justify" vertical="top"/>
    </xf>
    <xf numFmtId="0" fontId="14" fillId="0" borderId="0" xfId="0" applyFont="1" applyFill="1" applyBorder="1" applyAlignment="1">
      <alignment horizontal="justify" vertical="top" wrapText="1"/>
    </xf>
    <xf numFmtId="0" fontId="10" fillId="0" borderId="0" xfId="0" applyFont="1" applyFill="1" applyBorder="1" applyAlignment="1">
      <alignment horizontal="justify" vertical="top"/>
    </xf>
    <xf numFmtId="0" fontId="11" fillId="0" borderId="0" xfId="0" applyFont="1" applyFill="1" applyBorder="1" applyAlignment="1">
      <alignment horizontal="justify" vertical="top"/>
    </xf>
    <xf numFmtId="0" fontId="10" fillId="0" borderId="1" xfId="0" applyFont="1" applyFill="1" applyBorder="1" applyAlignment="1">
      <alignment horizontal="justify" vertical="top"/>
    </xf>
    <xf numFmtId="0" fontId="14" fillId="0" borderId="1" xfId="0" applyFont="1" applyFill="1" applyBorder="1" applyAlignment="1">
      <alignment horizontal="justify" vertical="top" wrapText="1"/>
    </xf>
    <xf numFmtId="170" fontId="14" fillId="2" borderId="1" xfId="1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top"/>
    </xf>
    <xf numFmtId="0" fontId="13" fillId="0" borderId="1" xfId="2" applyFont="1" applyFill="1" applyBorder="1" applyAlignment="1">
      <alignment horizontal="left" vertical="top" wrapText="1"/>
    </xf>
    <xf numFmtId="3" fontId="13" fillId="0" borderId="1" xfId="1" applyNumberFormat="1" applyFont="1" applyFill="1" applyBorder="1" applyAlignment="1">
      <alignment vertical="top" wrapText="1"/>
    </xf>
    <xf numFmtId="164" fontId="13" fillId="0" borderId="1" xfId="1" applyNumberFormat="1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/>
    </xf>
    <xf numFmtId="3" fontId="13" fillId="0" borderId="1" xfId="12" applyNumberFormat="1" applyFont="1" applyFill="1" applyBorder="1" applyAlignment="1">
      <alignment vertical="top"/>
    </xf>
    <xf numFmtId="3" fontId="13" fillId="0" borderId="1" xfId="5" applyNumberFormat="1" applyFont="1" applyFill="1" applyBorder="1" applyAlignment="1">
      <alignment horizontal="right" vertical="top" wrapText="1"/>
    </xf>
    <xf numFmtId="3" fontId="14" fillId="0" borderId="1" xfId="1" applyNumberFormat="1" applyFont="1" applyFill="1" applyBorder="1" applyAlignment="1">
      <alignment vertical="top"/>
    </xf>
    <xf numFmtId="0" fontId="14" fillId="0" borderId="0" xfId="0" applyFont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6" fillId="2" borderId="0" xfId="11" applyFont="1" applyFill="1" applyBorder="1" applyAlignment="1" applyProtection="1">
      <alignment horizontal="center" vertical="center" wrapText="1"/>
    </xf>
    <xf numFmtId="0" fontId="6" fillId="2" borderId="1" xfId="11" applyFont="1" applyFill="1" applyBorder="1" applyAlignment="1" applyProtection="1">
      <alignment horizontal="center" vertical="center" wrapText="1"/>
    </xf>
    <xf numFmtId="0" fontId="13" fillId="2" borderId="0" xfId="4" applyFont="1" applyFill="1" applyBorder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7" fillId="2" borderId="0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13" fillId="2" borderId="5" xfId="4" applyFont="1" applyFill="1" applyBorder="1" applyAlignment="1">
      <alignment horizontal="left" vertical="top" wrapText="1"/>
    </xf>
    <xf numFmtId="0" fontId="13" fillId="2" borderId="5" xfId="4" applyFont="1" applyFill="1" applyBorder="1" applyAlignment="1">
      <alignment horizontal="left" vertical="top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/>
    </xf>
    <xf numFmtId="0" fontId="11" fillId="6" borderId="0" xfId="0" applyFont="1" applyFill="1" applyBorder="1" applyAlignment="1">
      <alignment horizontal="justify" vertical="center" wrapText="1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10" fillId="4" borderId="0" xfId="13" applyFont="1" applyFill="1" applyBorder="1" applyAlignment="1">
      <alignment horizontal="left" vertical="top" wrapText="1"/>
    </xf>
    <xf numFmtId="0" fontId="14" fillId="0" borderId="0" xfId="0" applyFont="1" applyBorder="1" applyAlignment="1">
      <alignment horizontal="justify" vertical="top" wrapText="1"/>
    </xf>
    <xf numFmtId="0" fontId="10" fillId="4" borderId="0" xfId="0" applyFont="1" applyFill="1" applyBorder="1" applyAlignment="1">
      <alignment horizontal="left" vertical="top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11" fillId="6" borderId="0" xfId="0" applyFont="1" applyFill="1" applyBorder="1" applyAlignment="1">
      <alignment horizontal="justify" vertical="top" wrapText="1"/>
    </xf>
    <xf numFmtId="0" fontId="11" fillId="0" borderId="0" xfId="0" applyFont="1" applyFill="1" applyBorder="1" applyAlignment="1">
      <alignment horizontal="justify" vertical="center" wrapText="1"/>
    </xf>
    <xf numFmtId="0" fontId="20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4" fillId="0" borderId="5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168" fontId="36" fillId="0" borderId="0" xfId="1" applyNumberFormat="1" applyFont="1" applyFill="1" applyBorder="1" applyAlignment="1">
      <alignment horizontal="left" vertical="center"/>
    </xf>
    <xf numFmtId="0" fontId="37" fillId="7" borderId="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left" vertical="center" wrapText="1"/>
    </xf>
    <xf numFmtId="0" fontId="5" fillId="8" borderId="0" xfId="0" applyFont="1" applyFill="1" applyAlignment="1">
      <alignment horizontal="left" vertical="top" wrapText="1"/>
    </xf>
    <xf numFmtId="0" fontId="14" fillId="8" borderId="0" xfId="0" applyFont="1" applyFill="1" applyAlignment="1">
      <alignment horizontal="left" vertical="center" wrapText="1"/>
    </xf>
    <xf numFmtId="0" fontId="5" fillId="8" borderId="0" xfId="0" applyFont="1" applyFill="1" applyAlignment="1">
      <alignment vertical="center" wrapText="1"/>
    </xf>
    <xf numFmtId="0" fontId="18" fillId="8" borderId="0" xfId="0" applyFont="1" applyFill="1" applyAlignment="1">
      <alignment horizontal="left" vertical="center" wrapText="1"/>
    </xf>
    <xf numFmtId="0" fontId="38" fillId="0" borderId="0" xfId="0" applyFont="1" applyAlignment="1">
      <alignment vertical="top"/>
    </xf>
  </cellXfs>
  <cellStyles count="15">
    <cellStyle name="Hipervínculo 2 2" xfId="11"/>
    <cellStyle name="Millares" xfId="1" builtinId="3"/>
    <cellStyle name="Millares 2" xfId="8"/>
    <cellStyle name="Millares 2 2" xfId="12"/>
    <cellStyle name="Millares 2 3" xfId="9"/>
    <cellStyle name="Millares 2 3 2" xfId="14"/>
    <cellStyle name="Normal" xfId="0" builtinId="0"/>
    <cellStyle name="Normal 2 2" xfId="4"/>
    <cellStyle name="Normal 2 2 3" xfId="5"/>
    <cellStyle name="Normal 2 3" xfId="6"/>
    <cellStyle name="Normal 2 5" xfId="13"/>
    <cellStyle name="Normal 3 2 2" xfId="7"/>
    <cellStyle name="Normal 3 2 2 2" xfId="10"/>
    <cellStyle name="Normal 7 2" xfId="3"/>
    <cellStyle name="Normal_Hoja1" xfId="2"/>
  </cellStyles>
  <dxfs count="0"/>
  <tableStyles count="0" defaultTableStyle="TableStyleMedium2" defaultPivotStyle="PivotStyleLight16"/>
  <colors>
    <mruColors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%20c\drive%20D\UPCP-Informes%20Trimestrales\2015\1&#176;%20trimestre\Consultas\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Anexo 7"/>
      <sheetName val="Anexo 10"/>
      <sheetName val="Anexo 29"/>
      <sheetName val="Libro4"/>
      <sheetName val="Índice"/>
      <sheetName val="Anexo 25"/>
      <sheetName val="Anexo 30"/>
      <sheetName val="Índice (2)"/>
      <sheetName val="Hoja5"/>
      <sheetName val="INDÍGENAS"/>
      <sheetName val="GÉNERO"/>
      <sheetName val="Gráfico1"/>
      <sheetName val="Sheet1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2"/>
  <sheetViews>
    <sheetView showGridLines="0" tabSelected="1" zoomScale="130" zoomScaleNormal="130" workbookViewId="0">
      <selection sqref="A1:D1"/>
    </sheetView>
  </sheetViews>
  <sheetFormatPr baseColWidth="10" defaultRowHeight="12"/>
  <cols>
    <col min="1" max="1" width="4.5703125" style="4" customWidth="1"/>
    <col min="2" max="2" width="48.7109375" style="4" customWidth="1"/>
    <col min="3" max="6" width="15.7109375" style="4" customWidth="1"/>
    <col min="7" max="7" width="1.5703125" style="5" customWidth="1"/>
    <col min="8" max="9" width="9.7109375" style="4" customWidth="1"/>
    <col min="10" max="16384" width="11.42578125" style="4"/>
  </cols>
  <sheetData>
    <row r="1" spans="1:9" ht="47.25" customHeight="1">
      <c r="A1" s="381" t="s">
        <v>662</v>
      </c>
      <c r="B1" s="381"/>
      <c r="C1" s="381"/>
      <c r="D1" s="381"/>
      <c r="E1" s="380" t="s">
        <v>135</v>
      </c>
      <c r="H1" s="34"/>
    </row>
    <row r="2" spans="1:9" ht="22.5" customHeight="1">
      <c r="A2" s="387" t="s">
        <v>679</v>
      </c>
      <c r="C2" s="48"/>
      <c r="D2" s="48"/>
      <c r="E2" s="48"/>
      <c r="F2" s="48"/>
    </row>
    <row r="3" spans="1:9" ht="57" customHeight="1">
      <c r="A3" s="382" t="s">
        <v>288</v>
      </c>
      <c r="B3" s="382"/>
      <c r="C3" s="382"/>
      <c r="D3" s="382"/>
      <c r="E3" s="382"/>
      <c r="F3" s="382"/>
      <c r="G3" s="382"/>
      <c r="H3" s="382"/>
      <c r="I3" s="382"/>
    </row>
    <row r="4" spans="1:9" ht="12.75" customHeight="1">
      <c r="A4" s="335" t="s">
        <v>0</v>
      </c>
      <c r="B4" s="335" t="s">
        <v>287</v>
      </c>
      <c r="C4" s="93"/>
      <c r="D4" s="7"/>
      <c r="E4" s="337" t="s">
        <v>2</v>
      </c>
      <c r="F4" s="337"/>
      <c r="G4" s="8"/>
      <c r="H4" s="335" t="s">
        <v>3</v>
      </c>
      <c r="I4" s="335"/>
    </row>
    <row r="5" spans="1:9" ht="12" customHeight="1">
      <c r="A5" s="335"/>
      <c r="B5" s="335"/>
      <c r="C5" s="334" t="s">
        <v>4</v>
      </c>
      <c r="D5" s="334" t="s">
        <v>147</v>
      </c>
      <c r="E5" s="338" t="s">
        <v>286</v>
      </c>
      <c r="F5" s="92" t="s">
        <v>7</v>
      </c>
      <c r="G5" s="41"/>
      <c r="H5" s="336"/>
      <c r="I5" s="336"/>
    </row>
    <row r="6" spans="1:9" ht="17.25" customHeight="1">
      <c r="A6" s="335"/>
      <c r="B6" s="335"/>
      <c r="C6" s="334"/>
      <c r="D6" s="334"/>
      <c r="E6" s="334"/>
      <c r="F6" s="40" t="s">
        <v>285</v>
      </c>
      <c r="G6" s="40"/>
      <c r="H6" s="41" t="s">
        <v>5</v>
      </c>
      <c r="I6" s="41" t="s">
        <v>8</v>
      </c>
    </row>
    <row r="7" spans="1:9">
      <c r="A7" s="336"/>
      <c r="B7" s="336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ht="11.25" customHeight="1">
      <c r="A8" s="12" t="s">
        <v>284</v>
      </c>
      <c r="B8" s="91"/>
      <c r="C8" s="13">
        <f t="shared" ref="C8:F8" si="0">C9+C11+C14+C18+C26+C33+C36+C46+C48+C60+C62+C65+C68+C70+C72+C80</f>
        <v>74895765918.867004</v>
      </c>
      <c r="D8" s="13">
        <f t="shared" si="0"/>
        <v>71095204585.771133</v>
      </c>
      <c r="E8" s="13">
        <f t="shared" si="0"/>
        <v>71095204585.771133</v>
      </c>
      <c r="F8" s="13">
        <f t="shared" si="0"/>
        <v>70180150012.617752</v>
      </c>
      <c r="G8" s="13"/>
      <c r="H8" s="14">
        <f>IFERROR(+F8/D8*100,"n.a")</f>
        <v>98.712916604594</v>
      </c>
      <c r="I8" s="14">
        <f>IFERROR(+F8/E8*100,"n.a.")</f>
        <v>98.712916604594</v>
      </c>
    </row>
    <row r="9" spans="1:9" ht="11.25" customHeight="1">
      <c r="A9" s="15" t="s">
        <v>133</v>
      </c>
      <c r="B9" s="15"/>
      <c r="C9" s="16">
        <f t="shared" ref="C9:F9" si="1">+C10</f>
        <v>26842250</v>
      </c>
      <c r="D9" s="16">
        <f t="shared" si="1"/>
        <v>21593206.260000002</v>
      </c>
      <c r="E9" s="16">
        <f t="shared" si="1"/>
        <v>21593206.260000002</v>
      </c>
      <c r="F9" s="16">
        <f t="shared" si="1"/>
        <v>21585153.020000003</v>
      </c>
      <c r="G9" s="16"/>
      <c r="H9" s="17">
        <f>IFERROR(+F9/D9*100,"n.a")</f>
        <v>99.962704751193357</v>
      </c>
      <c r="I9" s="17">
        <f>IFERROR(+F9/E9*100,"n.a.")</f>
        <v>99.962704751193357</v>
      </c>
    </row>
    <row r="10" spans="1:9" ht="11.25" customHeight="1">
      <c r="A10" s="59"/>
      <c r="B10" s="59" t="s">
        <v>231</v>
      </c>
      <c r="C10" s="84">
        <v>26842250</v>
      </c>
      <c r="D10" s="84">
        <v>21593206.260000002</v>
      </c>
      <c r="E10" s="84">
        <v>21593206.260000002</v>
      </c>
      <c r="F10" s="84">
        <v>21585153.020000003</v>
      </c>
      <c r="G10" s="19"/>
      <c r="H10" s="20">
        <f>IFERROR(+F10/D10*100,"n.a")</f>
        <v>99.962704751193357</v>
      </c>
      <c r="I10" s="20">
        <f>IFERROR(+F10/E10*100,"n.a.")</f>
        <v>99.962704751193357</v>
      </c>
    </row>
    <row r="11" spans="1:9" ht="11.25" customHeight="1">
      <c r="A11" s="15" t="s">
        <v>283</v>
      </c>
      <c r="B11" s="15"/>
      <c r="C11" s="21">
        <f t="shared" ref="C11:F11" si="2">SUM(C12:C13)</f>
        <v>4637870674</v>
      </c>
      <c r="D11" s="21">
        <f t="shared" si="2"/>
        <v>3269140931.98</v>
      </c>
      <c r="E11" s="21">
        <f t="shared" si="2"/>
        <v>3269140931.98</v>
      </c>
      <c r="F11" s="21">
        <f t="shared" si="2"/>
        <v>3112517356.1199999</v>
      </c>
      <c r="G11" s="21"/>
      <c r="H11" s="17">
        <f>IFERROR(+F11/D11*100,"n.a")</f>
        <v>95.209029554894755</v>
      </c>
      <c r="I11" s="17">
        <f>IFERROR(+F11/E11*100,"n.a.")</f>
        <v>95.209029554894755</v>
      </c>
    </row>
    <row r="12" spans="1:9" ht="11.25" customHeight="1">
      <c r="A12" s="59"/>
      <c r="B12" s="59" t="s">
        <v>282</v>
      </c>
      <c r="C12" s="84">
        <v>2229066450</v>
      </c>
      <c r="D12" s="84">
        <v>1998800373.1800001</v>
      </c>
      <c r="E12" s="84">
        <v>1998800373.1800001</v>
      </c>
      <c r="F12" s="84">
        <v>1920981387.21</v>
      </c>
      <c r="G12" s="19"/>
      <c r="H12" s="20">
        <f t="shared" ref="H12:H13" si="3">IFERROR(+F12/D12*100,"n.a")</f>
        <v>96.106715457222293</v>
      </c>
      <c r="I12" s="20">
        <f t="shared" ref="I12:I13" si="4">IFERROR(+F12/E12*100,"n.a.")</f>
        <v>96.106715457222293</v>
      </c>
    </row>
    <row r="13" spans="1:9" ht="11.25" customHeight="1">
      <c r="A13" s="59"/>
      <c r="B13" s="59" t="s">
        <v>281</v>
      </c>
      <c r="C13" s="84">
        <v>2408804224</v>
      </c>
      <c r="D13" s="84">
        <v>1270340558.8</v>
      </c>
      <c r="E13" s="84">
        <v>1270340558.8</v>
      </c>
      <c r="F13" s="84">
        <v>1191535968.9099998</v>
      </c>
      <c r="G13" s="19"/>
      <c r="H13" s="20">
        <f t="shared" si="3"/>
        <v>93.796577670129565</v>
      </c>
      <c r="I13" s="20">
        <f t="shared" si="4"/>
        <v>93.796577670129565</v>
      </c>
    </row>
    <row r="14" spans="1:9" ht="11.25" customHeight="1">
      <c r="A14" s="15" t="s">
        <v>24</v>
      </c>
      <c r="B14" s="15"/>
      <c r="C14" s="21">
        <f t="shared" ref="C14:F14" si="5">SUM(C15:C17)</f>
        <v>1977106656.240001</v>
      </c>
      <c r="D14" s="21">
        <f t="shared" si="5"/>
        <v>2170666320.9028006</v>
      </c>
      <c r="E14" s="21">
        <f t="shared" si="5"/>
        <v>2170666320.9028006</v>
      </c>
      <c r="F14" s="21">
        <f t="shared" si="5"/>
        <v>1956158690.6718013</v>
      </c>
      <c r="G14" s="21"/>
      <c r="H14" s="17">
        <f>IFERROR(+F14/D14*100,"n.a")</f>
        <v>90.117890153573512</v>
      </c>
      <c r="I14" s="17">
        <f>IFERROR(+F14/E14*100,"n.a.")</f>
        <v>90.117890153573512</v>
      </c>
    </row>
    <row r="15" spans="1:9" ht="11.25" customHeight="1">
      <c r="A15" s="59"/>
      <c r="B15" s="85" t="s">
        <v>280</v>
      </c>
      <c r="C15" s="84">
        <v>1592499158.2500012</v>
      </c>
      <c r="D15" s="84">
        <v>1728511215.7775009</v>
      </c>
      <c r="E15" s="84">
        <v>1728511215.7775009</v>
      </c>
      <c r="F15" s="84">
        <v>1531304921.5975013</v>
      </c>
      <c r="G15" s="19"/>
      <c r="H15" s="20">
        <f t="shared" ref="H15:H17" si="6">IFERROR(+F15/D15*100,"n.a")</f>
        <v>88.590973990799696</v>
      </c>
      <c r="I15" s="20">
        <f t="shared" ref="I15:I17" si="7">IFERROR(+F15/E15*100,"n.a.")</f>
        <v>88.590973990799696</v>
      </c>
    </row>
    <row r="16" spans="1:9" ht="11.25" customHeight="1">
      <c r="A16" s="59"/>
      <c r="B16" s="85" t="s">
        <v>279</v>
      </c>
      <c r="C16" s="84">
        <v>48894499.040000007</v>
      </c>
      <c r="D16" s="84">
        <v>53041997.052799992</v>
      </c>
      <c r="E16" s="84">
        <v>53041997.052799992</v>
      </c>
      <c r="F16" s="84">
        <v>45384816.564799979</v>
      </c>
      <c r="G16" s="19"/>
      <c r="H16" s="20">
        <f t="shared" si="6"/>
        <v>85.563928748048895</v>
      </c>
      <c r="I16" s="20">
        <f t="shared" si="7"/>
        <v>85.563928748048895</v>
      </c>
    </row>
    <row r="17" spans="1:9" ht="11.25" customHeight="1">
      <c r="A17" s="59"/>
      <c r="B17" s="59" t="s">
        <v>165</v>
      </c>
      <c r="C17" s="84">
        <v>335712998.94999981</v>
      </c>
      <c r="D17" s="84">
        <v>389113108.07249999</v>
      </c>
      <c r="E17" s="84">
        <v>389113108.07249999</v>
      </c>
      <c r="F17" s="84">
        <v>379468952.50949997</v>
      </c>
      <c r="G17" s="19"/>
      <c r="H17" s="20">
        <f t="shared" si="6"/>
        <v>97.521503294820093</v>
      </c>
      <c r="I17" s="20">
        <f t="shared" si="7"/>
        <v>97.521503294820093</v>
      </c>
    </row>
    <row r="18" spans="1:9" ht="11.25" customHeight="1">
      <c r="A18" s="15" t="s">
        <v>34</v>
      </c>
      <c r="B18" s="15"/>
      <c r="C18" s="21">
        <f t="shared" ref="C18:F18" si="8">SUM(C19:C25)</f>
        <v>9653643267.0607586</v>
      </c>
      <c r="D18" s="21">
        <f t="shared" si="8"/>
        <v>9430208958.4933529</v>
      </c>
      <c r="E18" s="21">
        <f t="shared" si="8"/>
        <v>9430208958.4933529</v>
      </c>
      <c r="F18" s="21">
        <f t="shared" si="8"/>
        <v>9368424725.1616573</v>
      </c>
      <c r="G18" s="21"/>
      <c r="H18" s="17">
        <f>IFERROR(+F18/D18*100,"n.a")</f>
        <v>99.344826465631499</v>
      </c>
      <c r="I18" s="17">
        <f>IFERROR(+F18/E18*100,"n.a.")</f>
        <v>99.344826465631499</v>
      </c>
    </row>
    <row r="19" spans="1:9" ht="11.25" customHeight="1">
      <c r="A19" s="59"/>
      <c r="B19" s="59" t="s">
        <v>278</v>
      </c>
      <c r="C19" s="84">
        <v>80483494.349999979</v>
      </c>
      <c r="D19" s="84">
        <v>89189801.687700093</v>
      </c>
      <c r="E19" s="84">
        <v>89189801.687700093</v>
      </c>
      <c r="F19" s="84">
        <v>88302000.210200086</v>
      </c>
      <c r="G19" s="19"/>
      <c r="H19" s="20">
        <f t="shared" ref="H19:H25" si="9">IFERROR(+F19/D19*100,"n.a")</f>
        <v>99.004593058062113</v>
      </c>
      <c r="I19" s="20">
        <f t="shared" ref="I19:I25" si="10">IFERROR(+F19/E19*100,"n.a.")</f>
        <v>99.004593058062113</v>
      </c>
    </row>
    <row r="20" spans="1:9" ht="11.25" customHeight="1">
      <c r="A20" s="59"/>
      <c r="B20" s="59" t="s">
        <v>277</v>
      </c>
      <c r="C20" s="84">
        <v>494704590.51530015</v>
      </c>
      <c r="D20" s="84">
        <v>386502208.0431819</v>
      </c>
      <c r="E20" s="84">
        <v>386502208.0431819</v>
      </c>
      <c r="F20" s="84">
        <v>386500947.58541191</v>
      </c>
      <c r="G20" s="19"/>
      <c r="H20" s="20">
        <f t="shared" si="9"/>
        <v>99.999673880835928</v>
      </c>
      <c r="I20" s="20">
        <f t="shared" si="10"/>
        <v>99.999673880835928</v>
      </c>
    </row>
    <row r="21" spans="1:9" ht="11.25" customHeight="1">
      <c r="A21" s="59"/>
      <c r="B21" s="59" t="s">
        <v>276</v>
      </c>
      <c r="C21" s="84">
        <v>101880707</v>
      </c>
      <c r="D21" s="84">
        <v>181924566.07000005</v>
      </c>
      <c r="E21" s="84">
        <v>181924566.07000005</v>
      </c>
      <c r="F21" s="84">
        <v>136840278.93000001</v>
      </c>
      <c r="G21" s="19"/>
      <c r="H21" s="20">
        <f t="shared" si="9"/>
        <v>75.218142269663161</v>
      </c>
      <c r="I21" s="20">
        <f t="shared" si="10"/>
        <v>75.218142269663161</v>
      </c>
    </row>
    <row r="22" spans="1:9" ht="11.25" customHeight="1">
      <c r="A22" s="59"/>
      <c r="B22" s="59" t="s">
        <v>201</v>
      </c>
      <c r="C22" s="84">
        <v>8031795611.9483109</v>
      </c>
      <c r="D22" s="84">
        <v>8249546194.616663</v>
      </c>
      <c r="E22" s="84">
        <v>8249546194.616663</v>
      </c>
      <c r="F22" s="84">
        <v>8249546194.616663</v>
      </c>
      <c r="G22" s="19"/>
      <c r="H22" s="20">
        <f t="shared" si="9"/>
        <v>100</v>
      </c>
      <c r="I22" s="20">
        <f t="shared" si="10"/>
        <v>100</v>
      </c>
    </row>
    <row r="23" spans="1:9" ht="11.25" customHeight="1">
      <c r="A23" s="59"/>
      <c r="B23" s="59" t="s">
        <v>199</v>
      </c>
      <c r="C23" s="84">
        <v>591396229.80146086</v>
      </c>
      <c r="D23" s="84">
        <v>318936479.79272151</v>
      </c>
      <c r="E23" s="84">
        <v>318936479.79272151</v>
      </c>
      <c r="F23" s="84">
        <v>303654466.3713969</v>
      </c>
      <c r="G23" s="19"/>
      <c r="H23" s="20">
        <f t="shared" si="9"/>
        <v>95.208446073256823</v>
      </c>
      <c r="I23" s="20">
        <f t="shared" si="10"/>
        <v>95.208446073256823</v>
      </c>
    </row>
    <row r="24" spans="1:9" ht="11.25" customHeight="1">
      <c r="A24" s="59"/>
      <c r="B24" s="59" t="s">
        <v>275</v>
      </c>
      <c r="C24" s="84">
        <v>275440209</v>
      </c>
      <c r="D24" s="84">
        <v>152740733.80000007</v>
      </c>
      <c r="E24" s="84">
        <v>152740733.80000007</v>
      </c>
      <c r="F24" s="84">
        <v>152560248.25000006</v>
      </c>
      <c r="G24" s="19"/>
      <c r="H24" s="20">
        <f t="shared" si="9"/>
        <v>99.881835352292896</v>
      </c>
      <c r="I24" s="20">
        <f t="shared" si="10"/>
        <v>99.881835352292896</v>
      </c>
    </row>
    <row r="25" spans="1:9" s="28" customFormat="1" ht="11.25" customHeight="1">
      <c r="A25" s="59"/>
      <c r="B25" s="59" t="s">
        <v>274</v>
      </c>
      <c r="C25" s="84">
        <v>77942424.445687905</v>
      </c>
      <c r="D25" s="84">
        <v>51368974.483088419</v>
      </c>
      <c r="E25" s="84">
        <v>51368974.483088419</v>
      </c>
      <c r="F25" s="84">
        <v>51020589.197985604</v>
      </c>
      <c r="G25" s="58"/>
      <c r="H25" s="20">
        <f t="shared" si="9"/>
        <v>99.321798247661135</v>
      </c>
      <c r="I25" s="20">
        <f t="shared" si="10"/>
        <v>99.321798247661135</v>
      </c>
    </row>
    <row r="26" spans="1:9" ht="11.25" customHeight="1">
      <c r="A26" s="15" t="s">
        <v>48</v>
      </c>
      <c r="B26" s="15"/>
      <c r="C26" s="21">
        <f t="shared" ref="C26:F26" si="11">SUM(C27:C32)</f>
        <v>5172412270.4545918</v>
      </c>
      <c r="D26" s="21">
        <f t="shared" si="11"/>
        <v>5311577388.0424995</v>
      </c>
      <c r="E26" s="21">
        <f t="shared" si="11"/>
        <v>5311577388.0424995</v>
      </c>
      <c r="F26" s="21">
        <f t="shared" si="11"/>
        <v>5311577388.0424995</v>
      </c>
      <c r="G26" s="21"/>
      <c r="H26" s="17">
        <f>IFERROR(+F26/D26*100,"n.a")</f>
        <v>100</v>
      </c>
      <c r="I26" s="17">
        <f>IFERROR(+F26/E26*100,"n.a.")</f>
        <v>100</v>
      </c>
    </row>
    <row r="27" spans="1:9" ht="11.25" customHeight="1">
      <c r="A27" s="59"/>
      <c r="B27" s="59" t="s">
        <v>273</v>
      </c>
      <c r="C27" s="84">
        <v>9800000</v>
      </c>
      <c r="D27" s="84">
        <v>9800000</v>
      </c>
      <c r="E27" s="84">
        <v>9800000</v>
      </c>
      <c r="F27" s="84">
        <v>9800000</v>
      </c>
      <c r="G27" s="19"/>
      <c r="H27" s="20">
        <f t="shared" ref="H27:H32" si="12">IFERROR(+F27/D27*100,"n.a")</f>
        <v>100</v>
      </c>
      <c r="I27" s="20">
        <f t="shared" ref="I27:I32" si="13">IFERROR(+F27/E27*100,"n.a.")</f>
        <v>100</v>
      </c>
    </row>
    <row r="28" spans="1:9" ht="11.25" customHeight="1">
      <c r="A28" s="59"/>
      <c r="B28" s="59" t="s">
        <v>190</v>
      </c>
      <c r="C28" s="84">
        <v>29184643.199999999</v>
      </c>
      <c r="D28" s="84">
        <v>29279631</v>
      </c>
      <c r="E28" s="84">
        <v>29279631</v>
      </c>
      <c r="F28" s="84">
        <v>29279631</v>
      </c>
      <c r="G28" s="19"/>
      <c r="H28" s="20">
        <f t="shared" si="12"/>
        <v>100</v>
      </c>
      <c r="I28" s="20">
        <f t="shared" si="13"/>
        <v>100</v>
      </c>
    </row>
    <row r="29" spans="1:9" ht="11.25" customHeight="1">
      <c r="A29" s="59"/>
      <c r="B29" s="59" t="s">
        <v>189</v>
      </c>
      <c r="C29" s="84">
        <v>14886151.2128</v>
      </c>
      <c r="D29" s="84">
        <v>13798588.658963196</v>
      </c>
      <c r="E29" s="84">
        <v>13798588.658963196</v>
      </c>
      <c r="F29" s="84">
        <v>13798588.658963196</v>
      </c>
      <c r="G29" s="19"/>
      <c r="H29" s="20">
        <f t="shared" si="12"/>
        <v>100</v>
      </c>
      <c r="I29" s="20">
        <f t="shared" si="13"/>
        <v>100</v>
      </c>
    </row>
    <row r="30" spans="1:9" ht="11.25" customHeight="1">
      <c r="A30" s="59"/>
      <c r="B30" s="59" t="s">
        <v>201</v>
      </c>
      <c r="C30" s="84">
        <v>964405283.85019135</v>
      </c>
      <c r="D30" s="84">
        <v>1087410179.8442271</v>
      </c>
      <c r="E30" s="84">
        <v>1087410179.8442271</v>
      </c>
      <c r="F30" s="84">
        <v>1087410179.8442271</v>
      </c>
      <c r="G30" s="19"/>
      <c r="H30" s="20">
        <f t="shared" si="12"/>
        <v>100</v>
      </c>
      <c r="I30" s="20">
        <f t="shared" si="13"/>
        <v>100</v>
      </c>
    </row>
    <row r="31" spans="1:9" ht="11.25" customHeight="1">
      <c r="A31" s="59"/>
      <c r="B31" s="59" t="s">
        <v>272</v>
      </c>
      <c r="C31" s="84">
        <v>279109209.14880002</v>
      </c>
      <c r="D31" s="84">
        <v>296262005.49931198</v>
      </c>
      <c r="E31" s="84">
        <v>296262005.49931198</v>
      </c>
      <c r="F31" s="84">
        <v>296262005.49931198</v>
      </c>
      <c r="G31" s="19"/>
      <c r="H31" s="20">
        <f t="shared" si="12"/>
        <v>100</v>
      </c>
      <c r="I31" s="20">
        <f t="shared" si="13"/>
        <v>100</v>
      </c>
    </row>
    <row r="32" spans="1:9" ht="11.25" customHeight="1">
      <c r="A32" s="59"/>
      <c r="B32" s="59" t="s">
        <v>271</v>
      </c>
      <c r="C32" s="84">
        <v>3875026983.0427999</v>
      </c>
      <c r="D32" s="84">
        <v>3875026983.0399976</v>
      </c>
      <c r="E32" s="84">
        <v>3875026983.0399976</v>
      </c>
      <c r="F32" s="84">
        <v>3875026983.0399976</v>
      </c>
      <c r="G32" s="19"/>
      <c r="H32" s="20">
        <f t="shared" si="12"/>
        <v>100</v>
      </c>
      <c r="I32" s="20">
        <f t="shared" si="13"/>
        <v>100</v>
      </c>
    </row>
    <row r="33" spans="1:9" ht="11.25" customHeight="1">
      <c r="A33" s="15" t="s">
        <v>270</v>
      </c>
      <c r="B33" s="15"/>
      <c r="C33" s="21">
        <f t="shared" ref="C33:F33" si="14">SUM(C34:C35)</f>
        <v>1548537913.9455094</v>
      </c>
      <c r="D33" s="21">
        <f t="shared" si="14"/>
        <v>1523237047.8808522</v>
      </c>
      <c r="E33" s="21">
        <f t="shared" si="14"/>
        <v>1523237047.8808522</v>
      </c>
      <c r="F33" s="21">
        <f t="shared" si="14"/>
        <v>1520035637.7108684</v>
      </c>
      <c r="G33" s="21"/>
      <c r="H33" s="17">
        <f>IFERROR(+F33/D33*100,"n.a")</f>
        <v>99.789828498825074</v>
      </c>
      <c r="I33" s="17">
        <f>IFERROR(+F33/E33*100,"n.a.")</f>
        <v>99.789828498825074</v>
      </c>
    </row>
    <row r="34" spans="1:9" ht="11.25" customHeight="1">
      <c r="A34" s="59"/>
      <c r="B34" s="59" t="s">
        <v>177</v>
      </c>
      <c r="C34" s="84">
        <v>299146431.32114232</v>
      </c>
      <c r="D34" s="84">
        <v>190236090.89543617</v>
      </c>
      <c r="E34" s="84">
        <v>190236090.89543617</v>
      </c>
      <c r="F34" s="84">
        <v>187069265.25226831</v>
      </c>
      <c r="G34" s="19"/>
      <c r="H34" s="20">
        <f t="shared" ref="H34:H35" si="15">IFERROR(+F34/D34*100,"n.a")</f>
        <v>98.335318167934545</v>
      </c>
      <c r="I34" s="20">
        <f t="shared" ref="I34:I35" si="16">IFERROR(+F34/E34*100,"n.a.")</f>
        <v>98.335318167934545</v>
      </c>
    </row>
    <row r="35" spans="1:9" ht="11.25" customHeight="1">
      <c r="A35" s="59"/>
      <c r="B35" s="59" t="s">
        <v>176</v>
      </c>
      <c r="C35" s="84">
        <v>1249391482.624367</v>
      </c>
      <c r="D35" s="84">
        <v>1333000956.9854159</v>
      </c>
      <c r="E35" s="84">
        <v>1333000956.9854159</v>
      </c>
      <c r="F35" s="84">
        <v>1332966372.4586</v>
      </c>
      <c r="G35" s="19"/>
      <c r="H35" s="20">
        <f t="shared" si="15"/>
        <v>99.997405513729404</v>
      </c>
      <c r="I35" s="20">
        <f t="shared" si="16"/>
        <v>99.997405513729404</v>
      </c>
    </row>
    <row r="36" spans="1:9" ht="11.25" customHeight="1">
      <c r="A36" s="15" t="s">
        <v>76</v>
      </c>
      <c r="B36" s="15"/>
      <c r="C36" s="21">
        <f t="shared" ref="C36:F36" si="17">SUM(C37:C45)</f>
        <v>1353564689.4500833</v>
      </c>
      <c r="D36" s="21">
        <f t="shared" si="17"/>
        <v>1301150891.198195</v>
      </c>
      <c r="E36" s="21">
        <f t="shared" si="17"/>
        <v>1301150891.198195</v>
      </c>
      <c r="F36" s="21">
        <f t="shared" si="17"/>
        <v>1245857923.6687326</v>
      </c>
      <c r="G36" s="21"/>
      <c r="H36" s="17">
        <f>IFERROR(+F36/D36*100,"n.a")</f>
        <v>95.750456929822761</v>
      </c>
      <c r="I36" s="17">
        <f>IFERROR(+F36/E36*100,"n.a.")</f>
        <v>95.750456929822761</v>
      </c>
    </row>
    <row r="37" spans="1:9" ht="11.25" customHeight="1">
      <c r="A37" s="90"/>
      <c r="B37" s="59" t="s">
        <v>269</v>
      </c>
      <c r="C37" s="84">
        <v>56577873.299999997</v>
      </c>
      <c r="D37" s="84">
        <v>22870588.887900002</v>
      </c>
      <c r="E37" s="84">
        <v>22870588.887900002</v>
      </c>
      <c r="F37" s="84">
        <v>21312691.075000003</v>
      </c>
      <c r="G37" s="19"/>
      <c r="H37" s="20">
        <f t="shared" ref="H37:H45" si="18">IFERROR(+F37/D37*100,"n.a")</f>
        <v>93.188204201754388</v>
      </c>
      <c r="I37" s="20">
        <f t="shared" ref="I37:I45" si="19">IFERROR(+F37/E37*100,"n.a.")</f>
        <v>93.188204201754388</v>
      </c>
    </row>
    <row r="38" spans="1:9" ht="11.25" customHeight="1">
      <c r="A38" s="90"/>
      <c r="B38" s="59" t="s">
        <v>268</v>
      </c>
      <c r="C38" s="84">
        <v>78389999.87000002</v>
      </c>
      <c r="D38" s="84">
        <v>27185636.392200004</v>
      </c>
      <c r="E38" s="84">
        <v>27185636.392200004</v>
      </c>
      <c r="F38" s="84">
        <v>10282933.0175</v>
      </c>
      <c r="G38" s="19"/>
      <c r="H38" s="20">
        <f t="shared" si="18"/>
        <v>37.82487512578642</v>
      </c>
      <c r="I38" s="20">
        <f t="shared" si="19"/>
        <v>37.82487512578642</v>
      </c>
    </row>
    <row r="39" spans="1:9" ht="11.25" customHeight="1">
      <c r="A39" s="90"/>
      <c r="B39" s="59" t="s">
        <v>267</v>
      </c>
      <c r="C39" s="84">
        <v>178962097.24888292</v>
      </c>
      <c r="D39" s="84">
        <v>165437562.45502323</v>
      </c>
      <c r="E39" s="84">
        <v>165437562.45502323</v>
      </c>
      <c r="F39" s="84">
        <v>158060658.01053271</v>
      </c>
      <c r="G39" s="19"/>
      <c r="H39" s="20">
        <f t="shared" si="18"/>
        <v>95.540973685165326</v>
      </c>
      <c r="I39" s="20">
        <f t="shared" si="19"/>
        <v>95.540973685165326</v>
      </c>
    </row>
    <row r="40" spans="1:9" ht="11.25" customHeight="1">
      <c r="A40" s="59"/>
      <c r="B40" s="59" t="s">
        <v>266</v>
      </c>
      <c r="C40" s="84">
        <v>584804.78</v>
      </c>
      <c r="D40" s="84">
        <v>1186883.3464999998</v>
      </c>
      <c r="E40" s="84">
        <v>1186883.3464999998</v>
      </c>
      <c r="F40" s="84">
        <v>1158354.0296999998</v>
      </c>
      <c r="G40" s="19"/>
      <c r="H40" s="20">
        <f t="shared" si="18"/>
        <v>97.596282997471491</v>
      </c>
      <c r="I40" s="20">
        <f t="shared" si="19"/>
        <v>97.596282997471491</v>
      </c>
    </row>
    <row r="41" spans="1:9" ht="11.25" customHeight="1">
      <c r="A41" s="59"/>
      <c r="B41" s="59" t="s">
        <v>265</v>
      </c>
      <c r="C41" s="84">
        <v>49327931.939999998</v>
      </c>
      <c r="D41" s="84">
        <v>49374086.567400001</v>
      </c>
      <c r="E41" s="84">
        <v>49374086.567400001</v>
      </c>
      <c r="F41" s="84">
        <v>49374086.567400001</v>
      </c>
      <c r="G41" s="19"/>
      <c r="H41" s="20">
        <f t="shared" si="18"/>
        <v>100</v>
      </c>
      <c r="I41" s="20">
        <f t="shared" si="19"/>
        <v>100</v>
      </c>
    </row>
    <row r="42" spans="1:9" ht="11.25" customHeight="1">
      <c r="A42" s="59"/>
      <c r="B42" s="59" t="s">
        <v>165</v>
      </c>
      <c r="C42" s="84">
        <v>44204648.880000003</v>
      </c>
      <c r="D42" s="84">
        <v>32424819.029399998</v>
      </c>
      <c r="E42" s="84">
        <v>32424819.029399998</v>
      </c>
      <c r="F42" s="84">
        <v>32422745.909400001</v>
      </c>
      <c r="G42" s="19"/>
      <c r="H42" s="20">
        <f t="shared" si="18"/>
        <v>99.993606379119285</v>
      </c>
      <c r="I42" s="20">
        <f t="shared" si="19"/>
        <v>99.993606379119285</v>
      </c>
    </row>
    <row r="43" spans="1:9" ht="11.25" customHeight="1">
      <c r="A43" s="59"/>
      <c r="B43" s="59" t="s">
        <v>264</v>
      </c>
      <c r="C43" s="84">
        <v>133285309.12000003</v>
      </c>
      <c r="D43" s="84">
        <v>131857592.71480003</v>
      </c>
      <c r="E43" s="84">
        <v>131857592.71480003</v>
      </c>
      <c r="F43" s="84">
        <v>118846786.28480005</v>
      </c>
      <c r="G43" s="89"/>
      <c r="H43" s="20">
        <f t="shared" si="18"/>
        <v>90.13268317574888</v>
      </c>
      <c r="I43" s="20">
        <f t="shared" si="19"/>
        <v>90.13268317574888</v>
      </c>
    </row>
    <row r="44" spans="1:9" ht="11.25" customHeight="1">
      <c r="A44" s="59"/>
      <c r="B44" s="59" t="s">
        <v>263</v>
      </c>
      <c r="C44" s="84">
        <v>230633149.11000013</v>
      </c>
      <c r="D44" s="84">
        <v>262489517.99329993</v>
      </c>
      <c r="E44" s="84">
        <v>262489517.99329993</v>
      </c>
      <c r="F44" s="84">
        <v>246116488.74799994</v>
      </c>
      <c r="G44" s="89"/>
      <c r="H44" s="20">
        <f t="shared" si="18"/>
        <v>93.762406449419473</v>
      </c>
      <c r="I44" s="20">
        <f t="shared" si="19"/>
        <v>93.762406449419473</v>
      </c>
    </row>
    <row r="45" spans="1:9" ht="11.25" customHeight="1">
      <c r="A45" s="59"/>
      <c r="B45" s="85" t="s">
        <v>262</v>
      </c>
      <c r="C45" s="84">
        <v>581598875.20120001</v>
      </c>
      <c r="D45" s="84">
        <v>608324203.81167185</v>
      </c>
      <c r="E45" s="84">
        <v>608324203.81167185</v>
      </c>
      <c r="F45" s="84">
        <v>608283180.02639997</v>
      </c>
      <c r="G45" s="89"/>
      <c r="H45" s="20">
        <f t="shared" si="18"/>
        <v>99.993256262858708</v>
      </c>
      <c r="I45" s="20">
        <f t="shared" si="19"/>
        <v>99.993256262858708</v>
      </c>
    </row>
    <row r="46" spans="1:9" ht="11.25" customHeight="1">
      <c r="A46" s="15" t="s">
        <v>261</v>
      </c>
      <c r="B46" s="15"/>
      <c r="C46" s="21">
        <f t="shared" ref="C46:F46" si="20">C47</f>
        <v>3776145000</v>
      </c>
      <c r="D46" s="21">
        <f t="shared" si="20"/>
        <v>3776145000</v>
      </c>
      <c r="E46" s="21">
        <f t="shared" si="20"/>
        <v>3776145000</v>
      </c>
      <c r="F46" s="21">
        <f t="shared" si="20"/>
        <v>3776145000</v>
      </c>
      <c r="G46" s="21"/>
      <c r="H46" s="17">
        <f>IFERROR(+F46/D46*100,"n.a")</f>
        <v>100</v>
      </c>
      <c r="I46" s="17">
        <f>IFERROR(+F46/E46*100,"n.a.")</f>
        <v>100</v>
      </c>
    </row>
    <row r="47" spans="1:9" ht="11.25" customHeight="1">
      <c r="A47" s="59"/>
      <c r="B47" s="59" t="s">
        <v>260</v>
      </c>
      <c r="C47" s="84">
        <v>3776145000</v>
      </c>
      <c r="D47" s="84">
        <v>3776145000</v>
      </c>
      <c r="E47" s="84">
        <v>3776145000</v>
      </c>
      <c r="F47" s="84">
        <v>3776145000</v>
      </c>
      <c r="G47" s="19"/>
      <c r="H47" s="20">
        <f t="shared" ref="H47" si="21">IFERROR(+F47/D47*100,"n.a")</f>
        <v>100</v>
      </c>
      <c r="I47" s="20">
        <f t="shared" ref="I47" si="22">IFERROR(+F47/E47*100,"n.a.")</f>
        <v>100</v>
      </c>
    </row>
    <row r="48" spans="1:9" ht="11.25" customHeight="1">
      <c r="A48" s="15" t="s">
        <v>259</v>
      </c>
      <c r="B48" s="15"/>
      <c r="C48" s="21">
        <f t="shared" ref="C48:F48" si="23">SUM(C49:C59)</f>
        <v>29560862466.716064</v>
      </c>
      <c r="D48" s="21">
        <f t="shared" si="23"/>
        <v>26636658639.70343</v>
      </c>
      <c r="E48" s="21">
        <f t="shared" si="23"/>
        <v>26636658639.70343</v>
      </c>
      <c r="F48" s="21">
        <f t="shared" si="23"/>
        <v>26407342674.262184</v>
      </c>
      <c r="G48" s="21"/>
      <c r="H48" s="17">
        <f>IFERROR(+F48/D48*100,"n.a")</f>
        <v>99.139096353851841</v>
      </c>
      <c r="I48" s="17">
        <f>IFERROR(+F48/E48*100,"n.a.")</f>
        <v>99.139096353851841</v>
      </c>
    </row>
    <row r="49" spans="1:9" ht="11.25" customHeight="1">
      <c r="A49" s="59"/>
      <c r="B49" s="59" t="s">
        <v>168</v>
      </c>
      <c r="C49" s="84">
        <v>232799751.685</v>
      </c>
      <c r="D49" s="84">
        <v>86447616.744000003</v>
      </c>
      <c r="E49" s="84">
        <v>86447616.744000003</v>
      </c>
      <c r="F49" s="84">
        <v>86447616.744000003</v>
      </c>
      <c r="G49" s="19"/>
      <c r="H49" s="20">
        <f t="shared" ref="H49:H57" si="24">IFERROR(+F49/D49*100,"n.a")</f>
        <v>100</v>
      </c>
      <c r="I49" s="20">
        <f t="shared" ref="I49:I59" si="25">IFERROR(+F49/E49*100,"n.a.")</f>
        <v>100</v>
      </c>
    </row>
    <row r="50" spans="1:9" ht="11.25" customHeight="1">
      <c r="A50" s="59"/>
      <c r="B50" s="59" t="s">
        <v>258</v>
      </c>
      <c r="C50" s="84">
        <v>32108105.320666723</v>
      </c>
      <c r="D50" s="84">
        <v>32339737.01166673</v>
      </c>
      <c r="E50" s="84">
        <v>32339737.01166673</v>
      </c>
      <c r="F50" s="84">
        <v>32339737.01166673</v>
      </c>
      <c r="G50" s="19"/>
      <c r="H50" s="20">
        <f t="shared" si="24"/>
        <v>100</v>
      </c>
      <c r="I50" s="20">
        <f t="shared" si="25"/>
        <v>100</v>
      </c>
    </row>
    <row r="51" spans="1:9" ht="11.25" customHeight="1">
      <c r="A51" s="59"/>
      <c r="B51" s="59" t="s">
        <v>257</v>
      </c>
      <c r="C51" s="84">
        <v>979048139.94999969</v>
      </c>
      <c r="D51" s="84">
        <v>941761650.3599999</v>
      </c>
      <c r="E51" s="84">
        <v>941761650.3599999</v>
      </c>
      <c r="F51" s="84">
        <v>941761650.3599999</v>
      </c>
      <c r="G51" s="19"/>
      <c r="H51" s="20">
        <f t="shared" si="24"/>
        <v>100</v>
      </c>
      <c r="I51" s="20">
        <f t="shared" si="25"/>
        <v>100</v>
      </c>
    </row>
    <row r="52" spans="1:9" ht="11.25" customHeight="1">
      <c r="A52" s="59"/>
      <c r="B52" s="59" t="s">
        <v>167</v>
      </c>
      <c r="C52" s="84">
        <v>173795063</v>
      </c>
      <c r="D52" s="84">
        <v>171901005.78000003</v>
      </c>
      <c r="E52" s="84">
        <v>171901005.78000003</v>
      </c>
      <c r="F52" s="84">
        <v>171851242.21000004</v>
      </c>
      <c r="G52" s="19"/>
      <c r="H52" s="20">
        <f t="shared" si="24"/>
        <v>99.971051030344938</v>
      </c>
      <c r="I52" s="20">
        <f t="shared" si="25"/>
        <v>99.971051030344938</v>
      </c>
    </row>
    <row r="53" spans="1:9" ht="11.25" customHeight="1">
      <c r="A53" s="59"/>
      <c r="B53" s="59" t="s">
        <v>166</v>
      </c>
      <c r="C53" s="84">
        <v>37564750.187999994</v>
      </c>
      <c r="D53" s="84">
        <v>37122767.522400007</v>
      </c>
      <c r="E53" s="84">
        <v>37122767.522400007</v>
      </c>
      <c r="F53" s="84">
        <v>34896504.294119999</v>
      </c>
      <c r="G53" s="19"/>
      <c r="H53" s="20">
        <f t="shared" si="24"/>
        <v>94.002970745818786</v>
      </c>
      <c r="I53" s="20">
        <f t="shared" si="25"/>
        <v>94.002970745818786</v>
      </c>
    </row>
    <row r="54" spans="1:9" ht="11.25" customHeight="1">
      <c r="A54" s="59"/>
      <c r="B54" s="59" t="s">
        <v>256</v>
      </c>
      <c r="C54" s="84">
        <v>169997676.25</v>
      </c>
      <c r="D54" s="84">
        <v>152571032.22899997</v>
      </c>
      <c r="E54" s="84">
        <v>152571032.22899997</v>
      </c>
      <c r="F54" s="84">
        <v>152542774.72899997</v>
      </c>
      <c r="G54" s="19"/>
      <c r="H54" s="20">
        <f t="shared" si="24"/>
        <v>99.981479118554049</v>
      </c>
      <c r="I54" s="20">
        <f t="shared" si="25"/>
        <v>99.981479118554049</v>
      </c>
    </row>
    <row r="55" spans="1:9" ht="11.25" customHeight="1">
      <c r="A55" s="59"/>
      <c r="B55" s="59" t="s">
        <v>165</v>
      </c>
      <c r="C55" s="84">
        <v>119925960.87500001</v>
      </c>
      <c r="D55" s="84">
        <v>141336062.34299999</v>
      </c>
      <c r="E55" s="84">
        <v>141336062.34299999</v>
      </c>
      <c r="F55" s="84">
        <v>106360314.30149999</v>
      </c>
      <c r="G55" s="19"/>
      <c r="H55" s="20">
        <f t="shared" si="24"/>
        <v>75.25348629239474</v>
      </c>
      <c r="I55" s="20">
        <f t="shared" si="25"/>
        <v>75.25348629239474</v>
      </c>
    </row>
    <row r="56" spans="1:9" ht="11.25" customHeight="1">
      <c r="A56" s="59"/>
      <c r="B56" s="59" t="s">
        <v>201</v>
      </c>
      <c r="C56" s="84">
        <v>13599975494.209999</v>
      </c>
      <c r="D56" s="84">
        <v>11734712367.608706</v>
      </c>
      <c r="E56" s="84">
        <v>11734712367.608706</v>
      </c>
      <c r="F56" s="84">
        <v>11734710952.208706</v>
      </c>
      <c r="G56" s="19"/>
      <c r="H56" s="20">
        <f t="shared" si="24"/>
        <v>99.999987938349449</v>
      </c>
      <c r="I56" s="20">
        <f t="shared" si="25"/>
        <v>99.999987938349449</v>
      </c>
    </row>
    <row r="57" spans="1:9" ht="11.25" customHeight="1">
      <c r="A57" s="59"/>
      <c r="B57" s="59" t="s">
        <v>164</v>
      </c>
      <c r="C57" s="84">
        <v>263972820.33599997</v>
      </c>
      <c r="D57" s="84">
        <v>252424651.78060001</v>
      </c>
      <c r="E57" s="84">
        <v>252424651.78060001</v>
      </c>
      <c r="F57" s="84">
        <v>232120789.35358009</v>
      </c>
      <c r="G57" s="19"/>
      <c r="H57" s="20">
        <f t="shared" si="24"/>
        <v>91.956466104321919</v>
      </c>
      <c r="I57" s="20">
        <f t="shared" si="25"/>
        <v>91.956466104321919</v>
      </c>
    </row>
    <row r="58" spans="1:9" ht="11.25" customHeight="1">
      <c r="A58" s="59"/>
      <c r="B58" s="59" t="s">
        <v>255</v>
      </c>
      <c r="C58" s="84">
        <v>12575009339.301397</v>
      </c>
      <c r="D58" s="84">
        <v>11883233821.006557</v>
      </c>
      <c r="E58" s="84">
        <v>11883233821.006557</v>
      </c>
      <c r="F58" s="84">
        <v>11883123393.352112</v>
      </c>
      <c r="G58" s="19"/>
      <c r="H58" s="20">
        <f>IFERROR(+F58/D58*100,"n.a")</f>
        <v>99.999070727243861</v>
      </c>
      <c r="I58" s="20">
        <f t="shared" si="25"/>
        <v>99.999070727243861</v>
      </c>
    </row>
    <row r="59" spans="1:9" ht="11.25" customHeight="1">
      <c r="A59" s="59"/>
      <c r="B59" s="59" t="s">
        <v>254</v>
      </c>
      <c r="C59" s="84">
        <v>1376665365.5999999</v>
      </c>
      <c r="D59" s="84">
        <v>1202807927.3175001</v>
      </c>
      <c r="E59" s="84">
        <v>1202807927.3175001</v>
      </c>
      <c r="F59" s="84">
        <v>1031187699.6975</v>
      </c>
      <c r="G59" s="19"/>
      <c r="H59" s="20">
        <f t="shared" ref="H59" si="26">IFERROR(+F59/D59*100,"n.a")</f>
        <v>85.731701319698885</v>
      </c>
      <c r="I59" s="20">
        <f t="shared" si="25"/>
        <v>85.731701319698885</v>
      </c>
    </row>
    <row r="60" spans="1:9" ht="11.25" customHeight="1">
      <c r="A60" s="15" t="s">
        <v>87</v>
      </c>
      <c r="B60" s="15"/>
      <c r="C60" s="21">
        <f t="shared" ref="C60:F60" si="27">+C61</f>
        <v>56038510</v>
      </c>
      <c r="D60" s="21">
        <f t="shared" si="27"/>
        <v>43985509.890000001</v>
      </c>
      <c r="E60" s="21">
        <f t="shared" si="27"/>
        <v>43985509.890000001</v>
      </c>
      <c r="F60" s="21">
        <f t="shared" si="27"/>
        <v>43985509.890000001</v>
      </c>
      <c r="G60" s="21"/>
      <c r="H60" s="17">
        <f>IFERROR(+F60/D60*100,"n.a")</f>
        <v>100</v>
      </c>
      <c r="I60" s="17">
        <f>IFERROR(+F60/E60*100,"n.a.")</f>
        <v>100</v>
      </c>
    </row>
    <row r="61" spans="1:9" ht="11.25" customHeight="1">
      <c r="A61" s="59"/>
      <c r="B61" s="59" t="s">
        <v>253</v>
      </c>
      <c r="C61" s="84">
        <v>56038510</v>
      </c>
      <c r="D61" s="84">
        <v>43985509.890000001</v>
      </c>
      <c r="E61" s="84">
        <v>43985509.890000001</v>
      </c>
      <c r="F61" s="84">
        <v>43985509.890000001</v>
      </c>
      <c r="G61" s="19"/>
      <c r="H61" s="20">
        <f t="shared" ref="H61" si="28">IFERROR(+F61/D61*100,"n.a")</f>
        <v>100</v>
      </c>
      <c r="I61" s="20">
        <f t="shared" ref="I61" si="29">IFERROR(+F61/E61*100,"n.a.")</f>
        <v>100</v>
      </c>
    </row>
    <row r="62" spans="1:9" ht="11.25" customHeight="1">
      <c r="A62" s="15" t="s">
        <v>252</v>
      </c>
      <c r="B62" s="15"/>
      <c r="C62" s="21">
        <f t="shared" ref="C62:F62" si="30">SUM(C63:C64)</f>
        <v>578899951</v>
      </c>
      <c r="D62" s="21">
        <f t="shared" si="30"/>
        <v>841315203.56999993</v>
      </c>
      <c r="E62" s="21">
        <f t="shared" si="30"/>
        <v>841315203.56999993</v>
      </c>
      <c r="F62" s="21">
        <f t="shared" si="30"/>
        <v>841051222.16999984</v>
      </c>
      <c r="G62" s="21"/>
      <c r="H62" s="17">
        <f>IFERROR(+F62/D62*100,"n.a")</f>
        <v>99.968622770766544</v>
      </c>
      <c r="I62" s="17">
        <f>IFERROR(+F62/E62*100,"n.a.")</f>
        <v>99.968622770766544</v>
      </c>
    </row>
    <row r="63" spans="1:9" ht="11.25" customHeight="1">
      <c r="A63" s="59"/>
      <c r="B63" s="59" t="s">
        <v>251</v>
      </c>
      <c r="C63" s="84">
        <v>578899951</v>
      </c>
      <c r="D63" s="84">
        <v>578315203.56999993</v>
      </c>
      <c r="E63" s="84">
        <v>578315203.56999993</v>
      </c>
      <c r="F63" s="84">
        <v>578315203.30999994</v>
      </c>
      <c r="G63" s="19"/>
      <c r="H63" s="20">
        <f t="shared" ref="H63:H64" si="31">IFERROR(+F63/D63*100,"n.a")</f>
        <v>99.999999955041815</v>
      </c>
      <c r="I63" s="20">
        <f t="shared" ref="I63:I64" si="32">IFERROR(+F63/E63*100,"n.a.")</f>
        <v>99.999999955041815</v>
      </c>
    </row>
    <row r="64" spans="1:9" ht="11.25" customHeight="1">
      <c r="A64" s="59"/>
      <c r="B64" s="59" t="s">
        <v>250</v>
      </c>
      <c r="C64" s="84">
        <v>0</v>
      </c>
      <c r="D64" s="84">
        <v>262999999.99999994</v>
      </c>
      <c r="E64" s="84">
        <v>262999999.99999994</v>
      </c>
      <c r="F64" s="84">
        <v>262736018.85999995</v>
      </c>
      <c r="G64" s="19"/>
      <c r="H64" s="20">
        <f t="shared" si="31"/>
        <v>99.899626942965781</v>
      </c>
      <c r="I64" s="20">
        <f t="shared" si="32"/>
        <v>99.899626942965781</v>
      </c>
    </row>
    <row r="65" spans="1:9" ht="11.25" customHeight="1">
      <c r="A65" s="15" t="s">
        <v>249</v>
      </c>
      <c r="B65" s="15"/>
      <c r="C65" s="16">
        <f t="shared" ref="C65:F65" si="33">SUM(C66:C67)</f>
        <v>10627482728</v>
      </c>
      <c r="D65" s="16">
        <f t="shared" si="33"/>
        <v>10627482728</v>
      </c>
      <c r="E65" s="16">
        <f t="shared" si="33"/>
        <v>10627482728</v>
      </c>
      <c r="F65" s="16">
        <f t="shared" si="33"/>
        <v>10627482728</v>
      </c>
      <c r="G65" s="16"/>
      <c r="H65" s="17">
        <f>IFERROR(+F65/D65*100,"n.a")</f>
        <v>100</v>
      </c>
      <c r="I65" s="17">
        <f>IFERROR(+F65/E65*100,"n.a.")</f>
        <v>100</v>
      </c>
    </row>
    <row r="66" spans="1:9" ht="11.25" customHeight="1">
      <c r="A66" s="59"/>
      <c r="B66" s="59" t="s">
        <v>248</v>
      </c>
      <c r="C66" s="84">
        <v>8494895763</v>
      </c>
      <c r="D66" s="84">
        <v>8494895763</v>
      </c>
      <c r="E66" s="84">
        <v>8494895763</v>
      </c>
      <c r="F66" s="84">
        <v>8494895763</v>
      </c>
      <c r="G66" s="19"/>
      <c r="H66" s="20">
        <f t="shared" ref="H66:H67" si="34">IFERROR(+F66/D66*100,"n.a")</f>
        <v>100</v>
      </c>
      <c r="I66" s="20">
        <f t="shared" ref="I66:I67" si="35">IFERROR(+F66/E66*100,"n.a.")</f>
        <v>100</v>
      </c>
    </row>
    <row r="67" spans="1:9" ht="11.25" customHeight="1">
      <c r="A67" s="59"/>
      <c r="B67" s="59" t="s">
        <v>247</v>
      </c>
      <c r="C67" s="84">
        <v>2132586965</v>
      </c>
      <c r="D67" s="84">
        <v>2132586965</v>
      </c>
      <c r="E67" s="84">
        <v>2132586965</v>
      </c>
      <c r="F67" s="84">
        <v>2132586965</v>
      </c>
      <c r="G67" s="19"/>
      <c r="H67" s="20">
        <f t="shared" si="34"/>
        <v>100</v>
      </c>
      <c r="I67" s="20">
        <f t="shared" si="35"/>
        <v>100</v>
      </c>
    </row>
    <row r="68" spans="1:9" ht="11.25" customHeight="1">
      <c r="A68" s="15" t="s">
        <v>246</v>
      </c>
      <c r="B68" s="15"/>
      <c r="C68" s="21">
        <f t="shared" ref="C68:F68" si="36">SUM(C69:C69)</f>
        <v>19420966</v>
      </c>
      <c r="D68" s="21">
        <f t="shared" si="36"/>
        <v>20306496.600000005</v>
      </c>
      <c r="E68" s="21">
        <f t="shared" si="36"/>
        <v>20306496.600000005</v>
      </c>
      <c r="F68" s="21">
        <f t="shared" si="36"/>
        <v>18152942.990000002</v>
      </c>
      <c r="G68" s="21"/>
      <c r="H68" s="17">
        <f>IFERROR(+F68/D68*100,"n.a")</f>
        <v>89.394755518783072</v>
      </c>
      <c r="I68" s="17">
        <f>IFERROR(+F68/E68*100,"n.a.")</f>
        <v>89.394755518783072</v>
      </c>
    </row>
    <row r="69" spans="1:9" ht="18" customHeight="1">
      <c r="A69" s="59"/>
      <c r="B69" s="85" t="s">
        <v>245</v>
      </c>
      <c r="C69" s="84">
        <v>19420966</v>
      </c>
      <c r="D69" s="84">
        <v>20306496.600000005</v>
      </c>
      <c r="E69" s="84">
        <v>20306496.600000005</v>
      </c>
      <c r="F69" s="84">
        <v>18152942.990000002</v>
      </c>
      <c r="G69" s="19"/>
      <c r="H69" s="20">
        <f t="shared" ref="H69" si="37">IFERROR(+F69/D69*100,"n.a")</f>
        <v>89.394755518783072</v>
      </c>
      <c r="I69" s="20">
        <f t="shared" ref="I69" si="38">IFERROR(+F69/E69*100,"n.a.")</f>
        <v>89.394755518783072</v>
      </c>
    </row>
    <row r="70" spans="1:9" ht="11.25" customHeight="1">
      <c r="A70" s="15" t="s">
        <v>91</v>
      </c>
      <c r="B70" s="87"/>
      <c r="C70" s="21">
        <f t="shared" ref="C70:F70" si="39">+C71</f>
        <v>30000000</v>
      </c>
      <c r="D70" s="21">
        <f t="shared" si="39"/>
        <v>30000000</v>
      </c>
      <c r="E70" s="21">
        <f t="shared" si="39"/>
        <v>30000000</v>
      </c>
      <c r="F70" s="21">
        <f t="shared" si="39"/>
        <v>30000000</v>
      </c>
      <c r="G70" s="21"/>
      <c r="H70" s="17">
        <f>IFERROR(+F70/D70*100,"n.a")</f>
        <v>100</v>
      </c>
      <c r="I70" s="17">
        <f>IFERROR(+F70/E70*100,"n.a.")</f>
        <v>100</v>
      </c>
    </row>
    <row r="71" spans="1:9" s="5" customFormat="1" ht="11.25" customHeight="1">
      <c r="A71" s="86"/>
      <c r="B71" s="85" t="s">
        <v>244</v>
      </c>
      <c r="C71" s="84">
        <v>30000000</v>
      </c>
      <c r="D71" s="84">
        <v>30000000</v>
      </c>
      <c r="E71" s="84">
        <v>30000000</v>
      </c>
      <c r="F71" s="84">
        <v>30000000</v>
      </c>
      <c r="G71" s="19"/>
      <c r="H71" s="20">
        <f t="shared" ref="H71" si="40">IFERROR(+F71/D71*100,"n.a")</f>
        <v>100</v>
      </c>
      <c r="I71" s="20">
        <f t="shared" ref="I71" si="41">IFERROR(+F71/E71*100,"n.a.")</f>
        <v>100</v>
      </c>
    </row>
    <row r="72" spans="1:9" ht="11.25" customHeight="1">
      <c r="A72" s="15" t="s">
        <v>243</v>
      </c>
      <c r="B72" s="87"/>
      <c r="C72" s="21">
        <f t="shared" ref="C72:F72" si="42">SUM(C73:C79)</f>
        <v>5806611235</v>
      </c>
      <c r="D72" s="21">
        <f t="shared" si="42"/>
        <v>6020474584.4100008</v>
      </c>
      <c r="E72" s="21">
        <f t="shared" si="42"/>
        <v>6020474584.4100008</v>
      </c>
      <c r="F72" s="21">
        <f t="shared" si="42"/>
        <v>5828880065.1100025</v>
      </c>
      <c r="G72" s="21"/>
      <c r="H72" s="17">
        <f>IFERROR(+F72/D72*100,"n.a")</f>
        <v>96.817617670936912</v>
      </c>
      <c r="I72" s="17">
        <f>IFERROR(+F72/E72*100,"n.a.")</f>
        <v>96.817617670936912</v>
      </c>
    </row>
    <row r="73" spans="1:9" s="5" customFormat="1" ht="11.25" customHeight="1">
      <c r="A73" s="86"/>
      <c r="B73" s="85" t="s">
        <v>170</v>
      </c>
      <c r="C73" s="84">
        <v>195031373</v>
      </c>
      <c r="D73" s="84">
        <v>123813887.87000002</v>
      </c>
      <c r="E73" s="84">
        <v>123813887.87000002</v>
      </c>
      <c r="F73" s="84">
        <v>123719937.03000003</v>
      </c>
      <c r="G73" s="19"/>
      <c r="H73" s="20">
        <f t="shared" ref="H73:H79" si="43">IFERROR(+F73/D73*100,"n.a")</f>
        <v>99.924119303887267</v>
      </c>
      <c r="I73" s="20">
        <f t="shared" ref="I73:I79" si="44">IFERROR(+F73/E73*100,"n.a.")</f>
        <v>99.924119303887267</v>
      </c>
    </row>
    <row r="74" spans="1:9" s="5" customFormat="1" ht="11.25" customHeight="1">
      <c r="A74" s="86"/>
      <c r="B74" s="85" t="s">
        <v>169</v>
      </c>
      <c r="C74" s="84">
        <v>11271327</v>
      </c>
      <c r="D74" s="84">
        <v>15911631.199999997</v>
      </c>
      <c r="E74" s="84">
        <v>15911631.199999997</v>
      </c>
      <c r="F74" s="84">
        <v>15911631.199999997</v>
      </c>
      <c r="G74" s="19"/>
      <c r="H74" s="20">
        <f t="shared" si="43"/>
        <v>100</v>
      </c>
      <c r="I74" s="20">
        <f t="shared" si="44"/>
        <v>100</v>
      </c>
    </row>
    <row r="75" spans="1:9" s="5" customFormat="1" ht="11.25" customHeight="1">
      <c r="A75" s="86"/>
      <c r="B75" s="85" t="s">
        <v>242</v>
      </c>
      <c r="C75" s="84">
        <v>1013689527</v>
      </c>
      <c r="D75" s="84">
        <v>1194806082.200001</v>
      </c>
      <c r="E75" s="84">
        <v>1194806082.200001</v>
      </c>
      <c r="F75" s="84">
        <v>1173732781.2700019</v>
      </c>
      <c r="G75" s="19"/>
      <c r="H75" s="20">
        <f t="shared" si="43"/>
        <v>98.23625764515721</v>
      </c>
      <c r="I75" s="20">
        <f t="shared" si="44"/>
        <v>98.23625764515721</v>
      </c>
    </row>
    <row r="76" spans="1:9" s="5" customFormat="1" ht="11.25" customHeight="1">
      <c r="A76" s="86"/>
      <c r="B76" s="85" t="s">
        <v>241</v>
      </c>
      <c r="C76" s="84">
        <v>1261604280</v>
      </c>
      <c r="D76" s="84">
        <v>1194760365.8100002</v>
      </c>
      <c r="E76" s="84">
        <v>1194760365.8100002</v>
      </c>
      <c r="F76" s="84">
        <v>1193291356.75</v>
      </c>
      <c r="G76" s="19"/>
      <c r="H76" s="20">
        <f t="shared" si="43"/>
        <v>99.877045715438996</v>
      </c>
      <c r="I76" s="20">
        <f t="shared" si="44"/>
        <v>99.877045715438996</v>
      </c>
    </row>
    <row r="77" spans="1:9" s="5" customFormat="1" ht="11.25" customHeight="1">
      <c r="A77" s="86"/>
      <c r="B77" s="85" t="s">
        <v>240</v>
      </c>
      <c r="C77" s="84">
        <v>2264127366</v>
      </c>
      <c r="D77" s="84">
        <v>2435636966.4599996</v>
      </c>
      <c r="E77" s="84">
        <v>2435636966.4599996</v>
      </c>
      <c r="F77" s="84">
        <v>2266858414.8600001</v>
      </c>
      <c r="G77" s="19"/>
      <c r="H77" s="20">
        <f t="shared" si="43"/>
        <v>93.070455329584462</v>
      </c>
      <c r="I77" s="20">
        <f t="shared" si="44"/>
        <v>93.070455329584462</v>
      </c>
    </row>
    <row r="78" spans="1:9" s="5" customFormat="1" ht="11.25" customHeight="1">
      <c r="A78" s="86"/>
      <c r="B78" s="85" t="s">
        <v>239</v>
      </c>
      <c r="C78" s="84">
        <v>772209174</v>
      </c>
      <c r="D78" s="84">
        <v>844784554.33000016</v>
      </c>
      <c r="E78" s="84">
        <v>844784554.33000016</v>
      </c>
      <c r="F78" s="84">
        <v>844623847.46000028</v>
      </c>
      <c r="G78" s="19"/>
      <c r="H78" s="20">
        <f t="shared" si="43"/>
        <v>99.980976585192508</v>
      </c>
      <c r="I78" s="20">
        <f t="shared" si="44"/>
        <v>99.980976585192508</v>
      </c>
    </row>
    <row r="79" spans="1:9" s="5" customFormat="1" ht="11.25" customHeight="1">
      <c r="A79" s="86"/>
      <c r="B79" s="85" t="s">
        <v>238</v>
      </c>
      <c r="C79" s="84">
        <v>288678188</v>
      </c>
      <c r="D79" s="84">
        <v>210761096.54000002</v>
      </c>
      <c r="E79" s="84">
        <v>210761096.54000002</v>
      </c>
      <c r="F79" s="84">
        <v>210742096.54000002</v>
      </c>
      <c r="G79" s="19"/>
      <c r="H79" s="20">
        <f t="shared" si="43"/>
        <v>99.990985053545501</v>
      </c>
      <c r="I79" s="20">
        <f t="shared" si="44"/>
        <v>99.990985053545501</v>
      </c>
    </row>
    <row r="80" spans="1:9" ht="11.25" customHeight="1">
      <c r="A80" s="15" t="s">
        <v>128</v>
      </c>
      <c r="B80" s="87"/>
      <c r="C80" s="21">
        <f>+C81</f>
        <v>70327341</v>
      </c>
      <c r="D80" s="21">
        <f t="shared" ref="D80:F80" si="45">+D81</f>
        <v>71261678.839999989</v>
      </c>
      <c r="E80" s="21">
        <f t="shared" si="45"/>
        <v>71261678.839999989</v>
      </c>
      <c r="F80" s="21">
        <f t="shared" si="45"/>
        <v>70952995.799999997</v>
      </c>
      <c r="G80" s="21"/>
      <c r="H80" s="17">
        <f>IFERROR(+F80/D80*100,"n.a")</f>
        <v>99.566831647773739</v>
      </c>
      <c r="I80" s="17">
        <f>IFERROR(+F80/E80*100,"n.a.")</f>
        <v>99.566831647773739</v>
      </c>
    </row>
    <row r="81" spans="1:9" s="5" customFormat="1" ht="11.25" customHeight="1">
      <c r="A81" s="325"/>
      <c r="B81" s="326" t="s">
        <v>151</v>
      </c>
      <c r="C81" s="327">
        <v>70327341</v>
      </c>
      <c r="D81" s="327">
        <v>71261678.839999989</v>
      </c>
      <c r="E81" s="327">
        <v>71261678.839999989</v>
      </c>
      <c r="F81" s="327">
        <v>70952995.799999997</v>
      </c>
      <c r="G81" s="328"/>
      <c r="H81" s="201">
        <f t="shared" ref="H81" si="46">IFERROR(+F81/D81*100,"n.a")</f>
        <v>99.566831647773739</v>
      </c>
      <c r="I81" s="201">
        <f t="shared" ref="I81" si="47">IFERROR(+F81/E81*100,"n.a.")</f>
        <v>99.566831647773739</v>
      </c>
    </row>
    <row r="82" spans="1:9" ht="29.25" customHeight="1">
      <c r="A82" s="339" t="s">
        <v>670</v>
      </c>
      <c r="B82" s="339"/>
      <c r="C82" s="339"/>
      <c r="D82" s="339"/>
      <c r="E82" s="339"/>
      <c r="F82" s="339"/>
      <c r="G82" s="339"/>
      <c r="H82" s="339"/>
      <c r="I82" s="339"/>
    </row>
    <row r="83" spans="1:9" ht="11.25" customHeight="1">
      <c r="A83" s="333"/>
      <c r="B83" s="333"/>
      <c r="C83" s="333"/>
      <c r="D83" s="333"/>
      <c r="E83" s="333"/>
      <c r="F83" s="333"/>
      <c r="G83" s="333"/>
      <c r="H83" s="20"/>
      <c r="I83" s="20"/>
    </row>
    <row r="84" spans="1:9" ht="11.25" customHeight="1">
      <c r="A84" s="82"/>
      <c r="B84" s="82"/>
      <c r="C84" s="82"/>
      <c r="D84" s="83"/>
      <c r="E84" s="83"/>
      <c r="F84" s="83"/>
      <c r="G84" s="83"/>
      <c r="H84" s="82"/>
      <c r="I84" s="82"/>
    </row>
    <row r="85" spans="1:9" ht="11.25" customHeight="1">
      <c r="A85" s="80"/>
      <c r="B85" s="80"/>
      <c r="C85" s="80"/>
      <c r="D85" s="81"/>
      <c r="E85" s="81"/>
      <c r="F85" s="81"/>
      <c r="G85" s="81"/>
      <c r="H85" s="80"/>
      <c r="I85" s="80"/>
    </row>
    <row r="86" spans="1:9">
      <c r="C86" s="48"/>
      <c r="D86" s="48"/>
      <c r="E86" s="48"/>
      <c r="F86" s="48"/>
    </row>
    <row r="88" spans="1:9">
      <c r="G88" s="4"/>
    </row>
    <row r="89" spans="1:9">
      <c r="G89" s="4"/>
    </row>
    <row r="90" spans="1:9">
      <c r="G90" s="4"/>
    </row>
    <row r="91" spans="1:9">
      <c r="G91" s="4"/>
    </row>
    <row r="92" spans="1:9">
      <c r="G92" s="4"/>
    </row>
    <row r="93" spans="1:9">
      <c r="G93" s="4"/>
    </row>
    <row r="94" spans="1:9">
      <c r="G94" s="4"/>
    </row>
    <row r="95" spans="1:9">
      <c r="G95" s="4"/>
    </row>
    <row r="96" spans="1:9">
      <c r="G96" s="4"/>
    </row>
    <row r="97" spans="7:7">
      <c r="G97" s="4"/>
    </row>
    <row r="98" spans="7:7">
      <c r="G98" s="4"/>
    </row>
    <row r="99" spans="7:7">
      <c r="G99" s="4"/>
    </row>
    <row r="100" spans="7:7">
      <c r="G100" s="4"/>
    </row>
    <row r="101" spans="7:7">
      <c r="G101" s="4"/>
    </row>
    <row r="102" spans="7:7">
      <c r="G102" s="4"/>
    </row>
  </sheetData>
  <mergeCells count="11">
    <mergeCell ref="A83:G83"/>
    <mergeCell ref="C5:C6"/>
    <mergeCell ref="A3:I3"/>
    <mergeCell ref="A4:A7"/>
    <mergeCell ref="B4:B7"/>
    <mergeCell ref="E4:F4"/>
    <mergeCell ref="H4:I5"/>
    <mergeCell ref="D5:D6"/>
    <mergeCell ref="E5:E6"/>
    <mergeCell ref="A82:I82"/>
    <mergeCell ref="A1:D1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3"/>
  <sheetViews>
    <sheetView showGridLines="0" zoomScale="130" zoomScaleNormal="130" zoomScaleSheetLayoutView="55" workbookViewId="0">
      <selection sqref="A1:D1"/>
    </sheetView>
  </sheetViews>
  <sheetFormatPr baseColWidth="10" defaultRowHeight="11.25"/>
  <cols>
    <col min="1" max="1" width="4.85546875" style="69" customWidth="1"/>
    <col min="2" max="2" width="0.28515625" style="68" customWidth="1"/>
    <col min="3" max="3" width="48.7109375" style="66" customWidth="1"/>
    <col min="4" max="4" width="15.7109375" style="67" customWidth="1"/>
    <col min="5" max="7" width="15.7109375" style="66" customWidth="1"/>
    <col min="8" max="8" width="1.140625" style="64" customWidth="1"/>
    <col min="9" max="10" width="9.7109375" style="65" customWidth="1"/>
    <col min="11" max="16384" width="11.42578125" style="64"/>
  </cols>
  <sheetData>
    <row r="1" spans="1:10" s="286" customFormat="1" ht="34.5" customHeight="1">
      <c r="A1" s="381" t="s">
        <v>662</v>
      </c>
      <c r="B1" s="381"/>
      <c r="C1" s="381"/>
      <c r="D1" s="381"/>
      <c r="E1" s="380" t="s">
        <v>135</v>
      </c>
      <c r="F1" s="1"/>
      <c r="G1" s="1"/>
      <c r="I1" s="287"/>
      <c r="J1" s="287"/>
    </row>
    <row r="2" spans="1:10" ht="22.5" customHeight="1">
      <c r="A2" s="387" t="s">
        <v>679</v>
      </c>
      <c r="E2" s="67"/>
      <c r="F2" s="67"/>
      <c r="G2" s="67"/>
    </row>
    <row r="3" spans="1:10" ht="57" customHeight="1">
      <c r="A3" s="386" t="s">
        <v>664</v>
      </c>
      <c r="B3" s="386"/>
      <c r="C3" s="386"/>
      <c r="D3" s="386"/>
      <c r="E3" s="386"/>
      <c r="F3" s="386"/>
      <c r="G3" s="386"/>
      <c r="H3" s="386"/>
      <c r="I3" s="386"/>
      <c r="J3" s="386"/>
    </row>
    <row r="4" spans="1:10" ht="15" customHeight="1">
      <c r="A4" s="374" t="s">
        <v>0</v>
      </c>
      <c r="B4" s="374"/>
      <c r="C4" s="376" t="s">
        <v>287</v>
      </c>
      <c r="D4" s="79"/>
      <c r="E4" s="79"/>
      <c r="F4" s="378" t="s">
        <v>2</v>
      </c>
      <c r="G4" s="378"/>
      <c r="H4" s="77"/>
      <c r="I4" s="379" t="s">
        <v>3</v>
      </c>
      <c r="J4" s="379"/>
    </row>
    <row r="5" spans="1:10" ht="12.75" customHeight="1">
      <c r="A5" s="374"/>
      <c r="B5" s="374"/>
      <c r="C5" s="376"/>
      <c r="D5" s="376" t="s">
        <v>4</v>
      </c>
      <c r="E5" s="376" t="s">
        <v>147</v>
      </c>
      <c r="F5" s="376" t="s">
        <v>6</v>
      </c>
      <c r="G5" s="78" t="s">
        <v>237</v>
      </c>
      <c r="H5" s="76"/>
      <c r="I5" s="378"/>
      <c r="J5" s="378"/>
    </row>
    <row r="6" spans="1:10" ht="21" customHeight="1">
      <c r="A6" s="374"/>
      <c r="B6" s="374"/>
      <c r="C6" s="376"/>
      <c r="D6" s="376"/>
      <c r="E6" s="376"/>
      <c r="F6" s="376"/>
      <c r="G6" s="77" t="s">
        <v>285</v>
      </c>
      <c r="H6" s="77"/>
      <c r="I6" s="76" t="s">
        <v>147</v>
      </c>
      <c r="J6" s="76" t="s">
        <v>8</v>
      </c>
    </row>
    <row r="7" spans="1:10">
      <c r="A7" s="375"/>
      <c r="B7" s="375"/>
      <c r="C7" s="377"/>
      <c r="D7" s="75" t="s">
        <v>9</v>
      </c>
      <c r="E7" s="75" t="s">
        <v>10</v>
      </c>
      <c r="F7" s="75" t="s">
        <v>11</v>
      </c>
      <c r="G7" s="74" t="s">
        <v>12</v>
      </c>
      <c r="H7" s="74"/>
      <c r="I7" s="74" t="s">
        <v>13</v>
      </c>
      <c r="J7" s="74" t="s">
        <v>14</v>
      </c>
    </row>
    <row r="8" spans="1:10" s="73" customFormat="1">
      <c r="A8" s="288"/>
      <c r="B8" s="289" t="s">
        <v>146</v>
      </c>
      <c r="C8" s="290"/>
      <c r="D8" s="291">
        <f>D9+D22+D24+D29+D31+D33+D50+D56+D59+D63+D66+D69+D79+D83+D85</f>
        <v>139152759815.71729</v>
      </c>
      <c r="E8" s="291">
        <f>E9+E22+E24+E29+E31+E33+E50+E56+E59+E63+E66+E69+E79+E83+E85</f>
        <v>141805755063.5748</v>
      </c>
      <c r="F8" s="291">
        <f>F9+F22+F24+F29+F31+F33+F50+F56+F59+F63+F66+F69+F79+F83+F85</f>
        <v>141805047135.83481</v>
      </c>
      <c r="G8" s="291">
        <f>G9+G22+G24+G29+G31+G33+G50+G56+G59+G63+G66+G69+G79+G83+G85</f>
        <v>139087536220.34473</v>
      </c>
      <c r="H8" s="292"/>
      <c r="I8" s="293">
        <f t="shared" ref="I8:I39" si="0">IF(G8=0,"n.a.",IF(E8=0,"n.a.",(G8/E8)*100))</f>
        <v>98.08313926186463</v>
      </c>
      <c r="J8" s="293">
        <f t="shared" ref="J8:J39" si="1">IF(G8=0,"n.a.",IF(F8=0,"n.a.",(G8/F8)*100))</f>
        <v>98.083628918449577</v>
      </c>
    </row>
    <row r="9" spans="1:10">
      <c r="A9" s="308" t="s">
        <v>236</v>
      </c>
      <c r="B9" s="294" t="s">
        <v>235</v>
      </c>
      <c r="C9" s="295"/>
      <c r="D9" s="278">
        <f>SUM(D10:D21)</f>
        <v>31797728274</v>
      </c>
      <c r="E9" s="278">
        <f>SUM(E10:E21)</f>
        <v>38092162587.070007</v>
      </c>
      <c r="F9" s="278">
        <f>SUM(F10:F21)</f>
        <v>38092162587.070007</v>
      </c>
      <c r="G9" s="278">
        <f>SUM(G10:G21)</f>
        <v>36622129832.000008</v>
      </c>
      <c r="H9" s="296"/>
      <c r="I9" s="297">
        <f t="shared" si="0"/>
        <v>96.140852460897065</v>
      </c>
      <c r="J9" s="297">
        <f t="shared" si="1"/>
        <v>96.140852460897065</v>
      </c>
    </row>
    <row r="10" spans="1:10" s="72" customFormat="1">
      <c r="A10" s="309"/>
      <c r="B10" s="299"/>
      <c r="C10" s="300" t="s">
        <v>234</v>
      </c>
      <c r="D10" s="279">
        <v>171836378</v>
      </c>
      <c r="E10" s="280">
        <v>155275490.52999997</v>
      </c>
      <c r="F10" s="280">
        <v>155275490.52999997</v>
      </c>
      <c r="G10" s="280">
        <v>153920003.09</v>
      </c>
      <c r="H10" s="292"/>
      <c r="I10" s="301">
        <f t="shared" si="0"/>
        <v>99.127043530583421</v>
      </c>
      <c r="J10" s="301">
        <f t="shared" si="1"/>
        <v>99.127043530583421</v>
      </c>
    </row>
    <row r="11" spans="1:10" s="72" customFormat="1">
      <c r="A11" s="309"/>
      <c r="B11" s="299"/>
      <c r="C11" s="300" t="s">
        <v>233</v>
      </c>
      <c r="D11" s="279">
        <v>1526762127</v>
      </c>
      <c r="E11" s="280">
        <v>1878845000.6299996</v>
      </c>
      <c r="F11" s="280">
        <v>1878845000.6299996</v>
      </c>
      <c r="G11" s="280">
        <v>1781901439.5000002</v>
      </c>
      <c r="H11" s="292"/>
      <c r="I11" s="301">
        <f t="shared" si="0"/>
        <v>94.840257653106391</v>
      </c>
      <c r="J11" s="301">
        <f t="shared" si="1"/>
        <v>94.840257653106391</v>
      </c>
    </row>
    <row r="12" spans="1:10" s="72" customFormat="1">
      <c r="A12" s="309"/>
      <c r="B12" s="299"/>
      <c r="C12" s="300" t="s">
        <v>232</v>
      </c>
      <c r="D12" s="279">
        <v>23662555132</v>
      </c>
      <c r="E12" s="280">
        <v>29569803856.210011</v>
      </c>
      <c r="F12" s="280">
        <v>29569803856.210011</v>
      </c>
      <c r="G12" s="280">
        <v>28216065809.540009</v>
      </c>
      <c r="H12" s="292"/>
      <c r="I12" s="301">
        <f t="shared" si="0"/>
        <v>95.421890340386213</v>
      </c>
      <c r="J12" s="301">
        <f t="shared" si="1"/>
        <v>95.421890340386213</v>
      </c>
    </row>
    <row r="13" spans="1:10" s="72" customFormat="1">
      <c r="A13" s="309"/>
      <c r="B13" s="299"/>
      <c r="C13" s="300" t="s">
        <v>170</v>
      </c>
      <c r="D13" s="279">
        <v>439135545</v>
      </c>
      <c r="E13" s="280">
        <v>618362528.01999998</v>
      </c>
      <c r="F13" s="280">
        <v>618362528.01999998</v>
      </c>
      <c r="G13" s="280">
        <v>612095916.35000002</v>
      </c>
      <c r="H13" s="292"/>
      <c r="I13" s="301">
        <f t="shared" si="0"/>
        <v>98.986579654160849</v>
      </c>
      <c r="J13" s="301">
        <f t="shared" si="1"/>
        <v>98.986579654160849</v>
      </c>
    </row>
    <row r="14" spans="1:10" s="72" customFormat="1">
      <c r="A14" s="309"/>
      <c r="B14" s="299"/>
      <c r="C14" s="300" t="s">
        <v>169</v>
      </c>
      <c r="D14" s="279">
        <v>58296573</v>
      </c>
      <c r="E14" s="280">
        <v>58622405.920000017</v>
      </c>
      <c r="F14" s="280">
        <v>58622405.920000017</v>
      </c>
      <c r="G14" s="280">
        <v>57500820.430000022</v>
      </c>
      <c r="H14" s="292"/>
      <c r="I14" s="301">
        <f t="shared" si="0"/>
        <v>98.086763120008101</v>
      </c>
      <c r="J14" s="301">
        <f t="shared" si="1"/>
        <v>98.086763120008101</v>
      </c>
    </row>
    <row r="15" spans="1:10" s="72" customFormat="1">
      <c r="A15" s="309"/>
      <c r="B15" s="299"/>
      <c r="C15" s="300" t="s">
        <v>231</v>
      </c>
      <c r="D15" s="279">
        <v>51608539</v>
      </c>
      <c r="E15" s="280">
        <v>61649554.439999998</v>
      </c>
      <c r="F15" s="280">
        <v>61649554.439999998</v>
      </c>
      <c r="G15" s="280">
        <v>61609980.24000001</v>
      </c>
      <c r="H15" s="292"/>
      <c r="I15" s="301">
        <f t="shared" si="0"/>
        <v>99.935807808573045</v>
      </c>
      <c r="J15" s="301">
        <f t="shared" si="1"/>
        <v>99.935807808573045</v>
      </c>
    </row>
    <row r="16" spans="1:10" s="72" customFormat="1">
      <c r="A16" s="309"/>
      <c r="B16" s="299"/>
      <c r="C16" s="300" t="s">
        <v>230</v>
      </c>
      <c r="D16" s="279">
        <v>395143341</v>
      </c>
      <c r="E16" s="280">
        <v>352977246.12</v>
      </c>
      <c r="F16" s="280">
        <v>352977246.12</v>
      </c>
      <c r="G16" s="280">
        <v>349716516.53999996</v>
      </c>
      <c r="H16" s="292"/>
      <c r="I16" s="301">
        <f t="shared" si="0"/>
        <v>99.076221026753799</v>
      </c>
      <c r="J16" s="301">
        <f t="shared" si="1"/>
        <v>99.076221026753799</v>
      </c>
    </row>
    <row r="17" spans="1:10" s="72" customFormat="1">
      <c r="A17" s="309"/>
      <c r="B17" s="299"/>
      <c r="C17" s="300" t="s">
        <v>229</v>
      </c>
      <c r="D17" s="279">
        <v>70170450</v>
      </c>
      <c r="E17" s="280">
        <v>58849585.520000003</v>
      </c>
      <c r="F17" s="280">
        <v>58849585.520000003</v>
      </c>
      <c r="G17" s="280">
        <v>58686731.230000004</v>
      </c>
      <c r="H17" s="292"/>
      <c r="I17" s="301">
        <f t="shared" si="0"/>
        <v>99.72327028548969</v>
      </c>
      <c r="J17" s="301">
        <f t="shared" si="1"/>
        <v>99.72327028548969</v>
      </c>
    </row>
    <row r="18" spans="1:10" s="72" customFormat="1">
      <c r="A18" s="309"/>
      <c r="B18" s="299"/>
      <c r="C18" s="300" t="s">
        <v>228</v>
      </c>
      <c r="D18" s="279">
        <v>213992264</v>
      </c>
      <c r="E18" s="280">
        <v>128542670.00000001</v>
      </c>
      <c r="F18" s="280">
        <v>128542670.00000001</v>
      </c>
      <c r="G18" s="280">
        <v>127756975.98000003</v>
      </c>
      <c r="H18" s="292"/>
      <c r="I18" s="301">
        <f t="shared" si="0"/>
        <v>99.388767932080469</v>
      </c>
      <c r="J18" s="301">
        <f t="shared" si="1"/>
        <v>99.388767932080469</v>
      </c>
    </row>
    <row r="19" spans="1:10" s="72" customFormat="1">
      <c r="A19" s="309"/>
      <c r="B19" s="299"/>
      <c r="C19" s="300" t="s">
        <v>227</v>
      </c>
      <c r="D19" s="279">
        <v>154530198</v>
      </c>
      <c r="E19" s="280">
        <v>171994329.86999997</v>
      </c>
      <c r="F19" s="280">
        <v>171994329.86999997</v>
      </c>
      <c r="G19" s="280">
        <v>171662328.76999998</v>
      </c>
      <c r="H19" s="292"/>
      <c r="I19" s="301">
        <f t="shared" si="0"/>
        <v>99.806969741240351</v>
      </c>
      <c r="J19" s="301">
        <f t="shared" si="1"/>
        <v>99.806969741240351</v>
      </c>
    </row>
    <row r="20" spans="1:10" s="72" customFormat="1">
      <c r="A20" s="309"/>
      <c r="B20" s="299"/>
      <c r="C20" s="300" t="s">
        <v>226</v>
      </c>
      <c r="D20" s="279">
        <v>53697727</v>
      </c>
      <c r="E20" s="280">
        <v>42755560.780000001</v>
      </c>
      <c r="F20" s="280">
        <v>42755560.780000001</v>
      </c>
      <c r="G20" s="280">
        <v>42691141.640000001</v>
      </c>
      <c r="H20" s="292"/>
      <c r="I20" s="301">
        <f t="shared" si="0"/>
        <v>99.849331551674709</v>
      </c>
      <c r="J20" s="301">
        <f t="shared" si="1"/>
        <v>99.849331551674709</v>
      </c>
    </row>
    <row r="21" spans="1:10" s="72" customFormat="1">
      <c r="A21" s="309"/>
      <c r="B21" s="299"/>
      <c r="C21" s="300" t="s">
        <v>225</v>
      </c>
      <c r="D21" s="279">
        <v>5000000000</v>
      </c>
      <c r="E21" s="280">
        <v>4994484359.0300007</v>
      </c>
      <c r="F21" s="280">
        <v>4994484359.0300007</v>
      </c>
      <c r="G21" s="280">
        <v>4988522168.6899996</v>
      </c>
      <c r="H21" s="292"/>
      <c r="I21" s="301">
        <f t="shared" si="0"/>
        <v>99.880624506727685</v>
      </c>
      <c r="J21" s="301">
        <f t="shared" si="1"/>
        <v>99.880624506727685</v>
      </c>
    </row>
    <row r="22" spans="1:10">
      <c r="A22" s="308" t="s">
        <v>224</v>
      </c>
      <c r="B22" s="294" t="s">
        <v>223</v>
      </c>
      <c r="C22" s="295"/>
      <c r="D22" s="278">
        <f>SUM(D23)</f>
        <v>196129497</v>
      </c>
      <c r="E22" s="278">
        <f>SUM(E23)</f>
        <v>223617027.73000005</v>
      </c>
      <c r="F22" s="278">
        <f>SUM(F23)</f>
        <v>223617027.73000005</v>
      </c>
      <c r="G22" s="278">
        <f>SUM(G23)</f>
        <v>203514717.36000001</v>
      </c>
      <c r="H22" s="296"/>
      <c r="I22" s="297">
        <f t="shared" si="0"/>
        <v>91.010384775227408</v>
      </c>
      <c r="J22" s="297">
        <f t="shared" si="1"/>
        <v>91.010384775227408</v>
      </c>
    </row>
    <row r="23" spans="1:10" s="72" customFormat="1">
      <c r="A23" s="309"/>
      <c r="B23" s="299"/>
      <c r="C23" s="300" t="s">
        <v>222</v>
      </c>
      <c r="D23" s="280">
        <v>196129497</v>
      </c>
      <c r="E23" s="280">
        <v>223617027.73000005</v>
      </c>
      <c r="F23" s="280">
        <v>223617027.73000005</v>
      </c>
      <c r="G23" s="280">
        <v>203514717.36000001</v>
      </c>
      <c r="H23" s="292"/>
      <c r="I23" s="301">
        <f t="shared" si="0"/>
        <v>91.010384775227408</v>
      </c>
      <c r="J23" s="301">
        <f t="shared" si="1"/>
        <v>91.010384775227408</v>
      </c>
    </row>
    <row r="24" spans="1:10">
      <c r="A24" s="308" t="s">
        <v>221</v>
      </c>
      <c r="B24" s="294" t="s">
        <v>220</v>
      </c>
      <c r="C24" s="295"/>
      <c r="D24" s="278">
        <f>SUM(D25:D28)</f>
        <v>5041086433</v>
      </c>
      <c r="E24" s="278">
        <f>SUM(E25:E28)</f>
        <v>8092198840.5799999</v>
      </c>
      <c r="F24" s="278">
        <f>SUM(F25:F28)</f>
        <v>8092198840.5799999</v>
      </c>
      <c r="G24" s="278">
        <f>SUM(G25:G28)</f>
        <v>8092198840.5799999</v>
      </c>
      <c r="H24" s="296"/>
      <c r="I24" s="297">
        <f t="shared" si="0"/>
        <v>100</v>
      </c>
      <c r="J24" s="297">
        <f t="shared" si="1"/>
        <v>100</v>
      </c>
    </row>
    <row r="25" spans="1:10">
      <c r="A25" s="309"/>
      <c r="B25" s="299"/>
      <c r="C25" s="300" t="s">
        <v>219</v>
      </c>
      <c r="D25" s="280">
        <v>3145413312</v>
      </c>
      <c r="E25" s="280">
        <v>6248137637.7399998</v>
      </c>
      <c r="F25" s="282">
        <v>6248137637.7399998</v>
      </c>
      <c r="G25" s="282">
        <v>6248137637.7399998</v>
      </c>
      <c r="H25" s="302"/>
      <c r="I25" s="301">
        <f t="shared" si="0"/>
        <v>100</v>
      </c>
      <c r="J25" s="301">
        <f t="shared" si="1"/>
        <v>100</v>
      </c>
    </row>
    <row r="26" spans="1:10">
      <c r="A26" s="309"/>
      <c r="B26" s="299"/>
      <c r="C26" s="300" t="s">
        <v>218</v>
      </c>
      <c r="D26" s="280">
        <v>61914988</v>
      </c>
      <c r="E26" s="280">
        <v>54385573.43999999</v>
      </c>
      <c r="F26" s="282">
        <v>54385573.43999999</v>
      </c>
      <c r="G26" s="282">
        <v>54385573.43999999</v>
      </c>
      <c r="H26" s="302"/>
      <c r="I26" s="301">
        <f t="shared" si="0"/>
        <v>100</v>
      </c>
      <c r="J26" s="301">
        <f t="shared" si="1"/>
        <v>100</v>
      </c>
    </row>
    <row r="27" spans="1:10">
      <c r="A27" s="309"/>
      <c r="B27" s="299"/>
      <c r="C27" s="300" t="s">
        <v>217</v>
      </c>
      <c r="D27" s="280">
        <v>1725758133</v>
      </c>
      <c r="E27" s="280">
        <v>1760316481.4000006</v>
      </c>
      <c r="F27" s="282">
        <v>1760316481.4000006</v>
      </c>
      <c r="G27" s="282">
        <v>1760316481.4000006</v>
      </c>
      <c r="H27" s="302"/>
      <c r="I27" s="301">
        <f t="shared" si="0"/>
        <v>100</v>
      </c>
      <c r="J27" s="301">
        <f t="shared" si="1"/>
        <v>100</v>
      </c>
    </row>
    <row r="28" spans="1:10">
      <c r="A28" s="309"/>
      <c r="B28" s="299"/>
      <c r="C28" s="300" t="s">
        <v>216</v>
      </c>
      <c r="D28" s="280">
        <v>108000000</v>
      </c>
      <c r="E28" s="280">
        <v>29359148</v>
      </c>
      <c r="F28" s="282">
        <v>29359148</v>
      </c>
      <c r="G28" s="282">
        <v>29359148</v>
      </c>
      <c r="H28" s="302"/>
      <c r="I28" s="301">
        <f t="shared" si="0"/>
        <v>100</v>
      </c>
      <c r="J28" s="301">
        <f t="shared" si="1"/>
        <v>100</v>
      </c>
    </row>
    <row r="29" spans="1:10">
      <c r="A29" s="308" t="s">
        <v>215</v>
      </c>
      <c r="B29" s="294" t="s">
        <v>214</v>
      </c>
      <c r="C29" s="295"/>
      <c r="D29" s="278">
        <f>SUM(D30)</f>
        <v>959179997</v>
      </c>
      <c r="E29" s="278">
        <f>SUM(E30)</f>
        <v>1111751737.3500001</v>
      </c>
      <c r="F29" s="278">
        <f>SUM(F30)</f>
        <v>1111751737.3500001</v>
      </c>
      <c r="G29" s="278">
        <f>SUM(G30)</f>
        <v>1084197007.1700001</v>
      </c>
      <c r="H29" s="296"/>
      <c r="I29" s="297">
        <f t="shared" si="0"/>
        <v>97.521503294820093</v>
      </c>
      <c r="J29" s="297">
        <f t="shared" si="1"/>
        <v>97.521503294820093</v>
      </c>
    </row>
    <row r="30" spans="1:10">
      <c r="A30" s="309"/>
      <c r="B30" s="299"/>
      <c r="C30" s="300" t="s">
        <v>165</v>
      </c>
      <c r="D30" s="280">
        <v>959179997</v>
      </c>
      <c r="E30" s="280">
        <v>1111751737.3500001</v>
      </c>
      <c r="F30" s="282">
        <v>1111751737.3500001</v>
      </c>
      <c r="G30" s="282">
        <v>1084197007.1700001</v>
      </c>
      <c r="H30" s="302"/>
      <c r="I30" s="301">
        <f t="shared" si="0"/>
        <v>97.521503294820093</v>
      </c>
      <c r="J30" s="301">
        <f t="shared" si="1"/>
        <v>97.521503294820093</v>
      </c>
    </row>
    <row r="31" spans="1:10">
      <c r="A31" s="308" t="s">
        <v>213</v>
      </c>
      <c r="B31" s="294" t="s">
        <v>212</v>
      </c>
      <c r="C31" s="295"/>
      <c r="D31" s="278">
        <f>SUM(D32)</f>
        <v>10000000</v>
      </c>
      <c r="E31" s="278">
        <f>SUM(E32)</f>
        <v>10000000</v>
      </c>
      <c r="F31" s="278">
        <f>SUM(F32)</f>
        <v>10000000</v>
      </c>
      <c r="G31" s="278">
        <f>SUM(G32)</f>
        <v>0</v>
      </c>
      <c r="H31" s="296"/>
      <c r="I31" s="297" t="str">
        <f t="shared" si="0"/>
        <v>n.a.</v>
      </c>
      <c r="J31" s="297" t="str">
        <f t="shared" si="1"/>
        <v>n.a.</v>
      </c>
    </row>
    <row r="32" spans="1:10">
      <c r="A32" s="309"/>
      <c r="B32" s="299"/>
      <c r="C32" s="300" t="s">
        <v>211</v>
      </c>
      <c r="D32" s="280">
        <v>10000000</v>
      </c>
      <c r="E32" s="280">
        <v>10000000</v>
      </c>
      <c r="F32" s="282">
        <v>10000000</v>
      </c>
      <c r="G32" s="282">
        <v>0</v>
      </c>
      <c r="H32" s="302"/>
      <c r="I32" s="301" t="str">
        <f t="shared" si="0"/>
        <v>n.a.</v>
      </c>
      <c r="J32" s="301" t="str">
        <f t="shared" si="1"/>
        <v>n.a.</v>
      </c>
    </row>
    <row r="33" spans="1:10">
      <c r="A33" s="308" t="s">
        <v>210</v>
      </c>
      <c r="B33" s="294" t="s">
        <v>209</v>
      </c>
      <c r="C33" s="295"/>
      <c r="D33" s="278">
        <f>SUM(D34:D49)</f>
        <v>73432848774.374481</v>
      </c>
      <c r="E33" s="278">
        <f>SUM(E34:E49)</f>
        <v>69685344772.48378</v>
      </c>
      <c r="F33" s="278">
        <f>SUM(F34:F49)</f>
        <v>69685344772.48378</v>
      </c>
      <c r="G33" s="278">
        <f>SUM(G34:G49)</f>
        <v>68961283354.625931</v>
      </c>
      <c r="H33" s="296"/>
      <c r="I33" s="297">
        <f t="shared" si="0"/>
        <v>98.960955965387214</v>
      </c>
      <c r="J33" s="297">
        <f t="shared" si="1"/>
        <v>98.960955965387214</v>
      </c>
    </row>
    <row r="34" spans="1:10">
      <c r="A34" s="309"/>
      <c r="B34" s="299"/>
      <c r="C34" s="300" t="s">
        <v>208</v>
      </c>
      <c r="D34" s="280">
        <v>3117482036</v>
      </c>
      <c r="E34" s="280">
        <v>2542112502.4099998</v>
      </c>
      <c r="F34" s="282">
        <v>2542112502.4099998</v>
      </c>
      <c r="G34" s="282">
        <v>2540446971.48</v>
      </c>
      <c r="H34" s="302"/>
      <c r="I34" s="301">
        <f t="shared" si="0"/>
        <v>99.934482406721941</v>
      </c>
      <c r="J34" s="301">
        <f t="shared" si="1"/>
        <v>99.934482406721941</v>
      </c>
    </row>
    <row r="35" spans="1:10">
      <c r="A35" s="309"/>
      <c r="B35" s="299"/>
      <c r="C35" s="300" t="s">
        <v>207</v>
      </c>
      <c r="D35" s="280">
        <v>4061456679.1506586</v>
      </c>
      <c r="E35" s="280">
        <v>4032711255.694026</v>
      </c>
      <c r="F35" s="282">
        <v>4032711255.694026</v>
      </c>
      <c r="G35" s="282">
        <v>4019523988.8566256</v>
      </c>
      <c r="H35" s="302"/>
      <c r="I35" s="301">
        <f t="shared" si="0"/>
        <v>99.672992535263205</v>
      </c>
      <c r="J35" s="301">
        <f t="shared" si="1"/>
        <v>99.672992535263205</v>
      </c>
    </row>
    <row r="36" spans="1:10">
      <c r="A36" s="309"/>
      <c r="B36" s="299"/>
      <c r="C36" s="300" t="s">
        <v>206</v>
      </c>
      <c r="D36" s="280">
        <v>4727922308.4415588</v>
      </c>
      <c r="E36" s="280">
        <v>4921122192.2205095</v>
      </c>
      <c r="F36" s="282">
        <v>4921122192.2205095</v>
      </c>
      <c r="G36" s="282">
        <v>4913026749.0430002</v>
      </c>
      <c r="H36" s="302"/>
      <c r="I36" s="301">
        <f t="shared" si="0"/>
        <v>99.83549599336699</v>
      </c>
      <c r="J36" s="301">
        <f t="shared" si="1"/>
        <v>99.83549599336699</v>
      </c>
    </row>
    <row r="37" spans="1:10">
      <c r="A37" s="309"/>
      <c r="B37" s="299"/>
      <c r="C37" s="300" t="s">
        <v>152</v>
      </c>
      <c r="D37" s="280">
        <v>3457226146</v>
      </c>
      <c r="E37" s="280">
        <v>3567504084</v>
      </c>
      <c r="F37" s="282">
        <v>3567504084</v>
      </c>
      <c r="G37" s="282">
        <v>3567504084</v>
      </c>
      <c r="H37" s="302"/>
      <c r="I37" s="301">
        <f t="shared" si="0"/>
        <v>100</v>
      </c>
      <c r="J37" s="301">
        <f t="shared" si="1"/>
        <v>100</v>
      </c>
    </row>
    <row r="38" spans="1:10">
      <c r="A38" s="309"/>
      <c r="B38" s="299"/>
      <c r="C38" s="300" t="s">
        <v>205</v>
      </c>
      <c r="D38" s="280">
        <v>771264276</v>
      </c>
      <c r="E38" s="280">
        <v>937148783.85000026</v>
      </c>
      <c r="F38" s="282">
        <v>937148783.85000026</v>
      </c>
      <c r="G38" s="282">
        <v>909880935.59000027</v>
      </c>
      <c r="H38" s="302"/>
      <c r="I38" s="301">
        <f t="shared" si="0"/>
        <v>97.090339471180016</v>
      </c>
      <c r="J38" s="301">
        <f t="shared" si="1"/>
        <v>97.090339471180016</v>
      </c>
    </row>
    <row r="39" spans="1:10">
      <c r="A39" s="309"/>
      <c r="B39" s="299"/>
      <c r="C39" s="300" t="s">
        <v>204</v>
      </c>
      <c r="D39" s="280">
        <v>142958575</v>
      </c>
      <c r="E39" s="280">
        <v>271750755.89000005</v>
      </c>
      <c r="F39" s="282">
        <v>271750755.89000005</v>
      </c>
      <c r="G39" s="282">
        <v>271750755.89000005</v>
      </c>
      <c r="H39" s="302"/>
      <c r="I39" s="301">
        <f t="shared" si="0"/>
        <v>100</v>
      </c>
      <c r="J39" s="301">
        <f t="shared" si="1"/>
        <v>100</v>
      </c>
    </row>
    <row r="40" spans="1:10">
      <c r="A40" s="309"/>
      <c r="B40" s="299"/>
      <c r="C40" s="300" t="s">
        <v>203</v>
      </c>
      <c r="D40" s="280">
        <v>569753115</v>
      </c>
      <c r="E40" s="280">
        <v>650063218.86999989</v>
      </c>
      <c r="F40" s="282">
        <v>650063218.86999989</v>
      </c>
      <c r="G40" s="282">
        <v>620237934.84000003</v>
      </c>
      <c r="H40" s="302"/>
      <c r="I40" s="301">
        <f t="shared" ref="I40:I71" si="2">IF(G40=0,"n.a.",IF(E40=0,"n.a.",(G40/E40)*100))</f>
        <v>95.411940998316297</v>
      </c>
      <c r="J40" s="301">
        <f t="shared" ref="J40:J71" si="3">IF(G40=0,"n.a.",IF(F40=0,"n.a.",(G40/F40)*100))</f>
        <v>95.411940998316297</v>
      </c>
    </row>
    <row r="41" spans="1:10">
      <c r="A41" s="309"/>
      <c r="B41" s="299"/>
      <c r="C41" s="300" t="s">
        <v>202</v>
      </c>
      <c r="D41" s="280">
        <v>194039391</v>
      </c>
      <c r="E41" s="280">
        <v>487105954.25000024</v>
      </c>
      <c r="F41" s="282">
        <v>487105954.25000024</v>
      </c>
      <c r="G41" s="282">
        <v>486977622.34000027</v>
      </c>
      <c r="H41" s="302"/>
      <c r="I41" s="301">
        <f t="shared" si="2"/>
        <v>99.973654210366291</v>
      </c>
      <c r="J41" s="301">
        <f t="shared" si="3"/>
        <v>99.973654210366291</v>
      </c>
    </row>
    <row r="42" spans="1:10">
      <c r="A42" s="309"/>
      <c r="B42" s="299"/>
      <c r="C42" s="300" t="s">
        <v>201</v>
      </c>
      <c r="D42" s="280">
        <v>29352424805</v>
      </c>
      <c r="E42" s="280">
        <v>30034851923.239998</v>
      </c>
      <c r="F42" s="282">
        <v>30034851923.239998</v>
      </c>
      <c r="G42" s="282">
        <v>30034851923.239998</v>
      </c>
      <c r="H42" s="302"/>
      <c r="I42" s="301">
        <f t="shared" si="2"/>
        <v>100</v>
      </c>
      <c r="J42" s="301">
        <f t="shared" si="3"/>
        <v>100</v>
      </c>
    </row>
    <row r="43" spans="1:10">
      <c r="A43" s="309"/>
      <c r="B43" s="299"/>
      <c r="C43" s="300" t="s">
        <v>200</v>
      </c>
      <c r="D43" s="280">
        <v>10261365390</v>
      </c>
      <c r="E43" s="280">
        <v>9396216572.5299969</v>
      </c>
      <c r="F43" s="282">
        <v>9396216572.5299969</v>
      </c>
      <c r="G43" s="282">
        <v>9368618611.5099983</v>
      </c>
      <c r="H43" s="302"/>
      <c r="I43" s="301">
        <f t="shared" si="2"/>
        <v>99.706286452563447</v>
      </c>
      <c r="J43" s="301">
        <f t="shared" si="3"/>
        <v>99.706286452563447</v>
      </c>
    </row>
    <row r="44" spans="1:10">
      <c r="A44" s="309"/>
      <c r="B44" s="299"/>
      <c r="C44" s="300" t="s">
        <v>199</v>
      </c>
      <c r="D44" s="280">
        <v>10716818380</v>
      </c>
      <c r="E44" s="280">
        <v>7823096134.2200022</v>
      </c>
      <c r="F44" s="282">
        <v>7823096134.2200022</v>
      </c>
      <c r="G44" s="282">
        <v>7342713820.0900021</v>
      </c>
      <c r="H44" s="302"/>
      <c r="I44" s="301">
        <f t="shared" si="2"/>
        <v>93.859434859445244</v>
      </c>
      <c r="J44" s="301">
        <f t="shared" si="3"/>
        <v>93.859434859445244</v>
      </c>
    </row>
    <row r="45" spans="1:10">
      <c r="A45" s="309"/>
      <c r="B45" s="299"/>
      <c r="C45" s="300" t="s">
        <v>198</v>
      </c>
      <c r="D45" s="280">
        <v>1539240402</v>
      </c>
      <c r="E45" s="280">
        <v>1371163962.51</v>
      </c>
      <c r="F45" s="282">
        <v>1371163962.51</v>
      </c>
      <c r="G45" s="282">
        <v>1357133710.5599997</v>
      </c>
      <c r="H45" s="302"/>
      <c r="I45" s="301">
        <f t="shared" si="2"/>
        <v>98.976763367940549</v>
      </c>
      <c r="J45" s="301">
        <f t="shared" si="3"/>
        <v>98.976763367940549</v>
      </c>
    </row>
    <row r="46" spans="1:10">
      <c r="A46" s="309"/>
      <c r="B46" s="299"/>
      <c r="C46" s="300" t="s">
        <v>197</v>
      </c>
      <c r="D46" s="279">
        <v>260529150</v>
      </c>
      <c r="E46" s="280">
        <v>194037309.58000001</v>
      </c>
      <c r="F46" s="282">
        <v>194037309.58000001</v>
      </c>
      <c r="G46" s="282">
        <v>192424112.12999997</v>
      </c>
      <c r="H46" s="302"/>
      <c r="I46" s="301">
        <f t="shared" si="2"/>
        <v>99.168614812536887</v>
      </c>
      <c r="J46" s="301">
        <f t="shared" si="3"/>
        <v>99.168614812536887</v>
      </c>
    </row>
    <row r="47" spans="1:10">
      <c r="A47" s="309"/>
      <c r="B47" s="299"/>
      <c r="C47" s="300" t="s">
        <v>196</v>
      </c>
      <c r="D47" s="279">
        <v>996347989.78225017</v>
      </c>
      <c r="E47" s="280">
        <v>1052862039.5692413</v>
      </c>
      <c r="F47" s="282">
        <v>1052862039.5692413</v>
      </c>
      <c r="G47" s="282">
        <v>1033082073.3363127</v>
      </c>
      <c r="H47" s="302"/>
      <c r="I47" s="301">
        <f t="shared" si="2"/>
        <v>98.121314522744001</v>
      </c>
      <c r="J47" s="301">
        <f t="shared" si="3"/>
        <v>98.121314522744001</v>
      </c>
    </row>
    <row r="48" spans="1:10">
      <c r="A48" s="309"/>
      <c r="B48" s="299"/>
      <c r="C48" s="300" t="s">
        <v>195</v>
      </c>
      <c r="D48" s="279">
        <v>1123020131</v>
      </c>
      <c r="E48" s="280">
        <v>347110901.26000005</v>
      </c>
      <c r="F48" s="282">
        <v>347110901.26000005</v>
      </c>
      <c r="G48" s="282">
        <v>270887253.74999988</v>
      </c>
      <c r="H48" s="302"/>
      <c r="I48" s="301">
        <f t="shared" si="2"/>
        <v>78.040549221211123</v>
      </c>
      <c r="J48" s="301">
        <f t="shared" si="3"/>
        <v>78.040549221211123</v>
      </c>
    </row>
    <row r="49" spans="1:10">
      <c r="A49" s="309"/>
      <c r="B49" s="299"/>
      <c r="C49" s="300" t="s">
        <v>194</v>
      </c>
      <c r="D49" s="280">
        <v>2141000000</v>
      </c>
      <c r="E49" s="280">
        <v>2056487182.3899996</v>
      </c>
      <c r="F49" s="282">
        <v>2056487182.3899996</v>
      </c>
      <c r="G49" s="282">
        <v>2032222807.9699998</v>
      </c>
      <c r="H49" s="302"/>
      <c r="I49" s="301">
        <f t="shared" si="2"/>
        <v>98.82010573040381</v>
      </c>
      <c r="J49" s="301">
        <f t="shared" si="3"/>
        <v>98.82010573040381</v>
      </c>
    </row>
    <row r="50" spans="1:10">
      <c r="A50" s="308" t="s">
        <v>193</v>
      </c>
      <c r="B50" s="294" t="s">
        <v>192</v>
      </c>
      <c r="C50" s="295"/>
      <c r="D50" s="278">
        <f>SUM(D51:D55)</f>
        <v>1402337296</v>
      </c>
      <c r="E50" s="278">
        <f>SUM(E51:E55)</f>
        <v>1358310810.8699992</v>
      </c>
      <c r="F50" s="278">
        <f>SUM(F51:F55)</f>
        <v>1358310810.8699992</v>
      </c>
      <c r="G50" s="278">
        <f>SUM(G51:G55)</f>
        <v>1328888864.3699999</v>
      </c>
      <c r="H50" s="296"/>
      <c r="I50" s="297">
        <f t="shared" si="2"/>
        <v>97.83393121334619</v>
      </c>
      <c r="J50" s="297">
        <f t="shared" si="3"/>
        <v>97.83393121334619</v>
      </c>
    </row>
    <row r="51" spans="1:10">
      <c r="A51" s="309"/>
      <c r="B51" s="299"/>
      <c r="C51" s="300" t="s">
        <v>191</v>
      </c>
      <c r="D51" s="280">
        <v>1273920046</v>
      </c>
      <c r="E51" s="280">
        <v>1203951838.1199994</v>
      </c>
      <c r="F51" s="282">
        <v>1203951838.1199994</v>
      </c>
      <c r="G51" s="282">
        <v>1174776347.74</v>
      </c>
      <c r="H51" s="302"/>
      <c r="I51" s="301">
        <f t="shared" si="2"/>
        <v>97.57668957708826</v>
      </c>
      <c r="J51" s="301">
        <f t="shared" si="3"/>
        <v>97.57668957708826</v>
      </c>
    </row>
    <row r="52" spans="1:10">
      <c r="A52" s="309"/>
      <c r="B52" s="299"/>
      <c r="C52" s="300" t="s">
        <v>190</v>
      </c>
      <c r="D52" s="280">
        <v>12667250</v>
      </c>
      <c r="E52" s="280">
        <v>11848530.589999987</v>
      </c>
      <c r="F52" s="282">
        <v>11848530.589999987</v>
      </c>
      <c r="G52" s="282">
        <v>11829584.729999987</v>
      </c>
      <c r="H52" s="302"/>
      <c r="I52" s="301">
        <f t="shared" si="2"/>
        <v>99.840099497097228</v>
      </c>
      <c r="J52" s="301">
        <f t="shared" si="3"/>
        <v>99.840099497097228</v>
      </c>
    </row>
    <row r="53" spans="1:10">
      <c r="A53" s="309"/>
      <c r="B53" s="299"/>
      <c r="C53" s="300" t="s">
        <v>189</v>
      </c>
      <c r="D53" s="280">
        <v>950000</v>
      </c>
      <c r="E53" s="280">
        <v>25344830.539999999</v>
      </c>
      <c r="F53" s="282">
        <v>25344830.539999999</v>
      </c>
      <c r="G53" s="282">
        <v>25344830.539999999</v>
      </c>
      <c r="H53" s="302"/>
      <c r="I53" s="301">
        <f t="shared" si="2"/>
        <v>100</v>
      </c>
      <c r="J53" s="301">
        <f t="shared" si="3"/>
        <v>100</v>
      </c>
    </row>
    <row r="54" spans="1:10">
      <c r="A54" s="309"/>
      <c r="B54" s="299"/>
      <c r="C54" s="300" t="s">
        <v>188</v>
      </c>
      <c r="D54" s="280">
        <v>113300000</v>
      </c>
      <c r="E54" s="280">
        <v>115665611.61999997</v>
      </c>
      <c r="F54" s="282">
        <v>115665611.61999997</v>
      </c>
      <c r="G54" s="282">
        <v>115438101.36000001</v>
      </c>
      <c r="H54" s="302"/>
      <c r="I54" s="301">
        <f t="shared" si="2"/>
        <v>99.803303456564592</v>
      </c>
      <c r="J54" s="301">
        <f t="shared" si="3"/>
        <v>99.803303456564592</v>
      </c>
    </row>
    <row r="55" spans="1:10">
      <c r="A55" s="309"/>
      <c r="B55" s="299"/>
      <c r="C55" s="300" t="s">
        <v>187</v>
      </c>
      <c r="D55" s="280">
        <v>1500000</v>
      </c>
      <c r="E55" s="280">
        <v>1500000</v>
      </c>
      <c r="F55" s="282">
        <v>1500000</v>
      </c>
      <c r="G55" s="282">
        <v>1500000</v>
      </c>
      <c r="H55" s="302"/>
      <c r="I55" s="301">
        <f t="shared" si="2"/>
        <v>100</v>
      </c>
      <c r="J55" s="301">
        <f t="shared" si="3"/>
        <v>100</v>
      </c>
    </row>
    <row r="56" spans="1:10">
      <c r="A56" s="308" t="s">
        <v>186</v>
      </c>
      <c r="B56" s="294" t="s">
        <v>185</v>
      </c>
      <c r="C56" s="295"/>
      <c r="D56" s="278">
        <f>SUM(D57:D58)</f>
        <v>5830161238</v>
      </c>
      <c r="E56" s="278">
        <f>SUM(E57:E58)</f>
        <v>5233455289.4300003</v>
      </c>
      <c r="F56" s="278">
        <f>SUM(F57:F58)</f>
        <v>5232747361.6900005</v>
      </c>
      <c r="G56" s="278">
        <f>SUM(G57:G58)</f>
        <v>5217181192.4800005</v>
      </c>
      <c r="H56" s="296"/>
      <c r="I56" s="297">
        <f t="shared" si="2"/>
        <v>99.689037241172798</v>
      </c>
      <c r="J56" s="297">
        <f t="shared" si="3"/>
        <v>99.702523968117333</v>
      </c>
    </row>
    <row r="57" spans="1:10">
      <c r="A57" s="309"/>
      <c r="B57" s="299"/>
      <c r="C57" s="300" t="s">
        <v>184</v>
      </c>
      <c r="D57" s="280">
        <v>4298032788</v>
      </c>
      <c r="E57" s="280">
        <v>3794566521.8699999</v>
      </c>
      <c r="F57" s="282">
        <v>3794566521.8699999</v>
      </c>
      <c r="G57" s="282">
        <v>3794566521.8699999</v>
      </c>
      <c r="H57" s="302"/>
      <c r="I57" s="301">
        <f t="shared" si="2"/>
        <v>100</v>
      </c>
      <c r="J57" s="301">
        <f t="shared" si="3"/>
        <v>100</v>
      </c>
    </row>
    <row r="58" spans="1:10">
      <c r="A58" s="309"/>
      <c r="B58" s="299"/>
      <c r="C58" s="300" t="s">
        <v>183</v>
      </c>
      <c r="D58" s="280">
        <v>1532128450</v>
      </c>
      <c r="E58" s="280">
        <v>1438888767.5600004</v>
      </c>
      <c r="F58" s="282">
        <v>1438180839.8200004</v>
      </c>
      <c r="G58" s="282">
        <v>1422614670.6100004</v>
      </c>
      <c r="H58" s="302"/>
      <c r="I58" s="301">
        <f t="shared" si="2"/>
        <v>98.868981583781704</v>
      </c>
      <c r="J58" s="301">
        <f t="shared" si="3"/>
        <v>98.91764868652065</v>
      </c>
    </row>
    <row r="59" spans="1:10">
      <c r="A59" s="308">
        <v>14</v>
      </c>
      <c r="B59" s="294" t="s">
        <v>182</v>
      </c>
      <c r="C59" s="295"/>
      <c r="D59" s="278">
        <f>SUM(D60:D62)</f>
        <v>1849999.87</v>
      </c>
      <c r="E59" s="278">
        <f>SUM(E60:E62)</f>
        <v>3505689.8699999992</v>
      </c>
      <c r="F59" s="278">
        <f>SUM(F60:F62)</f>
        <v>3505689.8699999992</v>
      </c>
      <c r="G59" s="278">
        <f>SUM(G60:G62)</f>
        <v>3225381.2</v>
      </c>
      <c r="H59" s="296"/>
      <c r="I59" s="297">
        <f t="shared" si="2"/>
        <v>92.004179479800968</v>
      </c>
      <c r="J59" s="297">
        <f t="shared" si="3"/>
        <v>92.004179479800968</v>
      </c>
    </row>
    <row r="60" spans="1:10">
      <c r="A60" s="309"/>
      <c r="B60" s="299"/>
      <c r="C60" s="300" t="s">
        <v>181</v>
      </c>
      <c r="D60" s="280">
        <v>124999.94000000003</v>
      </c>
      <c r="E60" s="280">
        <v>255438.50999999998</v>
      </c>
      <c r="F60" s="282">
        <v>255438.50999999998</v>
      </c>
      <c r="G60" s="282">
        <v>205827.95999999996</v>
      </c>
      <c r="H60" s="302"/>
      <c r="I60" s="301">
        <f t="shared" si="2"/>
        <v>80.578280855145906</v>
      </c>
      <c r="J60" s="301">
        <f t="shared" si="3"/>
        <v>80.578280855145906</v>
      </c>
    </row>
    <row r="61" spans="1:10">
      <c r="A61" s="309"/>
      <c r="B61" s="299"/>
      <c r="C61" s="300" t="s">
        <v>180</v>
      </c>
      <c r="D61" s="280">
        <v>24999.979999999996</v>
      </c>
      <c r="E61" s="280">
        <v>88154.35</v>
      </c>
      <c r="F61" s="282">
        <v>88154.35</v>
      </c>
      <c r="G61" s="282">
        <v>77949.929999999993</v>
      </c>
      <c r="H61" s="302"/>
      <c r="I61" s="301">
        <f t="shared" si="2"/>
        <v>88.424371571000165</v>
      </c>
      <c r="J61" s="301">
        <f t="shared" si="3"/>
        <v>88.424371571000165</v>
      </c>
    </row>
    <row r="62" spans="1:10">
      <c r="A62" s="309"/>
      <c r="B62" s="299"/>
      <c r="C62" s="300" t="s">
        <v>179</v>
      </c>
      <c r="D62" s="280">
        <v>1699999.95</v>
      </c>
      <c r="E62" s="280">
        <v>3162097.0099999993</v>
      </c>
      <c r="F62" s="282">
        <v>3162097.0099999993</v>
      </c>
      <c r="G62" s="282">
        <v>2941603.31</v>
      </c>
      <c r="H62" s="302"/>
      <c r="I62" s="301">
        <f t="shared" si="2"/>
        <v>93.026978637824925</v>
      </c>
      <c r="J62" s="301">
        <f t="shared" si="3"/>
        <v>93.026978637824925</v>
      </c>
    </row>
    <row r="63" spans="1:10">
      <c r="A63" s="308">
        <v>15</v>
      </c>
      <c r="B63" s="294" t="s">
        <v>178</v>
      </c>
      <c r="C63" s="295"/>
      <c r="D63" s="278">
        <f>SUM(D64:D65)</f>
        <v>2198700279.7982416</v>
      </c>
      <c r="E63" s="278">
        <f>SUM(E64:E65)</f>
        <v>970707735.64915395</v>
      </c>
      <c r="F63" s="278">
        <f>SUM(F64:F65)</f>
        <v>970707735.64915395</v>
      </c>
      <c r="G63" s="278">
        <f>SUM(G64:G65)</f>
        <v>954909781.77089357</v>
      </c>
      <c r="H63" s="296"/>
      <c r="I63" s="297">
        <f t="shared" si="2"/>
        <v>98.372532401042875</v>
      </c>
      <c r="J63" s="297">
        <f t="shared" si="3"/>
        <v>98.372532401042875</v>
      </c>
    </row>
    <row r="64" spans="1:10">
      <c r="A64" s="309"/>
      <c r="B64" s="299"/>
      <c r="C64" s="300" t="s">
        <v>177</v>
      </c>
      <c r="D64" s="280">
        <v>1492315036.3687949</v>
      </c>
      <c r="E64" s="280">
        <v>949007406.33777952</v>
      </c>
      <c r="F64" s="282">
        <v>949007406.33777952</v>
      </c>
      <c r="G64" s="282">
        <v>933209452.45951915</v>
      </c>
      <c r="H64" s="302"/>
      <c r="I64" s="301">
        <f t="shared" si="2"/>
        <v>98.335318167934574</v>
      </c>
      <c r="J64" s="301">
        <f t="shared" si="3"/>
        <v>98.335318167934574</v>
      </c>
    </row>
    <row r="65" spans="1:10">
      <c r="A65" s="309"/>
      <c r="B65" s="299"/>
      <c r="C65" s="300" t="s">
        <v>176</v>
      </c>
      <c r="D65" s="280">
        <v>706385243.42944682</v>
      </c>
      <c r="E65" s="280">
        <v>21700329.311374433</v>
      </c>
      <c r="F65" s="282">
        <v>21700329.311374433</v>
      </c>
      <c r="G65" s="282">
        <v>21700329.311374433</v>
      </c>
      <c r="H65" s="302"/>
      <c r="I65" s="301">
        <f t="shared" si="2"/>
        <v>100</v>
      </c>
      <c r="J65" s="301">
        <f t="shared" si="3"/>
        <v>100</v>
      </c>
    </row>
    <row r="66" spans="1:10">
      <c r="A66" s="308">
        <v>17</v>
      </c>
      <c r="B66" s="294" t="s">
        <v>175</v>
      </c>
      <c r="C66" s="295"/>
      <c r="D66" s="278">
        <f>SUM(D67:D68)</f>
        <v>1552577641.4464326</v>
      </c>
      <c r="E66" s="278">
        <f>SUM(E67:E68)</f>
        <v>1494078413.6114693</v>
      </c>
      <c r="F66" s="278">
        <f>SUM(F67:F68)</f>
        <v>1494078413.6114693</v>
      </c>
      <c r="G66" s="278">
        <f>SUM(G67:G68)</f>
        <v>1334285288.3856721</v>
      </c>
      <c r="H66" s="296"/>
      <c r="I66" s="297">
        <f t="shared" si="2"/>
        <v>89.304903693806338</v>
      </c>
      <c r="J66" s="297">
        <f t="shared" si="3"/>
        <v>89.304903693806338</v>
      </c>
    </row>
    <row r="67" spans="1:10">
      <c r="A67" s="309"/>
      <c r="B67" s="299"/>
      <c r="C67" s="300" t="s">
        <v>174</v>
      </c>
      <c r="D67" s="280">
        <v>231208377.03874385</v>
      </c>
      <c r="E67" s="280">
        <v>204891320.76256597</v>
      </c>
      <c r="F67" s="282">
        <v>204891320.76256597</v>
      </c>
      <c r="G67" s="282">
        <v>193223767.95584333</v>
      </c>
      <c r="H67" s="302"/>
      <c r="I67" s="301">
        <f t="shared" si="2"/>
        <v>94.305491924548946</v>
      </c>
      <c r="J67" s="301">
        <f t="shared" si="3"/>
        <v>94.305491924548946</v>
      </c>
    </row>
    <row r="68" spans="1:10">
      <c r="A68" s="309"/>
      <c r="B68" s="299"/>
      <c r="C68" s="300" t="s">
        <v>173</v>
      </c>
      <c r="D68" s="280">
        <v>1321369264.4076886</v>
      </c>
      <c r="E68" s="280">
        <v>1289187092.8489032</v>
      </c>
      <c r="F68" s="282">
        <v>1289187092.8489032</v>
      </c>
      <c r="G68" s="282">
        <v>1141061520.4298286</v>
      </c>
      <c r="H68" s="302"/>
      <c r="I68" s="301">
        <f t="shared" si="2"/>
        <v>88.510157040764341</v>
      </c>
      <c r="J68" s="301">
        <f t="shared" si="3"/>
        <v>88.510157040764341</v>
      </c>
    </row>
    <row r="69" spans="1:10">
      <c r="A69" s="308">
        <v>20</v>
      </c>
      <c r="B69" s="294" t="s">
        <v>172</v>
      </c>
      <c r="C69" s="295"/>
      <c r="D69" s="278">
        <f>SUM(D70:D78)</f>
        <v>1818013764.1283998</v>
      </c>
      <c r="E69" s="278">
        <f>SUM(E70:E78)</f>
        <v>1779786164.4795918</v>
      </c>
      <c r="F69" s="278">
        <f>SUM(F70:F78)</f>
        <v>1779786164.4795918</v>
      </c>
      <c r="G69" s="278">
        <f>SUM(G70:G78)</f>
        <v>1660960799.4914818</v>
      </c>
      <c r="H69" s="296"/>
      <c r="I69" s="297">
        <f t="shared" si="2"/>
        <v>93.32361564779022</v>
      </c>
      <c r="J69" s="297">
        <f t="shared" si="3"/>
        <v>93.32361564779022</v>
      </c>
    </row>
    <row r="70" spans="1:10">
      <c r="A70" s="309"/>
      <c r="B70" s="299"/>
      <c r="C70" s="300" t="s">
        <v>171</v>
      </c>
      <c r="D70" s="280">
        <v>189574873</v>
      </c>
      <c r="E70" s="280">
        <v>138637293.17999992</v>
      </c>
      <c r="F70" s="282">
        <v>138637293.17999992</v>
      </c>
      <c r="G70" s="282">
        <v>138282566.19</v>
      </c>
      <c r="H70" s="302"/>
      <c r="I70" s="301">
        <f t="shared" si="2"/>
        <v>99.744133067038916</v>
      </c>
      <c r="J70" s="301">
        <f t="shared" si="3"/>
        <v>99.744133067038916</v>
      </c>
    </row>
    <row r="71" spans="1:10">
      <c r="A71" s="309"/>
      <c r="B71" s="299"/>
      <c r="C71" s="300" t="s">
        <v>170</v>
      </c>
      <c r="D71" s="280">
        <v>20905217</v>
      </c>
      <c r="E71" s="280">
        <v>21374086.400000002</v>
      </c>
      <c r="F71" s="282">
        <v>21374086.400000002</v>
      </c>
      <c r="G71" s="282">
        <v>21374086.400000002</v>
      </c>
      <c r="H71" s="302"/>
      <c r="I71" s="301">
        <f t="shared" si="2"/>
        <v>100</v>
      </c>
      <c r="J71" s="301">
        <f t="shared" si="3"/>
        <v>100</v>
      </c>
    </row>
    <row r="72" spans="1:10">
      <c r="A72" s="309"/>
      <c r="B72" s="299"/>
      <c r="C72" s="300" t="s">
        <v>169</v>
      </c>
      <c r="D72" s="280">
        <v>2240690</v>
      </c>
      <c r="E72" s="280">
        <v>2203909.2400000002</v>
      </c>
      <c r="F72" s="282">
        <v>2203909.2400000002</v>
      </c>
      <c r="G72" s="282">
        <v>2203909.2400000002</v>
      </c>
      <c r="H72" s="302"/>
      <c r="I72" s="301">
        <f t="shared" ref="I72:I88" si="4">IF(G72=0,"n.a.",IF(E72=0,"n.a.",(G72/E72)*100))</f>
        <v>100</v>
      </c>
      <c r="J72" s="301">
        <f t="shared" ref="J72:J88" si="5">IF(G72=0,"n.a.",IF(F72=0,"n.a.",(G72/F72)*100))</f>
        <v>100</v>
      </c>
    </row>
    <row r="73" spans="1:10">
      <c r="A73" s="309"/>
      <c r="B73" s="299"/>
      <c r="C73" s="300" t="s">
        <v>168</v>
      </c>
      <c r="D73" s="280">
        <v>445741376.91000003</v>
      </c>
      <c r="E73" s="280">
        <v>403422211.472</v>
      </c>
      <c r="F73" s="282">
        <v>403422211.472</v>
      </c>
      <c r="G73" s="282">
        <v>403422211.472</v>
      </c>
      <c r="H73" s="302"/>
      <c r="I73" s="301">
        <f t="shared" si="4"/>
        <v>100</v>
      </c>
      <c r="J73" s="301">
        <f t="shared" si="5"/>
        <v>100</v>
      </c>
    </row>
    <row r="74" spans="1:10">
      <c r="A74" s="309"/>
      <c r="B74" s="299"/>
      <c r="C74" s="300" t="s">
        <v>167</v>
      </c>
      <c r="D74" s="280">
        <v>142576445</v>
      </c>
      <c r="E74" s="280">
        <v>131358645.86</v>
      </c>
      <c r="F74" s="282">
        <v>131358645.86</v>
      </c>
      <c r="G74" s="282">
        <v>131344205.3</v>
      </c>
      <c r="H74" s="302"/>
      <c r="I74" s="301">
        <f t="shared" si="4"/>
        <v>99.98900676852638</v>
      </c>
      <c r="J74" s="301">
        <f t="shared" si="5"/>
        <v>99.98900676852638</v>
      </c>
    </row>
    <row r="75" spans="1:10">
      <c r="A75" s="309"/>
      <c r="B75" s="299"/>
      <c r="C75" s="300" t="s">
        <v>166</v>
      </c>
      <c r="D75" s="280">
        <v>137826857.23740003</v>
      </c>
      <c r="E75" s="280">
        <v>136205201.79051998</v>
      </c>
      <c r="F75" s="282">
        <v>136205201.79051998</v>
      </c>
      <c r="G75" s="282">
        <v>128036935.99342601</v>
      </c>
      <c r="H75" s="302"/>
      <c r="I75" s="301">
        <f t="shared" si="4"/>
        <v>94.002970745818843</v>
      </c>
      <c r="J75" s="301">
        <f t="shared" si="5"/>
        <v>94.002970745818843</v>
      </c>
    </row>
    <row r="76" spans="1:10">
      <c r="A76" s="309"/>
      <c r="B76" s="299"/>
      <c r="C76" s="300" t="s">
        <v>165</v>
      </c>
      <c r="D76" s="280">
        <v>211206749.38099989</v>
      </c>
      <c r="E76" s="280">
        <v>248912996.65207201</v>
      </c>
      <c r="F76" s="282">
        <v>248912996.65207201</v>
      </c>
      <c r="G76" s="282">
        <v>187315707.81555602</v>
      </c>
      <c r="H76" s="302"/>
      <c r="I76" s="301">
        <f t="shared" si="4"/>
        <v>75.253486292394754</v>
      </c>
      <c r="J76" s="301">
        <f t="shared" si="5"/>
        <v>75.253486292394754</v>
      </c>
    </row>
    <row r="77" spans="1:10">
      <c r="A77" s="309"/>
      <c r="B77" s="299"/>
      <c r="C77" s="300" t="s">
        <v>164</v>
      </c>
      <c r="D77" s="280">
        <v>632811555.5999999</v>
      </c>
      <c r="E77" s="280">
        <v>605127589.88499999</v>
      </c>
      <c r="F77" s="282">
        <v>605127589.88499999</v>
      </c>
      <c r="G77" s="282">
        <v>556453947.08049989</v>
      </c>
      <c r="H77" s="302"/>
      <c r="I77" s="301">
        <f t="shared" si="4"/>
        <v>91.956466104321876</v>
      </c>
      <c r="J77" s="301">
        <f t="shared" si="5"/>
        <v>91.956466104321876</v>
      </c>
    </row>
    <row r="78" spans="1:10">
      <c r="A78" s="309"/>
      <c r="B78" s="299"/>
      <c r="C78" s="300" t="s">
        <v>163</v>
      </c>
      <c r="D78" s="280">
        <v>35130000</v>
      </c>
      <c r="E78" s="280">
        <v>92544230</v>
      </c>
      <c r="F78" s="282">
        <v>92544230</v>
      </c>
      <c r="G78" s="282">
        <v>92527230</v>
      </c>
      <c r="H78" s="302"/>
      <c r="I78" s="301">
        <f t="shared" si="4"/>
        <v>99.981630405266756</v>
      </c>
      <c r="J78" s="301">
        <f t="shared" si="5"/>
        <v>99.981630405266756</v>
      </c>
    </row>
    <row r="79" spans="1:10">
      <c r="A79" s="308" t="s">
        <v>162</v>
      </c>
      <c r="B79" s="294" t="s">
        <v>161</v>
      </c>
      <c r="C79" s="295"/>
      <c r="D79" s="278">
        <f>SUM(D80:D82)</f>
        <v>11068965882.099739</v>
      </c>
      <c r="E79" s="278">
        <f>SUM(E80:E82)</f>
        <v>11072853701.640762</v>
      </c>
      <c r="F79" s="278">
        <f>SUM(F80:F82)</f>
        <v>11072853701.640762</v>
      </c>
      <c r="G79" s="278">
        <f>SUM(G80:G82)</f>
        <v>11072853701.640762</v>
      </c>
      <c r="H79" s="296"/>
      <c r="I79" s="297">
        <f t="shared" si="4"/>
        <v>100</v>
      </c>
      <c r="J79" s="297">
        <f t="shared" si="5"/>
        <v>100</v>
      </c>
    </row>
    <row r="80" spans="1:10">
      <c r="A80" s="309"/>
      <c r="B80" s="299"/>
      <c r="C80" s="300" t="s">
        <v>160</v>
      </c>
      <c r="D80" s="280">
        <v>3414858691.1499991</v>
      </c>
      <c r="E80" s="280">
        <v>3411443832.3999991</v>
      </c>
      <c r="F80" s="282">
        <v>3411443832.3999991</v>
      </c>
      <c r="G80" s="282">
        <v>3411443832.3999991</v>
      </c>
      <c r="H80" s="302"/>
      <c r="I80" s="301">
        <f t="shared" si="4"/>
        <v>100</v>
      </c>
      <c r="J80" s="301">
        <f t="shared" si="5"/>
        <v>100</v>
      </c>
    </row>
    <row r="81" spans="1:10">
      <c r="A81" s="309"/>
      <c r="B81" s="299"/>
      <c r="C81" s="300" t="s">
        <v>159</v>
      </c>
      <c r="D81" s="280">
        <v>654107190.94974029</v>
      </c>
      <c r="E81" s="280">
        <v>668409869.24076378</v>
      </c>
      <c r="F81" s="282">
        <v>668409869.24076378</v>
      </c>
      <c r="G81" s="282">
        <v>668409869.24076378</v>
      </c>
      <c r="H81" s="302"/>
      <c r="I81" s="301">
        <f t="shared" si="4"/>
        <v>100</v>
      </c>
      <c r="J81" s="301">
        <f t="shared" si="5"/>
        <v>100</v>
      </c>
    </row>
    <row r="82" spans="1:10">
      <c r="A82" s="309"/>
      <c r="B82" s="299"/>
      <c r="C82" s="300" t="s">
        <v>158</v>
      </c>
      <c r="D82" s="280">
        <v>7000000000</v>
      </c>
      <c r="E82" s="280">
        <v>6993000000</v>
      </c>
      <c r="F82" s="282">
        <v>6993000000</v>
      </c>
      <c r="G82" s="282">
        <v>6993000000</v>
      </c>
      <c r="H82" s="302"/>
      <c r="I82" s="301">
        <f t="shared" si="4"/>
        <v>100</v>
      </c>
      <c r="J82" s="301">
        <f t="shared" si="5"/>
        <v>100</v>
      </c>
    </row>
    <row r="83" spans="1:10">
      <c r="A83" s="308" t="s">
        <v>157</v>
      </c>
      <c r="B83" s="294" t="s">
        <v>156</v>
      </c>
      <c r="C83" s="295"/>
      <c r="D83" s="278">
        <f>SUM(D84)</f>
        <v>186884616</v>
      </c>
      <c r="E83" s="278">
        <f>SUM(E84)</f>
        <v>186884735.97999996</v>
      </c>
      <c r="F83" s="278">
        <f>SUM(F84)</f>
        <v>186884735.97999996</v>
      </c>
      <c r="G83" s="278">
        <f>SUM(G84)</f>
        <v>186884735.97999996</v>
      </c>
      <c r="H83" s="296"/>
      <c r="I83" s="297">
        <f t="shared" si="4"/>
        <v>100</v>
      </c>
      <c r="J83" s="297">
        <f t="shared" si="5"/>
        <v>100</v>
      </c>
    </row>
    <row r="84" spans="1:10">
      <c r="A84" s="309"/>
      <c r="B84" s="299"/>
      <c r="C84" s="300" t="s">
        <v>155</v>
      </c>
      <c r="D84" s="280">
        <v>186884616</v>
      </c>
      <c r="E84" s="280">
        <v>186884735.97999996</v>
      </c>
      <c r="F84" s="280">
        <v>186884735.97999996</v>
      </c>
      <c r="G84" s="280">
        <v>186884735.97999996</v>
      </c>
      <c r="H84" s="302"/>
      <c r="I84" s="301">
        <f t="shared" si="4"/>
        <v>100</v>
      </c>
      <c r="J84" s="301">
        <f t="shared" si="5"/>
        <v>100</v>
      </c>
    </row>
    <row r="85" spans="1:10">
      <c r="A85" s="308" t="s">
        <v>154</v>
      </c>
      <c r="B85" s="294" t="s">
        <v>153</v>
      </c>
      <c r="C85" s="295"/>
      <c r="D85" s="278">
        <f>SUM(D86:D88)</f>
        <v>3656296123</v>
      </c>
      <c r="E85" s="278">
        <f>SUM(E86:E88)</f>
        <v>2491097556.8300033</v>
      </c>
      <c r="F85" s="278">
        <f>SUM(F86:F88)</f>
        <v>2491097556.8300033</v>
      </c>
      <c r="G85" s="278">
        <f>SUM(G86:G88)</f>
        <v>2365022723.2900028</v>
      </c>
      <c r="H85" s="296"/>
      <c r="I85" s="297">
        <f t="shared" si="4"/>
        <v>94.938984497241677</v>
      </c>
      <c r="J85" s="297">
        <f t="shared" si="5"/>
        <v>94.938984497241677</v>
      </c>
    </row>
    <row r="86" spans="1:10">
      <c r="A86" s="298"/>
      <c r="B86" s="299"/>
      <c r="C86" s="300" t="s">
        <v>152</v>
      </c>
      <c r="D86" s="280">
        <v>3435968782</v>
      </c>
      <c r="E86" s="280">
        <v>2269835877.9900031</v>
      </c>
      <c r="F86" s="280">
        <v>2269835877.9900031</v>
      </c>
      <c r="G86" s="280">
        <v>2166574547.8200026</v>
      </c>
      <c r="H86" s="302"/>
      <c r="I86" s="301">
        <f t="shared" si="4"/>
        <v>95.45071380837274</v>
      </c>
      <c r="J86" s="301">
        <f t="shared" si="5"/>
        <v>95.45071380837274</v>
      </c>
    </row>
    <row r="87" spans="1:10">
      <c r="A87" s="298"/>
      <c r="B87" s="299"/>
      <c r="C87" s="300" t="s">
        <v>151</v>
      </c>
      <c r="D87" s="280">
        <v>70327341</v>
      </c>
      <c r="E87" s="280">
        <v>71261678.839999989</v>
      </c>
      <c r="F87" s="280">
        <v>71261678.839999989</v>
      </c>
      <c r="G87" s="280">
        <v>70952995.799999997</v>
      </c>
      <c r="H87" s="302"/>
      <c r="I87" s="301">
        <f t="shared" si="4"/>
        <v>99.566831647773739</v>
      </c>
      <c r="J87" s="301">
        <f t="shared" si="5"/>
        <v>99.566831647773739</v>
      </c>
    </row>
    <row r="88" spans="1:10">
      <c r="A88" s="303"/>
      <c r="B88" s="304"/>
      <c r="C88" s="305" t="s">
        <v>150</v>
      </c>
      <c r="D88" s="281">
        <v>150000000</v>
      </c>
      <c r="E88" s="281">
        <v>150000000</v>
      </c>
      <c r="F88" s="281">
        <v>150000000</v>
      </c>
      <c r="G88" s="281">
        <v>127495179.67</v>
      </c>
      <c r="H88" s="306"/>
      <c r="I88" s="307">
        <f t="shared" si="4"/>
        <v>84.996786446666675</v>
      </c>
      <c r="J88" s="307">
        <f t="shared" si="5"/>
        <v>84.996786446666675</v>
      </c>
    </row>
    <row r="89" spans="1:10" s="70" customFormat="1" ht="27" customHeight="1">
      <c r="A89" s="372" t="s">
        <v>665</v>
      </c>
      <c r="B89" s="373"/>
      <c r="C89" s="373"/>
      <c r="D89" s="373"/>
      <c r="E89" s="373"/>
      <c r="F89" s="373"/>
      <c r="G89" s="373"/>
      <c r="H89" s="373"/>
      <c r="I89" s="373"/>
      <c r="J89" s="373"/>
    </row>
    <row r="90" spans="1:10" s="70" customFormat="1" ht="9" customHeight="1">
      <c r="A90" s="71"/>
      <c r="B90" s="369"/>
      <c r="C90" s="369"/>
      <c r="D90" s="369"/>
      <c r="E90" s="369"/>
      <c r="F90" s="369"/>
      <c r="G90" s="369"/>
      <c r="H90" s="369"/>
      <c r="I90" s="369"/>
      <c r="J90" s="369"/>
    </row>
    <row r="91" spans="1:10" s="70" customFormat="1" ht="9" customHeight="1">
      <c r="A91" s="71"/>
      <c r="B91" s="370"/>
      <c r="C91" s="370"/>
      <c r="D91" s="370"/>
      <c r="E91" s="370"/>
      <c r="F91" s="370"/>
      <c r="G91" s="370"/>
      <c r="H91" s="370"/>
      <c r="I91" s="370"/>
      <c r="J91" s="370"/>
    </row>
    <row r="92" spans="1:10" s="70" customFormat="1">
      <c r="A92" s="71"/>
      <c r="B92" s="370"/>
      <c r="C92" s="370"/>
      <c r="D92" s="370"/>
      <c r="E92" s="370"/>
      <c r="F92" s="370"/>
      <c r="G92" s="370"/>
      <c r="H92" s="370"/>
      <c r="I92" s="370"/>
      <c r="J92" s="370"/>
    </row>
    <row r="93" spans="1:10" s="70" customFormat="1" ht="9" customHeight="1">
      <c r="A93" s="71"/>
      <c r="B93" s="371"/>
      <c r="C93" s="371"/>
      <c r="D93" s="371"/>
      <c r="E93" s="371"/>
      <c r="F93" s="371"/>
      <c r="G93" s="371"/>
      <c r="H93" s="371"/>
      <c r="I93" s="371"/>
      <c r="J93" s="71"/>
    </row>
  </sheetData>
  <mergeCells count="14">
    <mergeCell ref="B90:J90"/>
    <mergeCell ref="B91:J91"/>
    <mergeCell ref="B92:J92"/>
    <mergeCell ref="B93:I93"/>
    <mergeCell ref="A89:J89"/>
    <mergeCell ref="A3:J3"/>
    <mergeCell ref="A4:B7"/>
    <mergeCell ref="C4:C7"/>
    <mergeCell ref="F4:G4"/>
    <mergeCell ref="I4:J5"/>
    <mergeCell ref="D5:D6"/>
    <mergeCell ref="E5:E6"/>
    <mergeCell ref="F5:F6"/>
    <mergeCell ref="A1:D1"/>
  </mergeCells>
  <printOptions horizontalCentered="1" verticalCentered="1"/>
  <pageMargins left="0.31496062992125984" right="0.31496062992125984" top="0.55118110236220474" bottom="0.55118110236220474" header="0.31496062992125984" footer="0.31496062992125984"/>
  <pageSetup scale="70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202"/>
  <sheetViews>
    <sheetView showGridLines="0" zoomScale="130" zoomScaleNormal="130" workbookViewId="0">
      <selection sqref="A1:H1"/>
    </sheetView>
  </sheetViews>
  <sheetFormatPr baseColWidth="10" defaultRowHeight="12"/>
  <cols>
    <col min="1" max="1" width="3.28515625" style="3" customWidth="1"/>
    <col min="2" max="2" width="3.28515625" style="4" customWidth="1"/>
    <col min="3" max="5" width="2.28515625" style="4" customWidth="1"/>
    <col min="6" max="6" width="41.28515625" style="4" customWidth="1"/>
    <col min="7" max="7" width="15.7109375" style="33" customWidth="1"/>
    <col min="8" max="10" width="15.7109375" style="4" customWidth="1"/>
    <col min="11" max="11" width="0.85546875" style="5" customWidth="1"/>
    <col min="12" max="13" width="9.7109375" style="4" customWidth="1"/>
    <col min="14" max="16384" width="11.42578125" style="4"/>
  </cols>
  <sheetData>
    <row r="1" spans="1:13" s="1" customFormat="1" ht="38.25" customHeight="1">
      <c r="A1" s="381" t="s">
        <v>662</v>
      </c>
      <c r="B1" s="381"/>
      <c r="C1" s="381"/>
      <c r="D1" s="381"/>
      <c r="E1" s="381"/>
      <c r="F1" s="381"/>
      <c r="G1" s="381"/>
      <c r="H1" s="381"/>
      <c r="I1" s="380" t="s">
        <v>135</v>
      </c>
      <c r="K1" s="2"/>
    </row>
    <row r="2" spans="1:13" ht="22.5" customHeight="1">
      <c r="A2" s="387" t="s">
        <v>679</v>
      </c>
      <c r="G2" s="129"/>
      <c r="H2" s="129"/>
      <c r="I2" s="129"/>
      <c r="J2" s="129"/>
    </row>
    <row r="3" spans="1:13" s="30" customFormat="1" ht="57" customHeight="1">
      <c r="A3" s="383" t="s">
        <v>436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</row>
    <row r="4" spans="1:13" ht="13.5" customHeight="1">
      <c r="A4" s="344" t="s">
        <v>435</v>
      </c>
      <c r="B4" s="344"/>
      <c r="C4" s="340" t="s">
        <v>656</v>
      </c>
      <c r="D4" s="340"/>
      <c r="E4" s="340"/>
      <c r="F4" s="340"/>
      <c r="G4" s="283"/>
      <c r="H4" s="283"/>
      <c r="I4" s="336" t="s">
        <v>2</v>
      </c>
      <c r="J4" s="336"/>
      <c r="K4" s="273"/>
      <c r="L4" s="335" t="s">
        <v>3</v>
      </c>
      <c r="M4" s="335"/>
    </row>
    <row r="5" spans="1:13" ht="13.5" customHeight="1">
      <c r="A5" s="344"/>
      <c r="B5" s="344"/>
      <c r="C5" s="340"/>
      <c r="D5" s="340"/>
      <c r="E5" s="340"/>
      <c r="F5" s="340"/>
      <c r="G5" s="334" t="s">
        <v>4</v>
      </c>
      <c r="H5" s="334" t="s">
        <v>147</v>
      </c>
      <c r="I5" s="338" t="s">
        <v>6</v>
      </c>
      <c r="J5" s="9" t="s">
        <v>7</v>
      </c>
      <c r="K5" s="272"/>
      <c r="L5" s="336"/>
      <c r="M5" s="336"/>
    </row>
    <row r="6" spans="1:13" ht="21" customHeight="1">
      <c r="A6" s="344"/>
      <c r="B6" s="344"/>
      <c r="C6" s="340"/>
      <c r="D6" s="340"/>
      <c r="E6" s="340"/>
      <c r="F6" s="340"/>
      <c r="G6" s="334"/>
      <c r="H6" s="334"/>
      <c r="I6" s="334"/>
      <c r="J6" s="273" t="s">
        <v>285</v>
      </c>
      <c r="K6" s="273"/>
      <c r="L6" s="272" t="s">
        <v>5</v>
      </c>
      <c r="M6" s="272" t="s">
        <v>8</v>
      </c>
    </row>
    <row r="7" spans="1:13" ht="13.5" customHeight="1">
      <c r="A7" s="345"/>
      <c r="B7" s="345"/>
      <c r="C7" s="341"/>
      <c r="D7" s="341"/>
      <c r="E7" s="341"/>
      <c r="F7" s="341"/>
      <c r="G7" s="284" t="s">
        <v>9</v>
      </c>
      <c r="H7" s="284" t="s">
        <v>10</v>
      </c>
      <c r="I7" s="284" t="s">
        <v>11</v>
      </c>
      <c r="J7" s="274" t="s">
        <v>12</v>
      </c>
      <c r="K7" s="274"/>
      <c r="L7" s="274" t="s">
        <v>13</v>
      </c>
      <c r="M7" s="274" t="s">
        <v>14</v>
      </c>
    </row>
    <row r="8" spans="1:13" ht="11.25" customHeight="1">
      <c r="A8" s="128" t="s">
        <v>146</v>
      </c>
      <c r="B8" s="127"/>
      <c r="C8" s="127"/>
      <c r="D8" s="127"/>
      <c r="E8" s="127"/>
      <c r="F8" s="127"/>
      <c r="G8" s="101">
        <f>G9+G17+G74+G94+G107+G113+G147+G160+G172+G179</f>
        <v>318906.69617947243</v>
      </c>
      <c r="H8" s="101">
        <f>H9+H17+H74+H94+H107+H113+H147+H160+H172+H179</f>
        <v>299642.46889963106</v>
      </c>
      <c r="I8" s="101">
        <f>I9+I17+I74+I94+I107+I113+I147+I160+I172+I179</f>
        <v>299642.46889963106</v>
      </c>
      <c r="J8" s="101">
        <f>J9+J17+J74+J94+J107+J113+J147+J160+J172+J179</f>
        <v>292749.0292033896</v>
      </c>
      <c r="K8" s="101"/>
      <c r="L8" s="101">
        <f t="shared" ref="L8:L39" si="0">IFERROR(+J8/H8*100,"n.a")</f>
        <v>97.699445034758909</v>
      </c>
      <c r="M8" s="101">
        <f t="shared" ref="M8:M39" si="1">IFERROR(+J8/I8*100,"n.a.")</f>
        <v>97.699445034758909</v>
      </c>
    </row>
    <row r="9" spans="1:13" s="100" customFormat="1" ht="11.25" customHeight="1">
      <c r="A9" s="112" t="s">
        <v>434</v>
      </c>
      <c r="B9" s="112"/>
      <c r="C9" s="112"/>
      <c r="D9" s="112"/>
      <c r="E9" s="112"/>
      <c r="F9" s="112"/>
      <c r="G9" s="111">
        <f t="shared" ref="G9:J10" si="2">+G10</f>
        <v>2942.4300029999999</v>
      </c>
      <c r="H9" s="111">
        <f t="shared" si="2"/>
        <v>2553.61219226</v>
      </c>
      <c r="I9" s="111">
        <f t="shared" si="2"/>
        <v>2553.61219226</v>
      </c>
      <c r="J9" s="111">
        <f t="shared" si="2"/>
        <v>2553.61219226</v>
      </c>
      <c r="K9" s="111"/>
      <c r="L9" s="111">
        <f t="shared" si="0"/>
        <v>100</v>
      </c>
      <c r="M9" s="111">
        <f t="shared" si="1"/>
        <v>100</v>
      </c>
    </row>
    <row r="10" spans="1:13" s="100" customFormat="1" ht="11.25" customHeight="1">
      <c r="A10" s="103"/>
      <c r="B10" s="102" t="s">
        <v>433</v>
      </c>
      <c r="C10" s="103"/>
      <c r="D10" s="103"/>
      <c r="E10" s="103"/>
      <c r="F10" s="103"/>
      <c r="G10" s="101">
        <f t="shared" si="2"/>
        <v>2942.4300029999999</v>
      </c>
      <c r="H10" s="101">
        <f t="shared" si="2"/>
        <v>2553.61219226</v>
      </c>
      <c r="I10" s="101">
        <f t="shared" si="2"/>
        <v>2553.61219226</v>
      </c>
      <c r="J10" s="101">
        <f t="shared" si="2"/>
        <v>2553.61219226</v>
      </c>
      <c r="K10" s="109"/>
      <c r="L10" s="101">
        <f t="shared" si="0"/>
        <v>100</v>
      </c>
      <c r="M10" s="101">
        <f t="shared" si="1"/>
        <v>100</v>
      </c>
    </row>
    <row r="11" spans="1:13" s="100" customFormat="1" ht="11.25" customHeight="1">
      <c r="A11" s="103"/>
      <c r="B11" s="103"/>
      <c r="C11" s="102" t="s">
        <v>223</v>
      </c>
      <c r="D11" s="102"/>
      <c r="E11" s="102"/>
      <c r="F11" s="102"/>
      <c r="G11" s="101">
        <f>SUM(G12:G16)</f>
        <v>2942.4300029999999</v>
      </c>
      <c r="H11" s="101">
        <f>SUM(H12:H16)</f>
        <v>2553.61219226</v>
      </c>
      <c r="I11" s="101">
        <f>SUM(I12:I16)</f>
        <v>2553.61219226</v>
      </c>
      <c r="J11" s="101">
        <f>SUM(J12:J16)</f>
        <v>2553.61219226</v>
      </c>
      <c r="K11" s="114"/>
      <c r="L11" s="101">
        <f t="shared" si="0"/>
        <v>100</v>
      </c>
      <c r="M11" s="101">
        <f t="shared" si="1"/>
        <v>100</v>
      </c>
    </row>
    <row r="12" spans="1:13" ht="11.25" customHeight="1">
      <c r="A12" s="95"/>
      <c r="B12" s="95"/>
      <c r="C12" s="95"/>
      <c r="D12" s="99" t="s">
        <v>432</v>
      </c>
      <c r="E12" s="99"/>
      <c r="F12" s="99"/>
      <c r="G12" s="97">
        <v>1543.920003</v>
      </c>
      <c r="H12" s="97">
        <v>1443.920003</v>
      </c>
      <c r="I12" s="97">
        <v>1443.920003</v>
      </c>
      <c r="J12" s="97">
        <v>1443.920003</v>
      </c>
      <c r="K12" s="104">
        <v>0</v>
      </c>
      <c r="L12" s="97">
        <f t="shared" si="0"/>
        <v>100</v>
      </c>
      <c r="M12" s="97">
        <f t="shared" si="1"/>
        <v>100</v>
      </c>
    </row>
    <row r="13" spans="1:13" ht="11.25" customHeight="1">
      <c r="A13" s="95"/>
      <c r="B13" s="95"/>
      <c r="C13" s="95"/>
      <c r="D13" s="126" t="s">
        <v>431</v>
      </c>
      <c r="E13" s="99"/>
      <c r="F13" s="99"/>
      <c r="G13" s="97">
        <v>38.51</v>
      </c>
      <c r="H13" s="97">
        <v>38.192189259999999</v>
      </c>
      <c r="I13" s="97">
        <v>38.192189259999999</v>
      </c>
      <c r="J13" s="97">
        <v>38.192189259999999</v>
      </c>
      <c r="K13" s="104">
        <v>0</v>
      </c>
      <c r="L13" s="97">
        <f t="shared" si="0"/>
        <v>100</v>
      </c>
      <c r="M13" s="97">
        <f t="shared" si="1"/>
        <v>100</v>
      </c>
    </row>
    <row r="14" spans="1:13" ht="11.25" customHeight="1">
      <c r="A14" s="95"/>
      <c r="B14" s="95"/>
      <c r="C14" s="95"/>
      <c r="D14" s="126" t="s">
        <v>430</v>
      </c>
      <c r="E14" s="99"/>
      <c r="F14" s="99"/>
      <c r="G14" s="97">
        <v>900</v>
      </c>
      <c r="H14" s="97">
        <v>661.5</v>
      </c>
      <c r="I14" s="97">
        <v>661.5</v>
      </c>
      <c r="J14" s="96">
        <v>661.5</v>
      </c>
      <c r="K14" s="116">
        <v>0</v>
      </c>
      <c r="L14" s="96">
        <f t="shared" si="0"/>
        <v>100</v>
      </c>
      <c r="M14" s="96">
        <f t="shared" si="1"/>
        <v>100</v>
      </c>
    </row>
    <row r="15" spans="1:13" ht="11.25" customHeight="1">
      <c r="A15" s="95"/>
      <c r="B15" s="95"/>
      <c r="C15" s="95"/>
      <c r="D15" s="126" t="s">
        <v>429</v>
      </c>
      <c r="E15" s="99"/>
      <c r="F15" s="99"/>
      <c r="G15" s="97">
        <v>300</v>
      </c>
      <c r="H15" s="97">
        <v>250</v>
      </c>
      <c r="I15" s="97">
        <v>250</v>
      </c>
      <c r="J15" s="96">
        <v>250</v>
      </c>
      <c r="K15" s="116">
        <v>0</v>
      </c>
      <c r="L15" s="96">
        <f t="shared" si="0"/>
        <v>100</v>
      </c>
      <c r="M15" s="96">
        <f t="shared" si="1"/>
        <v>100</v>
      </c>
    </row>
    <row r="16" spans="1:13" ht="11.25" customHeight="1">
      <c r="A16" s="95"/>
      <c r="B16" s="95"/>
      <c r="C16" s="95"/>
      <c r="D16" s="99" t="s">
        <v>428</v>
      </c>
      <c r="E16" s="99"/>
      <c r="F16" s="99"/>
      <c r="G16" s="97">
        <v>160</v>
      </c>
      <c r="H16" s="97">
        <v>160</v>
      </c>
      <c r="I16" s="97">
        <v>160</v>
      </c>
      <c r="J16" s="97">
        <v>160</v>
      </c>
      <c r="K16" s="104">
        <v>0</v>
      </c>
      <c r="L16" s="97">
        <f t="shared" si="0"/>
        <v>100</v>
      </c>
      <c r="M16" s="97">
        <f t="shared" si="1"/>
        <v>100</v>
      </c>
    </row>
    <row r="17" spans="1:13" s="100" customFormat="1" ht="11.25" customHeight="1">
      <c r="A17" s="112" t="s">
        <v>427</v>
      </c>
      <c r="B17" s="112"/>
      <c r="C17" s="112"/>
      <c r="D17" s="112"/>
      <c r="E17" s="112"/>
      <c r="F17" s="112"/>
      <c r="G17" s="111">
        <f>+G18+G23</f>
        <v>52331.104342149993</v>
      </c>
      <c r="H17" s="111">
        <f>+H18+H23</f>
        <v>47328.538912795397</v>
      </c>
      <c r="I17" s="111">
        <f>+I18+I23</f>
        <v>47328.538912795397</v>
      </c>
      <c r="J17" s="111">
        <f>+J18+J23</f>
        <v>44400.385301016991</v>
      </c>
      <c r="K17" s="111"/>
      <c r="L17" s="111">
        <f t="shared" si="0"/>
        <v>93.813133303832515</v>
      </c>
      <c r="M17" s="111">
        <f t="shared" si="1"/>
        <v>93.813133303832515</v>
      </c>
    </row>
    <row r="18" spans="1:13" s="100" customFormat="1" ht="11.25" customHeight="1">
      <c r="A18" s="103"/>
      <c r="B18" s="103" t="s">
        <v>426</v>
      </c>
      <c r="C18" s="103"/>
      <c r="D18" s="103"/>
      <c r="E18" s="102"/>
      <c r="F18" s="102"/>
      <c r="G18" s="101">
        <f t="shared" ref="G18:J19" si="3">+G19</f>
        <v>9421.8105400000004</v>
      </c>
      <c r="H18" s="101">
        <f t="shared" si="3"/>
        <v>5522.4752793199987</v>
      </c>
      <c r="I18" s="101">
        <f t="shared" si="3"/>
        <v>5522.4752793199987</v>
      </c>
      <c r="J18" s="101">
        <f t="shared" si="3"/>
        <v>5245.8580352999907</v>
      </c>
      <c r="K18" s="101"/>
      <c r="L18" s="101">
        <f t="shared" si="0"/>
        <v>94.99106415096405</v>
      </c>
      <c r="M18" s="101">
        <f t="shared" si="1"/>
        <v>94.99106415096405</v>
      </c>
    </row>
    <row r="19" spans="1:13" s="100" customFormat="1" ht="11.25" customHeight="1">
      <c r="A19" s="103"/>
      <c r="B19" s="103"/>
      <c r="C19" s="102" t="s">
        <v>304</v>
      </c>
      <c r="D19" s="102"/>
      <c r="E19" s="102"/>
      <c r="F19" s="102"/>
      <c r="G19" s="101">
        <f t="shared" si="3"/>
        <v>9421.8105400000004</v>
      </c>
      <c r="H19" s="101">
        <f t="shared" si="3"/>
        <v>5522.4752793199987</v>
      </c>
      <c r="I19" s="101">
        <f t="shared" si="3"/>
        <v>5522.4752793199987</v>
      </c>
      <c r="J19" s="101">
        <f t="shared" si="3"/>
        <v>5245.8580352999907</v>
      </c>
      <c r="K19" s="101"/>
      <c r="L19" s="101">
        <f t="shared" si="0"/>
        <v>94.99106415096405</v>
      </c>
      <c r="M19" s="101">
        <f t="shared" si="1"/>
        <v>94.99106415096405</v>
      </c>
    </row>
    <row r="20" spans="1:13" s="100" customFormat="1" ht="11.25" customHeight="1">
      <c r="A20" s="103"/>
      <c r="B20" s="103"/>
      <c r="C20" s="103"/>
      <c r="D20" s="103" t="s">
        <v>426</v>
      </c>
      <c r="E20" s="102"/>
      <c r="F20" s="102"/>
      <c r="G20" s="101">
        <f>SUM(G21:G22)</f>
        <v>9421.8105400000004</v>
      </c>
      <c r="H20" s="101">
        <f>SUM(H21:H22)</f>
        <v>5522.4752793199987</v>
      </c>
      <c r="I20" s="101">
        <f>SUM(I21:I22)</f>
        <v>5522.4752793199987</v>
      </c>
      <c r="J20" s="101">
        <f>SUM(J21:J22)</f>
        <v>5245.8580352999907</v>
      </c>
      <c r="K20" s="101"/>
      <c r="L20" s="101">
        <f t="shared" si="0"/>
        <v>94.99106415096405</v>
      </c>
      <c r="M20" s="101">
        <f t="shared" si="1"/>
        <v>94.99106415096405</v>
      </c>
    </row>
    <row r="21" spans="1:13" ht="11.25" customHeight="1">
      <c r="A21" s="95"/>
      <c r="B21" s="95"/>
      <c r="C21" s="95"/>
      <c r="D21" s="95"/>
      <c r="E21" s="99" t="s">
        <v>425</v>
      </c>
      <c r="F21" s="99"/>
      <c r="G21" s="98">
        <v>9144.5677749999995</v>
      </c>
      <c r="H21" s="97">
        <v>5261.7606860299984</v>
      </c>
      <c r="I21" s="97">
        <v>5261.7606860299984</v>
      </c>
      <c r="J21" s="96">
        <v>5040.0037024899902</v>
      </c>
      <c r="K21" s="96">
        <v>870.22029739000004</v>
      </c>
      <c r="L21" s="113">
        <f t="shared" si="0"/>
        <v>95.785498490481075</v>
      </c>
      <c r="M21" s="113">
        <f t="shared" si="1"/>
        <v>95.785498490481075</v>
      </c>
    </row>
    <row r="22" spans="1:13" ht="11.25" customHeight="1">
      <c r="A22" s="95"/>
      <c r="B22" s="95"/>
      <c r="C22" s="95"/>
      <c r="D22" s="95"/>
      <c r="E22" s="99" t="s">
        <v>424</v>
      </c>
      <c r="F22" s="99"/>
      <c r="G22" s="98">
        <v>277.24276500000002</v>
      </c>
      <c r="H22" s="97">
        <v>260.71459328999998</v>
      </c>
      <c r="I22" s="97">
        <v>260.71459328999998</v>
      </c>
      <c r="J22" s="96">
        <v>205.85433280999996</v>
      </c>
      <c r="K22" s="96">
        <v>4.4599999999999996E-6</v>
      </c>
      <c r="L22" s="113">
        <f t="shared" si="0"/>
        <v>78.957733133496887</v>
      </c>
      <c r="M22" s="113">
        <f t="shared" si="1"/>
        <v>78.957733133496887</v>
      </c>
    </row>
    <row r="23" spans="1:13" s="100" customFormat="1" ht="11.25" customHeight="1">
      <c r="A23" s="103"/>
      <c r="B23" s="103" t="s">
        <v>423</v>
      </c>
      <c r="C23" s="103"/>
      <c r="D23" s="103"/>
      <c r="E23" s="102"/>
      <c r="F23" s="102"/>
      <c r="G23" s="101">
        <f>+G24+G67+G69+G72</f>
        <v>42909.293802149994</v>
      </c>
      <c r="H23" s="101">
        <f>+H24+H67+H69+H72</f>
        <v>41806.063633475402</v>
      </c>
      <c r="I23" s="101">
        <f>+I24+I67+I69+I72</f>
        <v>41806.063633475402</v>
      </c>
      <c r="J23" s="115">
        <f>+J24+J67+J69+J72</f>
        <v>39154.527265716999</v>
      </c>
      <c r="K23" s="115"/>
      <c r="L23" s="115">
        <f t="shared" si="0"/>
        <v>93.657531617888949</v>
      </c>
      <c r="M23" s="115">
        <f t="shared" si="1"/>
        <v>93.657531617888949</v>
      </c>
    </row>
    <row r="24" spans="1:13" s="100" customFormat="1" ht="11.25" customHeight="1">
      <c r="A24" s="103"/>
      <c r="B24" s="103"/>
      <c r="C24" s="102" t="s">
        <v>304</v>
      </c>
      <c r="D24" s="103"/>
      <c r="E24" s="102"/>
      <c r="F24" s="102"/>
      <c r="G24" s="101">
        <f>+G25+G28+G29+G35+G39+G45+G51+G61+G64</f>
        <v>41492.799225999996</v>
      </c>
      <c r="H24" s="101">
        <f>+H25+H28+H29+H35+H39+H45+H51+H61+H64</f>
        <v>40700.692761329999</v>
      </c>
      <c r="I24" s="101">
        <f>+I25+I28+I29+I35+I39+I45+I51+I61+I64</f>
        <v>40700.692761329999</v>
      </c>
      <c r="J24" s="115">
        <f>+J25+J28+J29+J35+J39+J45+J51+J61+J64</f>
        <v>38060.819437339997</v>
      </c>
      <c r="K24" s="115"/>
      <c r="L24" s="115">
        <f t="shared" si="0"/>
        <v>93.513935157147586</v>
      </c>
      <c r="M24" s="115">
        <f t="shared" si="1"/>
        <v>93.513935157147586</v>
      </c>
    </row>
    <row r="25" spans="1:13" s="100" customFormat="1" ht="11.25" customHeight="1">
      <c r="A25" s="103"/>
      <c r="B25" s="103"/>
      <c r="C25" s="103"/>
      <c r="D25" s="103" t="s">
        <v>341</v>
      </c>
      <c r="E25" s="102"/>
      <c r="F25" s="102"/>
      <c r="G25" s="110">
        <f>SUM(G26:G27)</f>
        <v>2005.6463920000001</v>
      </c>
      <c r="H25" s="110">
        <f>SUM(H26:H27)</f>
        <v>1444.2523143300002</v>
      </c>
      <c r="I25" s="110">
        <f>SUM(I26:I27)</f>
        <v>1444.2523143300002</v>
      </c>
      <c r="J25" s="123">
        <f>SUM(J26:J27)</f>
        <v>1409.6830530800003</v>
      </c>
      <c r="K25" s="120"/>
      <c r="L25" s="123">
        <f t="shared" si="0"/>
        <v>97.606425074967802</v>
      </c>
      <c r="M25" s="123">
        <f t="shared" si="1"/>
        <v>97.606425074967802</v>
      </c>
    </row>
    <row r="26" spans="1:13" ht="11.25" customHeight="1">
      <c r="A26" s="95"/>
      <c r="B26" s="95"/>
      <c r="C26" s="95"/>
      <c r="D26" s="95"/>
      <c r="E26" s="99" t="s">
        <v>422</v>
      </c>
      <c r="F26" s="99"/>
      <c r="G26" s="98">
        <v>1915.6463920000001</v>
      </c>
      <c r="H26" s="97">
        <v>1372.4901325400003</v>
      </c>
      <c r="I26" s="97">
        <v>1372.4901325400003</v>
      </c>
      <c r="J26" s="96">
        <v>1343.0751408100002</v>
      </c>
      <c r="K26" s="96"/>
      <c r="L26" s="113">
        <f t="shared" si="0"/>
        <v>97.856815795421184</v>
      </c>
      <c r="M26" s="113">
        <f t="shared" si="1"/>
        <v>97.856815795421184</v>
      </c>
    </row>
    <row r="27" spans="1:13" ht="11.25" customHeight="1">
      <c r="A27" s="95"/>
      <c r="B27" s="95"/>
      <c r="C27" s="95"/>
      <c r="D27" s="95"/>
      <c r="E27" s="99" t="s">
        <v>421</v>
      </c>
      <c r="F27" s="99"/>
      <c r="G27" s="98">
        <v>90</v>
      </c>
      <c r="H27" s="97">
        <v>71.762181789999985</v>
      </c>
      <c r="I27" s="97">
        <v>71.762181789999985</v>
      </c>
      <c r="J27" s="96">
        <v>66.60791227</v>
      </c>
      <c r="K27" s="96"/>
      <c r="L27" s="113">
        <f t="shared" si="0"/>
        <v>92.817568541766065</v>
      </c>
      <c r="M27" s="113">
        <f t="shared" si="1"/>
        <v>92.817568541766065</v>
      </c>
    </row>
    <row r="28" spans="1:13" s="100" customFormat="1" ht="11.25" customHeight="1">
      <c r="A28" s="103"/>
      <c r="B28" s="103"/>
      <c r="C28" s="103"/>
      <c r="D28" s="103" t="s">
        <v>420</v>
      </c>
      <c r="E28" s="102"/>
      <c r="F28" s="102"/>
      <c r="G28" s="123">
        <v>2000</v>
      </c>
      <c r="H28" s="123">
        <v>2259.6999999999998</v>
      </c>
      <c r="I28" s="123">
        <v>2259.6999999999998</v>
      </c>
      <c r="J28" s="123">
        <v>2250.6999999999998</v>
      </c>
      <c r="K28" s="124"/>
      <c r="L28" s="123">
        <f t="shared" si="0"/>
        <v>99.601717042085241</v>
      </c>
      <c r="M28" s="123">
        <f t="shared" si="1"/>
        <v>99.601717042085241</v>
      </c>
    </row>
    <row r="29" spans="1:13" s="100" customFormat="1" ht="11.25" customHeight="1">
      <c r="A29" s="103"/>
      <c r="B29" s="103"/>
      <c r="C29" s="103"/>
      <c r="D29" s="102" t="s">
        <v>282</v>
      </c>
      <c r="E29" s="125"/>
      <c r="F29" s="125"/>
      <c r="G29" s="101">
        <f>SUM(G30:G34)</f>
        <v>16348.859445</v>
      </c>
      <c r="H29" s="101">
        <f>SUM(H30:H34)</f>
        <v>16761.745478720004</v>
      </c>
      <c r="I29" s="101">
        <f>SUM(I30:I34)</f>
        <v>16761.745478720004</v>
      </c>
      <c r="J29" s="115">
        <f>SUM(J30:J34)</f>
        <v>14814.425667059999</v>
      </c>
      <c r="K29" s="124"/>
      <c r="L29" s="115">
        <f t="shared" si="0"/>
        <v>88.382356633846754</v>
      </c>
      <c r="M29" s="115">
        <f t="shared" si="1"/>
        <v>88.382356633846754</v>
      </c>
    </row>
    <row r="30" spans="1:13" ht="11.25" customHeight="1">
      <c r="A30" s="95"/>
      <c r="B30" s="95"/>
      <c r="C30" s="95"/>
      <c r="D30" s="95"/>
      <c r="E30" s="99" t="s">
        <v>419</v>
      </c>
      <c r="F30" s="99"/>
      <c r="G30" s="98">
        <v>1654.8963040000001</v>
      </c>
      <c r="H30" s="97">
        <v>4319.1350800200044</v>
      </c>
      <c r="I30" s="97">
        <v>4319.1350800200044</v>
      </c>
      <c r="J30" s="96">
        <v>2747.5465097499996</v>
      </c>
      <c r="K30" s="96"/>
      <c r="L30" s="113">
        <f t="shared" si="0"/>
        <v>63.61334986858698</v>
      </c>
      <c r="M30" s="113">
        <f t="shared" si="1"/>
        <v>63.61334986858698</v>
      </c>
    </row>
    <row r="31" spans="1:13" ht="11.25" customHeight="1">
      <c r="A31" s="95"/>
      <c r="B31" s="95"/>
      <c r="C31" s="99"/>
      <c r="D31" s="99"/>
      <c r="E31" s="99" t="s">
        <v>418</v>
      </c>
      <c r="F31" s="99"/>
      <c r="G31" s="108">
        <v>1172.218216</v>
      </c>
      <c r="H31" s="97">
        <v>274.80219108000006</v>
      </c>
      <c r="I31" s="97">
        <v>274.80219108000006</v>
      </c>
      <c r="J31" s="96">
        <v>265.02523875000003</v>
      </c>
      <c r="K31" s="96"/>
      <c r="L31" s="107">
        <f t="shared" si="0"/>
        <v>96.442185452897718</v>
      </c>
      <c r="M31" s="107">
        <f t="shared" si="1"/>
        <v>96.442185452897718</v>
      </c>
    </row>
    <row r="32" spans="1:13" ht="11.25" customHeight="1">
      <c r="A32" s="95"/>
      <c r="B32" s="95"/>
      <c r="C32" s="99"/>
      <c r="D32" s="95"/>
      <c r="E32" s="99" t="s">
        <v>417</v>
      </c>
      <c r="F32" s="99"/>
      <c r="G32" s="108">
        <v>2591.0054129999999</v>
      </c>
      <c r="H32" s="97">
        <v>2486.5315080100008</v>
      </c>
      <c r="I32" s="97">
        <v>2486.5315080100008</v>
      </c>
      <c r="J32" s="96">
        <v>2448.2299430699991</v>
      </c>
      <c r="K32" s="96"/>
      <c r="L32" s="107">
        <f t="shared" si="0"/>
        <v>98.459638865760652</v>
      </c>
      <c r="M32" s="107">
        <f t="shared" si="1"/>
        <v>98.459638865760652</v>
      </c>
    </row>
    <row r="33" spans="1:13" ht="11.25" customHeight="1">
      <c r="A33" s="95"/>
      <c r="B33" s="95"/>
      <c r="C33" s="95"/>
      <c r="D33" s="95"/>
      <c r="E33" s="99" t="s">
        <v>416</v>
      </c>
      <c r="F33" s="99"/>
      <c r="G33" s="98">
        <v>1985.942292</v>
      </c>
      <c r="H33" s="97">
        <v>1363.6812790200008</v>
      </c>
      <c r="I33" s="97">
        <v>1363.6812790200008</v>
      </c>
      <c r="J33" s="96">
        <v>1358.3874668000012</v>
      </c>
      <c r="K33" s="96"/>
      <c r="L33" s="113">
        <f t="shared" si="0"/>
        <v>99.611799890381718</v>
      </c>
      <c r="M33" s="113">
        <f t="shared" si="1"/>
        <v>99.611799890381718</v>
      </c>
    </row>
    <row r="34" spans="1:13" ht="11.25" customHeight="1">
      <c r="A34" s="95"/>
      <c r="B34" s="95"/>
      <c r="C34" s="95"/>
      <c r="D34" s="95"/>
      <c r="E34" s="99" t="s">
        <v>415</v>
      </c>
      <c r="F34" s="99"/>
      <c r="G34" s="98">
        <v>8944.7972200000004</v>
      </c>
      <c r="H34" s="97">
        <v>8317.5954205899998</v>
      </c>
      <c r="I34" s="97">
        <v>8317.5954205899998</v>
      </c>
      <c r="J34" s="97">
        <v>7995.236508689999</v>
      </c>
      <c r="K34" s="97"/>
      <c r="L34" s="98">
        <f t="shared" si="0"/>
        <v>96.124373745060879</v>
      </c>
      <c r="M34" s="98">
        <f t="shared" si="1"/>
        <v>96.124373745060879</v>
      </c>
    </row>
    <row r="35" spans="1:13" s="100" customFormat="1" ht="11.25" customHeight="1">
      <c r="A35" s="103"/>
      <c r="B35" s="103"/>
      <c r="C35" s="103"/>
      <c r="D35" s="103" t="s">
        <v>376</v>
      </c>
      <c r="E35" s="102"/>
      <c r="F35" s="102"/>
      <c r="G35" s="110">
        <f>SUM(G36:G38)</f>
        <v>889.22760700000003</v>
      </c>
      <c r="H35" s="110">
        <f>SUM(H36:H38)</f>
        <v>1286.9577814699999</v>
      </c>
      <c r="I35" s="110">
        <f>SUM(I36:I38)</f>
        <v>1286.9577814699999</v>
      </c>
      <c r="J35" s="110">
        <f>SUM(J36:J38)</f>
        <v>1247.3265754700001</v>
      </c>
      <c r="K35" s="114"/>
      <c r="L35" s="110">
        <f t="shared" si="0"/>
        <v>96.920551196735303</v>
      </c>
      <c r="M35" s="110">
        <f t="shared" si="1"/>
        <v>96.920551196735303</v>
      </c>
    </row>
    <row r="36" spans="1:13" ht="11.25" customHeight="1">
      <c r="A36" s="95"/>
      <c r="B36" s="95"/>
      <c r="C36" s="95"/>
      <c r="D36" s="95"/>
      <c r="E36" s="99" t="s">
        <v>414</v>
      </c>
      <c r="F36" s="99"/>
      <c r="G36" s="108">
        <v>151.084002</v>
      </c>
      <c r="H36" s="97">
        <v>150.96624808999999</v>
      </c>
      <c r="I36" s="97">
        <v>150.96624808999999</v>
      </c>
      <c r="J36" s="97">
        <v>123.05900479999998</v>
      </c>
      <c r="K36" s="97"/>
      <c r="L36" s="98">
        <f t="shared" si="0"/>
        <v>81.51424994455526</v>
      </c>
      <c r="M36" s="98">
        <f t="shared" si="1"/>
        <v>81.51424994455526</v>
      </c>
    </row>
    <row r="37" spans="1:13" ht="11.25" customHeight="1">
      <c r="A37" s="95"/>
      <c r="B37" s="95"/>
      <c r="C37" s="95"/>
      <c r="D37" s="95"/>
      <c r="E37" s="99" t="s">
        <v>413</v>
      </c>
      <c r="F37" s="99"/>
      <c r="G37" s="98">
        <v>386.33693499999998</v>
      </c>
      <c r="H37" s="97">
        <v>816.15432210999973</v>
      </c>
      <c r="I37" s="97">
        <v>816.15432210999973</v>
      </c>
      <c r="J37" s="97">
        <v>809.25837872</v>
      </c>
      <c r="K37" s="97"/>
      <c r="L37" s="98">
        <f t="shared" si="0"/>
        <v>99.155068691890065</v>
      </c>
      <c r="M37" s="98">
        <f t="shared" si="1"/>
        <v>99.155068691890065</v>
      </c>
    </row>
    <row r="38" spans="1:13" ht="11.25" customHeight="1">
      <c r="A38" s="95"/>
      <c r="B38" s="95"/>
      <c r="C38" s="95"/>
      <c r="D38" s="95"/>
      <c r="E38" s="99" t="s">
        <v>412</v>
      </c>
      <c r="F38" s="99"/>
      <c r="G38" s="98">
        <v>351.80667</v>
      </c>
      <c r="H38" s="97">
        <v>319.83721127000013</v>
      </c>
      <c r="I38" s="97">
        <v>319.83721127000013</v>
      </c>
      <c r="J38" s="97">
        <v>315.00919195</v>
      </c>
      <c r="K38" s="97"/>
      <c r="L38" s="98">
        <f t="shared" si="0"/>
        <v>98.490476045351585</v>
      </c>
      <c r="M38" s="113">
        <f t="shared" si="1"/>
        <v>98.490476045351585</v>
      </c>
    </row>
    <row r="39" spans="1:13" s="100" customFormat="1" ht="11.25" customHeight="1">
      <c r="A39" s="103"/>
      <c r="B39" s="103"/>
      <c r="C39" s="103"/>
      <c r="D39" s="103" t="s">
        <v>411</v>
      </c>
      <c r="E39" s="102"/>
      <c r="F39" s="102"/>
      <c r="G39" s="101">
        <f>SUM(G40:G44)</f>
        <v>4278.4953580000001</v>
      </c>
      <c r="H39" s="101">
        <f>SUM(H40:H44)</f>
        <v>3246.58943301</v>
      </c>
      <c r="I39" s="101">
        <f>SUM(I40:I44)</f>
        <v>3246.58943301</v>
      </c>
      <c r="J39" s="101">
        <f>SUM(J40:J44)</f>
        <v>3161.2755641300009</v>
      </c>
      <c r="K39" s="114"/>
      <c r="L39" s="101">
        <f t="shared" si="0"/>
        <v>97.372200253824445</v>
      </c>
      <c r="M39" s="115">
        <f t="shared" si="1"/>
        <v>97.372200253824445</v>
      </c>
    </row>
    <row r="40" spans="1:13" ht="11.25" customHeight="1">
      <c r="A40" s="95"/>
      <c r="B40" s="95"/>
      <c r="C40" s="95"/>
      <c r="D40" s="95"/>
      <c r="E40" s="99" t="s">
        <v>410</v>
      </c>
      <c r="F40" s="99"/>
      <c r="G40" s="98">
        <v>222.89530099999999</v>
      </c>
      <c r="H40" s="97">
        <v>183.58970188000006</v>
      </c>
      <c r="I40" s="97">
        <v>183.58970188000006</v>
      </c>
      <c r="J40" s="97">
        <v>178.25978226000001</v>
      </c>
      <c r="K40" s="97"/>
      <c r="L40" s="98">
        <f t="shared" ref="L40:L71" si="4">IFERROR(+J40/H40*100,"n.a")</f>
        <v>97.096830832328578</v>
      </c>
      <c r="M40" s="113">
        <f t="shared" ref="M40:M71" si="5">IFERROR(+J40/I40*100,"n.a.")</f>
        <v>97.096830832328578</v>
      </c>
    </row>
    <row r="41" spans="1:13" ht="11.25" customHeight="1">
      <c r="A41" s="95"/>
      <c r="B41" s="95"/>
      <c r="C41" s="95"/>
      <c r="D41" s="95"/>
      <c r="E41" s="99" t="s">
        <v>409</v>
      </c>
      <c r="F41" s="99"/>
      <c r="G41" s="98">
        <v>1526.747705</v>
      </c>
      <c r="H41" s="97">
        <v>1018.8955918300001</v>
      </c>
      <c r="I41" s="97">
        <v>1018.8955918300001</v>
      </c>
      <c r="J41" s="97">
        <v>1009.6041456600001</v>
      </c>
      <c r="K41" s="97"/>
      <c r="L41" s="98">
        <f t="shared" si="4"/>
        <v>99.088086527755806</v>
      </c>
      <c r="M41" s="113">
        <f t="shared" si="5"/>
        <v>99.088086527755806</v>
      </c>
    </row>
    <row r="42" spans="1:13" ht="11.25" customHeight="1">
      <c r="A42" s="95"/>
      <c r="B42" s="95"/>
      <c r="C42" s="95"/>
      <c r="D42" s="95"/>
      <c r="E42" s="99" t="s">
        <v>408</v>
      </c>
      <c r="F42" s="99"/>
      <c r="G42" s="98">
        <v>1315.4937620000001</v>
      </c>
      <c r="H42" s="97">
        <v>750.5040172099998</v>
      </c>
      <c r="I42" s="97">
        <v>750.5040172099998</v>
      </c>
      <c r="J42" s="97">
        <v>745.40427530999989</v>
      </c>
      <c r="K42" s="97"/>
      <c r="L42" s="98">
        <f t="shared" si="4"/>
        <v>99.320491058934195</v>
      </c>
      <c r="M42" s="113">
        <f t="shared" si="5"/>
        <v>99.320491058934195</v>
      </c>
    </row>
    <row r="43" spans="1:13" ht="11.25" customHeight="1">
      <c r="A43" s="95"/>
      <c r="B43" s="95"/>
      <c r="C43" s="95"/>
      <c r="D43" s="95"/>
      <c r="E43" s="99" t="s">
        <v>407</v>
      </c>
      <c r="F43" s="99"/>
      <c r="G43" s="98">
        <v>36.218192999999999</v>
      </c>
      <c r="H43" s="97">
        <v>23.738246740000001</v>
      </c>
      <c r="I43" s="97">
        <v>23.738246740000001</v>
      </c>
      <c r="J43" s="97">
        <v>22.590453140000005</v>
      </c>
      <c r="K43" s="97"/>
      <c r="L43" s="98">
        <f t="shared" si="4"/>
        <v>95.16479202288383</v>
      </c>
      <c r="M43" s="113">
        <f t="shared" si="5"/>
        <v>95.16479202288383</v>
      </c>
    </row>
    <row r="44" spans="1:13" ht="11.25" customHeight="1">
      <c r="A44" s="95"/>
      <c r="B44" s="95"/>
      <c r="C44" s="95"/>
      <c r="D44" s="95"/>
      <c r="E44" s="99" t="s">
        <v>406</v>
      </c>
      <c r="F44" s="99"/>
      <c r="G44" s="98">
        <v>1177.1403969999999</v>
      </c>
      <c r="H44" s="97">
        <v>1269.8618753500002</v>
      </c>
      <c r="I44" s="97">
        <v>1269.8618753500002</v>
      </c>
      <c r="J44" s="97">
        <v>1205.4169077600011</v>
      </c>
      <c r="K44" s="97"/>
      <c r="L44" s="98">
        <f t="shared" si="4"/>
        <v>94.925041152823269</v>
      </c>
      <c r="M44" s="113">
        <f t="shared" si="5"/>
        <v>94.925041152823269</v>
      </c>
    </row>
    <row r="45" spans="1:13" s="100" customFormat="1" ht="11.25" customHeight="1">
      <c r="A45" s="103"/>
      <c r="B45" s="103"/>
      <c r="C45" s="103"/>
      <c r="D45" s="103" t="s">
        <v>405</v>
      </c>
      <c r="E45" s="102"/>
      <c r="F45" s="102"/>
      <c r="G45" s="110">
        <f>SUM(G46:G50)</f>
        <v>4668.0266489999995</v>
      </c>
      <c r="H45" s="110">
        <f>SUM(H46:H50)</f>
        <v>4200.4019111199996</v>
      </c>
      <c r="I45" s="110">
        <f>SUM(I46:I50)</f>
        <v>4200.4019111199996</v>
      </c>
      <c r="J45" s="110">
        <f>SUM(J46:J50)</f>
        <v>4192.3675058600002</v>
      </c>
      <c r="K45" s="114"/>
      <c r="L45" s="110">
        <f t="shared" si="4"/>
        <v>99.808722940566014</v>
      </c>
      <c r="M45" s="123">
        <f t="shared" si="5"/>
        <v>99.808722940566014</v>
      </c>
    </row>
    <row r="46" spans="1:13" ht="11.25" customHeight="1">
      <c r="A46" s="95"/>
      <c r="B46" s="95"/>
      <c r="C46" s="95"/>
      <c r="D46" s="95"/>
      <c r="E46" s="99" t="s">
        <v>404</v>
      </c>
      <c r="F46" s="99"/>
      <c r="G46" s="108">
        <v>1989.3972429999999</v>
      </c>
      <c r="H46" s="97">
        <v>1696.0153255099999</v>
      </c>
      <c r="I46" s="97">
        <v>1696.0153255099999</v>
      </c>
      <c r="J46" s="97">
        <v>1691.0808061600001</v>
      </c>
      <c r="K46" s="97"/>
      <c r="L46" s="98">
        <f t="shared" si="4"/>
        <v>99.709052195709617</v>
      </c>
      <c r="M46" s="113">
        <f t="shared" si="5"/>
        <v>99.709052195709617</v>
      </c>
    </row>
    <row r="47" spans="1:13" ht="11.25" customHeight="1">
      <c r="A47" s="95"/>
      <c r="B47" s="95"/>
      <c r="C47" s="95"/>
      <c r="D47" s="95"/>
      <c r="E47" s="99" t="s">
        <v>403</v>
      </c>
      <c r="F47" s="99"/>
      <c r="G47" s="98">
        <v>759.54167199999995</v>
      </c>
      <c r="H47" s="97">
        <v>1401.7484520400001</v>
      </c>
      <c r="I47" s="97">
        <v>1401.7484520400001</v>
      </c>
      <c r="J47" s="97">
        <v>1401.5589005899999</v>
      </c>
      <c r="K47" s="97"/>
      <c r="L47" s="98">
        <f t="shared" si="4"/>
        <v>99.98647749888903</v>
      </c>
      <c r="M47" s="113">
        <f t="shared" si="5"/>
        <v>99.98647749888903</v>
      </c>
    </row>
    <row r="48" spans="1:13" ht="11.25" customHeight="1">
      <c r="A48" s="95"/>
      <c r="B48" s="95"/>
      <c r="C48" s="95"/>
      <c r="D48" s="95"/>
      <c r="E48" s="99" t="s">
        <v>402</v>
      </c>
      <c r="F48" s="99"/>
      <c r="G48" s="98">
        <v>400.00439</v>
      </c>
      <c r="H48" s="97">
        <v>529.79560129999993</v>
      </c>
      <c r="I48" s="97">
        <v>529.79560129999993</v>
      </c>
      <c r="J48" s="97">
        <v>527.0531396099999</v>
      </c>
      <c r="K48" s="98"/>
      <c r="L48" s="98">
        <f t="shared" si="4"/>
        <v>99.482354764125887</v>
      </c>
      <c r="M48" s="113">
        <f t="shared" si="5"/>
        <v>99.482354764125887</v>
      </c>
    </row>
    <row r="49" spans="1:135" ht="11.25" customHeight="1">
      <c r="A49" s="95"/>
      <c r="B49" s="95"/>
      <c r="C49" s="95"/>
      <c r="D49" s="95"/>
      <c r="E49" s="99" t="s">
        <v>401</v>
      </c>
      <c r="F49" s="99"/>
      <c r="G49" s="98">
        <v>759.54167199999995</v>
      </c>
      <c r="H49" s="97">
        <v>283.41921167000004</v>
      </c>
      <c r="I49" s="97">
        <v>283.41921167000004</v>
      </c>
      <c r="J49" s="97">
        <v>283.32605424000002</v>
      </c>
      <c r="K49" s="98"/>
      <c r="L49" s="98">
        <f t="shared" si="4"/>
        <v>99.967130869692596</v>
      </c>
      <c r="M49" s="113">
        <f t="shared" si="5"/>
        <v>99.967130869692596</v>
      </c>
    </row>
    <row r="50" spans="1:135" ht="11.25" customHeight="1">
      <c r="A50" s="95"/>
      <c r="B50" s="95"/>
      <c r="C50" s="95"/>
      <c r="D50" s="95"/>
      <c r="E50" s="99" t="s">
        <v>400</v>
      </c>
      <c r="F50" s="99"/>
      <c r="G50" s="98">
        <v>759.54167199999995</v>
      </c>
      <c r="H50" s="97">
        <v>289.42332060000007</v>
      </c>
      <c r="I50" s="97">
        <v>289.42332060000007</v>
      </c>
      <c r="J50" s="97">
        <v>289.34860526000011</v>
      </c>
      <c r="K50" s="98"/>
      <c r="L50" s="98">
        <f t="shared" si="4"/>
        <v>99.97418475475817</v>
      </c>
      <c r="M50" s="113">
        <f t="shared" si="5"/>
        <v>99.97418475475817</v>
      </c>
    </row>
    <row r="51" spans="1:135" s="100" customFormat="1" ht="11.25" customHeight="1">
      <c r="A51" s="103"/>
      <c r="B51" s="103"/>
      <c r="C51" s="118"/>
      <c r="D51" s="103" t="s">
        <v>281</v>
      </c>
      <c r="E51" s="102"/>
      <c r="F51" s="102"/>
      <c r="G51" s="110">
        <f>SUM(G52:G60)</f>
        <v>11068.846224999999</v>
      </c>
      <c r="H51" s="110">
        <f>SUM(H52:H60)</f>
        <v>10950.972719910002</v>
      </c>
      <c r="I51" s="110">
        <f>SUM(I52:I60)</f>
        <v>10950.972719910002</v>
      </c>
      <c r="J51" s="110">
        <f>SUM(J52:J60)</f>
        <v>10441.348120760002</v>
      </c>
      <c r="K51" s="114"/>
      <c r="L51" s="110">
        <f t="shared" si="4"/>
        <v>95.346307472545803</v>
      </c>
      <c r="M51" s="123">
        <f t="shared" si="5"/>
        <v>95.346307472545803</v>
      </c>
    </row>
    <row r="52" spans="1:135" ht="11.25" customHeight="1">
      <c r="A52" s="95"/>
      <c r="B52" s="95"/>
      <c r="C52" s="117"/>
      <c r="D52" s="95"/>
      <c r="E52" s="99" t="s">
        <v>399</v>
      </c>
      <c r="F52" s="99"/>
      <c r="G52" s="98">
        <v>567.61802399999999</v>
      </c>
      <c r="H52" s="97">
        <v>563.41138690999992</v>
      </c>
      <c r="I52" s="97">
        <v>563.41138690999992</v>
      </c>
      <c r="J52" s="97">
        <v>547.36953023000024</v>
      </c>
      <c r="K52" s="98">
        <v>0</v>
      </c>
      <c r="L52" s="98">
        <f t="shared" si="4"/>
        <v>97.152727642233074</v>
      </c>
      <c r="M52" s="113">
        <f t="shared" si="5"/>
        <v>97.152727642233074</v>
      </c>
    </row>
    <row r="53" spans="1:135" ht="11.25" customHeight="1">
      <c r="A53" s="95"/>
      <c r="B53" s="95"/>
      <c r="C53" s="117"/>
      <c r="D53" s="95"/>
      <c r="E53" s="99" t="s">
        <v>398</v>
      </c>
      <c r="F53" s="99"/>
      <c r="G53" s="98">
        <v>3866.6312979999998</v>
      </c>
      <c r="H53" s="97">
        <v>3321.8592194200014</v>
      </c>
      <c r="I53" s="97">
        <v>3321.8592194200014</v>
      </c>
      <c r="J53" s="97">
        <v>3227.7366364900004</v>
      </c>
      <c r="K53" s="97">
        <v>3.0979719800000001</v>
      </c>
      <c r="L53" s="98">
        <f t="shared" si="4"/>
        <v>97.166569179700673</v>
      </c>
      <c r="M53" s="113">
        <f t="shared" si="5"/>
        <v>97.166569179700673</v>
      </c>
    </row>
    <row r="54" spans="1:135" ht="11.25" customHeight="1">
      <c r="A54" s="95"/>
      <c r="B54" s="95"/>
      <c r="C54" s="117"/>
      <c r="D54" s="95"/>
      <c r="E54" s="99" t="s">
        <v>397</v>
      </c>
      <c r="F54" s="99"/>
      <c r="G54" s="98">
        <v>789.65748900000006</v>
      </c>
      <c r="H54" s="97">
        <v>776.42859504000023</v>
      </c>
      <c r="I54" s="97">
        <v>776.42859504000023</v>
      </c>
      <c r="J54" s="97">
        <v>771.92260110999996</v>
      </c>
      <c r="K54" s="97">
        <v>13.1807</v>
      </c>
      <c r="L54" s="98">
        <f t="shared" si="4"/>
        <v>99.419651213416714</v>
      </c>
      <c r="M54" s="113">
        <f t="shared" si="5"/>
        <v>99.419651213416714</v>
      </c>
    </row>
    <row r="55" spans="1:135" ht="11.25" customHeight="1">
      <c r="A55" s="95"/>
      <c r="B55" s="95"/>
      <c r="C55" s="117"/>
      <c r="D55" s="95"/>
      <c r="E55" s="99" t="s">
        <v>396</v>
      </c>
      <c r="F55" s="99"/>
      <c r="G55" s="98">
        <v>1206.8600590000001</v>
      </c>
      <c r="H55" s="97">
        <v>1218.2855814300003</v>
      </c>
      <c r="I55" s="97">
        <v>1218.2855814300003</v>
      </c>
      <c r="J55" s="97">
        <v>920.52516572000013</v>
      </c>
      <c r="K55" s="97">
        <v>11.305723</v>
      </c>
      <c r="L55" s="98">
        <f t="shared" si="4"/>
        <v>75.559062649293224</v>
      </c>
      <c r="M55" s="113">
        <f t="shared" si="5"/>
        <v>75.559062649293224</v>
      </c>
    </row>
    <row r="56" spans="1:135" ht="11.25" customHeight="1">
      <c r="A56" s="95"/>
      <c r="B56" s="95"/>
      <c r="C56" s="117"/>
      <c r="D56" s="95"/>
      <c r="E56" s="99" t="s">
        <v>395</v>
      </c>
      <c r="F56" s="99"/>
      <c r="G56" s="98">
        <v>1195.3144729999999</v>
      </c>
      <c r="H56" s="97">
        <v>1266.0522710600003</v>
      </c>
      <c r="I56" s="97">
        <v>1266.0522710600003</v>
      </c>
      <c r="J56" s="97">
        <v>1248.8340323299999</v>
      </c>
      <c r="K56" s="97">
        <v>0</v>
      </c>
      <c r="L56" s="98">
        <f t="shared" si="4"/>
        <v>98.640005699323581</v>
      </c>
      <c r="M56" s="113">
        <f t="shared" si="5"/>
        <v>98.640005699323581</v>
      </c>
    </row>
    <row r="57" spans="1:135" ht="11.25" customHeight="1">
      <c r="A57" s="95"/>
      <c r="B57" s="95"/>
      <c r="C57" s="117"/>
      <c r="D57" s="95"/>
      <c r="E57" s="99" t="s">
        <v>394</v>
      </c>
      <c r="F57" s="99"/>
      <c r="G57" s="98">
        <v>308.58736900000002</v>
      </c>
      <c r="H57" s="97">
        <v>307.32227081000019</v>
      </c>
      <c r="I57" s="97">
        <v>307.32227081000019</v>
      </c>
      <c r="J57" s="97">
        <v>248.79879643000001</v>
      </c>
      <c r="K57" s="97">
        <v>2.5</v>
      </c>
      <c r="L57" s="98">
        <f t="shared" si="4"/>
        <v>80.956969299442051</v>
      </c>
      <c r="M57" s="113">
        <f t="shared" si="5"/>
        <v>80.956969299442051</v>
      </c>
    </row>
    <row r="58" spans="1:135" ht="11.25" customHeight="1">
      <c r="A58" s="95"/>
      <c r="B58" s="95"/>
      <c r="C58" s="117"/>
      <c r="D58" s="95"/>
      <c r="E58" s="99" t="s">
        <v>393</v>
      </c>
      <c r="F58" s="99"/>
      <c r="G58" s="98">
        <v>729.66898500000002</v>
      </c>
      <c r="H58" s="97">
        <v>934.29900871000007</v>
      </c>
      <c r="I58" s="97">
        <v>934.29900871000007</v>
      </c>
      <c r="J58" s="97">
        <v>929.06797505999998</v>
      </c>
      <c r="K58" s="97">
        <v>0</v>
      </c>
      <c r="L58" s="98">
        <f t="shared" si="4"/>
        <v>99.440111398895453</v>
      </c>
      <c r="M58" s="98">
        <f t="shared" si="5"/>
        <v>99.440111398895453</v>
      </c>
    </row>
    <row r="59" spans="1:135" ht="11.25" customHeight="1">
      <c r="A59" s="95"/>
      <c r="B59" s="95"/>
      <c r="C59" s="117"/>
      <c r="D59" s="95"/>
      <c r="E59" s="99" t="s">
        <v>392</v>
      </c>
      <c r="F59" s="99"/>
      <c r="G59" s="98">
        <v>1650</v>
      </c>
      <c r="H59" s="97">
        <v>1627.3321175899998</v>
      </c>
      <c r="I59" s="97">
        <v>1627.3321175899998</v>
      </c>
      <c r="J59" s="97">
        <v>1618.2599676099992</v>
      </c>
      <c r="K59" s="97">
        <v>0</v>
      </c>
      <c r="L59" s="98">
        <f t="shared" si="4"/>
        <v>99.442513923129837</v>
      </c>
      <c r="M59" s="98">
        <f t="shared" si="5"/>
        <v>99.442513923129837</v>
      </c>
    </row>
    <row r="60" spans="1:135" ht="11.25" customHeight="1">
      <c r="A60" s="95"/>
      <c r="B60" s="95"/>
      <c r="C60" s="117"/>
      <c r="D60" s="95"/>
      <c r="E60" s="99" t="s">
        <v>391</v>
      </c>
      <c r="F60" s="99"/>
      <c r="G60" s="98">
        <v>754.50852799999996</v>
      </c>
      <c r="H60" s="97">
        <v>935.9822689399997</v>
      </c>
      <c r="I60" s="97">
        <v>935.9822689399997</v>
      </c>
      <c r="J60" s="97">
        <v>928.83341578000022</v>
      </c>
      <c r="K60" s="97">
        <v>33.746924999999997</v>
      </c>
      <c r="L60" s="98">
        <f t="shared" si="4"/>
        <v>99.236219168115696</v>
      </c>
      <c r="M60" s="98">
        <f t="shared" si="5"/>
        <v>99.236219168115696</v>
      </c>
    </row>
    <row r="61" spans="1:135" s="100" customFormat="1" ht="11.25" customHeight="1">
      <c r="A61" s="103"/>
      <c r="B61" s="103"/>
      <c r="C61" s="103"/>
      <c r="D61" s="103" t="s">
        <v>390</v>
      </c>
      <c r="E61" s="102"/>
      <c r="F61" s="102"/>
      <c r="G61" s="110">
        <f>SUM(G62:G63)</f>
        <v>185.22391000000002</v>
      </c>
      <c r="H61" s="110">
        <f>SUM(H62:H63)</f>
        <v>186.81273578</v>
      </c>
      <c r="I61" s="110">
        <f>SUM(I62:I63)</f>
        <v>186.81273578</v>
      </c>
      <c r="J61" s="110">
        <f>SUM(J62:J63)</f>
        <v>185.70756399000001</v>
      </c>
      <c r="K61" s="114"/>
      <c r="L61" s="110">
        <f t="shared" si="4"/>
        <v>99.408406613507609</v>
      </c>
      <c r="M61" s="110">
        <f t="shared" si="5"/>
        <v>99.408406613507609</v>
      </c>
    </row>
    <row r="62" spans="1:135" ht="11.25" customHeight="1">
      <c r="A62" s="95"/>
      <c r="B62" s="95"/>
      <c r="C62" s="95"/>
      <c r="D62" s="95"/>
      <c r="E62" s="99" t="s">
        <v>389</v>
      </c>
      <c r="F62" s="99"/>
      <c r="G62" s="98">
        <v>172.53529900000001</v>
      </c>
      <c r="H62" s="97">
        <v>174.12412477999999</v>
      </c>
      <c r="I62" s="97">
        <v>174.12412477999999</v>
      </c>
      <c r="J62" s="97">
        <v>173.01895299</v>
      </c>
      <c r="K62" s="97"/>
      <c r="L62" s="98">
        <f t="shared" si="4"/>
        <v>99.365296571399085</v>
      </c>
      <c r="M62" s="98">
        <f t="shared" si="5"/>
        <v>99.365296571399085</v>
      </c>
    </row>
    <row r="63" spans="1:135" ht="11.25" customHeight="1">
      <c r="A63" s="95"/>
      <c r="B63" s="95"/>
      <c r="C63" s="95"/>
      <c r="D63" s="95"/>
      <c r="E63" s="99" t="s">
        <v>388</v>
      </c>
      <c r="F63" s="99"/>
      <c r="G63" s="98">
        <v>12.688611</v>
      </c>
      <c r="H63" s="97">
        <v>12.688611</v>
      </c>
      <c r="I63" s="97">
        <v>12.688611</v>
      </c>
      <c r="J63" s="97">
        <v>12.688611</v>
      </c>
      <c r="K63" s="97"/>
      <c r="L63" s="98">
        <f t="shared" si="4"/>
        <v>100</v>
      </c>
      <c r="M63" s="98">
        <f t="shared" si="5"/>
        <v>100</v>
      </c>
    </row>
    <row r="64" spans="1:135" s="100" customFormat="1" ht="11.25" customHeight="1">
      <c r="A64" s="103"/>
      <c r="B64" s="103"/>
      <c r="C64" s="103"/>
      <c r="D64" s="103" t="s">
        <v>387</v>
      </c>
      <c r="E64" s="102"/>
      <c r="F64" s="102"/>
      <c r="G64" s="115">
        <f>SUM(G65:G66)</f>
        <v>48.473640000000003</v>
      </c>
      <c r="H64" s="115">
        <f>SUM(H65:H66)</f>
        <v>363.26038699000003</v>
      </c>
      <c r="I64" s="115">
        <f>SUM(I65:I66)</f>
        <v>363.26038699000003</v>
      </c>
      <c r="J64" s="115">
        <f>SUM(J65:J66)</f>
        <v>357.98538698999999</v>
      </c>
      <c r="K64" s="109"/>
      <c r="L64" s="101">
        <f t="shared" si="4"/>
        <v>98.547873594555952</v>
      </c>
      <c r="M64" s="101">
        <f t="shared" si="5"/>
        <v>98.547873594555952</v>
      </c>
      <c r="EE64" s="100">
        <f>SUM(EE61:EE63)</f>
        <v>0</v>
      </c>
    </row>
    <row r="65" spans="1:13" ht="11.25" customHeight="1">
      <c r="A65" s="95"/>
      <c r="B65" s="95"/>
      <c r="C65" s="95"/>
      <c r="D65" s="95"/>
      <c r="E65" s="99" t="s">
        <v>387</v>
      </c>
      <c r="F65" s="99"/>
      <c r="G65" s="98">
        <v>11.488253</v>
      </c>
      <c r="H65" s="96">
        <v>326.27499999000003</v>
      </c>
      <c r="I65" s="96">
        <v>326.27499999000003</v>
      </c>
      <c r="J65" s="96">
        <v>320.99999998999999</v>
      </c>
      <c r="K65" s="97"/>
      <c r="L65" s="98">
        <f t="shared" si="4"/>
        <v>98.383265650092184</v>
      </c>
      <c r="M65" s="98">
        <f t="shared" si="5"/>
        <v>98.383265650092184</v>
      </c>
    </row>
    <row r="66" spans="1:13" ht="11.25" customHeight="1">
      <c r="A66" s="95"/>
      <c r="B66" s="95"/>
      <c r="C66" s="95"/>
      <c r="D66" s="95"/>
      <c r="E66" s="99" t="s">
        <v>386</v>
      </c>
      <c r="F66" s="99"/>
      <c r="G66" s="98">
        <v>36.985387000000003</v>
      </c>
      <c r="H66" s="96">
        <v>36.985387000000003</v>
      </c>
      <c r="I66" s="96">
        <v>36.985387000000003</v>
      </c>
      <c r="J66" s="96">
        <v>36.985387000000003</v>
      </c>
      <c r="K66" s="98"/>
      <c r="L66" s="98">
        <f t="shared" si="4"/>
        <v>100</v>
      </c>
      <c r="M66" s="98">
        <f t="shared" si="5"/>
        <v>100</v>
      </c>
    </row>
    <row r="67" spans="1:13" s="100" customFormat="1" ht="11.25" customHeight="1">
      <c r="A67" s="103"/>
      <c r="B67" s="103"/>
      <c r="C67" s="103" t="s">
        <v>212</v>
      </c>
      <c r="D67" s="103"/>
      <c r="E67" s="102"/>
      <c r="F67" s="102"/>
      <c r="G67" s="110">
        <f>+G68</f>
        <v>80</v>
      </c>
      <c r="H67" s="110">
        <f>+H68</f>
        <v>80</v>
      </c>
      <c r="I67" s="110">
        <f>+I68</f>
        <v>80</v>
      </c>
      <c r="J67" s="110">
        <f>+J68</f>
        <v>68.349808330000002</v>
      </c>
      <c r="K67" s="114"/>
      <c r="L67" s="110">
        <f t="shared" si="4"/>
        <v>85.437260412500009</v>
      </c>
      <c r="M67" s="110">
        <f t="shared" si="5"/>
        <v>85.437260412500009</v>
      </c>
    </row>
    <row r="68" spans="1:13" ht="11.25" customHeight="1">
      <c r="A68" s="95"/>
      <c r="B68" s="95"/>
      <c r="C68" s="95"/>
      <c r="D68" s="95" t="s">
        <v>385</v>
      </c>
      <c r="E68" s="99"/>
      <c r="F68" s="99"/>
      <c r="G68" s="98">
        <v>80</v>
      </c>
      <c r="H68" s="97">
        <v>80</v>
      </c>
      <c r="I68" s="97">
        <v>80</v>
      </c>
      <c r="J68" s="97">
        <v>68.349808330000002</v>
      </c>
      <c r="K68" s="97"/>
      <c r="L68" s="98">
        <f t="shared" si="4"/>
        <v>85.437260412500009</v>
      </c>
      <c r="M68" s="98">
        <f t="shared" si="5"/>
        <v>85.437260412500009</v>
      </c>
    </row>
    <row r="69" spans="1:13" s="100" customFormat="1" ht="11.25" customHeight="1">
      <c r="A69" s="103"/>
      <c r="B69" s="103"/>
      <c r="C69" s="103" t="s">
        <v>172</v>
      </c>
      <c r="D69" s="103"/>
      <c r="E69" s="102"/>
      <c r="F69" s="102"/>
      <c r="G69" s="110">
        <f>SUM(G70:G71)</f>
        <v>1280.45606615</v>
      </c>
      <c r="H69" s="110">
        <f>SUM(H70:H71)</f>
        <v>981.38536225540008</v>
      </c>
      <c r="I69" s="110">
        <f>SUM(I70:I71)</f>
        <v>981.38536225540008</v>
      </c>
      <c r="J69" s="110">
        <f>SUM(J70:J71)</f>
        <v>981.37251015700008</v>
      </c>
      <c r="K69" s="114"/>
      <c r="L69" s="110">
        <f t="shared" si="4"/>
        <v>99.998690412666193</v>
      </c>
      <c r="M69" s="110">
        <f t="shared" si="5"/>
        <v>99.998690412666193</v>
      </c>
    </row>
    <row r="70" spans="1:13" ht="11.25" customHeight="1">
      <c r="A70" s="95"/>
      <c r="B70" s="95"/>
      <c r="C70" s="95"/>
      <c r="D70" s="95" t="s">
        <v>168</v>
      </c>
      <c r="E70" s="99"/>
      <c r="F70" s="99"/>
      <c r="G70" s="98">
        <v>1142.9590272</v>
      </c>
      <c r="H70" s="97">
        <v>864.47616744000004</v>
      </c>
      <c r="I70" s="97">
        <v>864.47616744000004</v>
      </c>
      <c r="J70" s="97">
        <v>864.47616744000004</v>
      </c>
      <c r="K70" s="97"/>
      <c r="L70" s="98">
        <f t="shared" si="4"/>
        <v>100</v>
      </c>
      <c r="M70" s="98">
        <f t="shared" si="5"/>
        <v>100</v>
      </c>
    </row>
    <row r="71" spans="1:13" ht="11.25" customHeight="1">
      <c r="A71" s="95"/>
      <c r="B71" s="95"/>
      <c r="C71" s="95"/>
      <c r="D71" s="95" t="s">
        <v>384</v>
      </c>
      <c r="E71" s="99"/>
      <c r="F71" s="99"/>
      <c r="G71" s="98">
        <v>137.49703894999999</v>
      </c>
      <c r="H71" s="97">
        <v>116.9091948154</v>
      </c>
      <c r="I71" s="97">
        <v>116.9091948154</v>
      </c>
      <c r="J71" s="97">
        <v>116.896342717</v>
      </c>
      <c r="K71" s="97"/>
      <c r="L71" s="98">
        <f t="shared" si="4"/>
        <v>99.98900676852638</v>
      </c>
      <c r="M71" s="98">
        <f t="shared" si="5"/>
        <v>99.98900676852638</v>
      </c>
    </row>
    <row r="72" spans="1:13" s="100" customFormat="1" ht="11.25" customHeight="1">
      <c r="A72" s="103"/>
      <c r="B72" s="103"/>
      <c r="C72" s="103" t="s">
        <v>383</v>
      </c>
      <c r="D72" s="103"/>
      <c r="E72" s="102"/>
      <c r="F72" s="102"/>
      <c r="G72" s="110">
        <f>+G73</f>
        <v>56.038510000000002</v>
      </c>
      <c r="H72" s="110">
        <f>+H73</f>
        <v>43.985509890000003</v>
      </c>
      <c r="I72" s="110">
        <f>+I73</f>
        <v>43.985509890000003</v>
      </c>
      <c r="J72" s="110">
        <f>+J73</f>
        <v>43.985509890000003</v>
      </c>
      <c r="K72" s="114"/>
      <c r="L72" s="110">
        <f t="shared" ref="L72:L103" si="6">IFERROR(+J72/H72*100,"n.a")</f>
        <v>100</v>
      </c>
      <c r="M72" s="110">
        <f t="shared" ref="M72:M103" si="7">IFERROR(+J72/I72*100,"n.a.")</f>
        <v>100</v>
      </c>
    </row>
    <row r="73" spans="1:13" ht="11.25" customHeight="1">
      <c r="A73" s="95"/>
      <c r="B73" s="95"/>
      <c r="C73" s="95"/>
      <c r="D73" s="95" t="s">
        <v>382</v>
      </c>
      <c r="E73" s="99"/>
      <c r="F73" s="99"/>
      <c r="G73" s="113">
        <v>56.038510000000002</v>
      </c>
      <c r="H73" s="97">
        <v>43.985509890000003</v>
      </c>
      <c r="I73" s="97">
        <v>43.985509890000003</v>
      </c>
      <c r="J73" s="97">
        <v>43.985509890000003</v>
      </c>
      <c r="K73" s="96"/>
      <c r="L73" s="98">
        <f t="shared" si="6"/>
        <v>100</v>
      </c>
      <c r="M73" s="113">
        <f t="shared" si="7"/>
        <v>100</v>
      </c>
    </row>
    <row r="74" spans="1:13" s="100" customFormat="1" ht="11.25" customHeight="1">
      <c r="A74" s="112" t="s">
        <v>381</v>
      </c>
      <c r="B74" s="112"/>
      <c r="C74" s="112"/>
      <c r="D74" s="112"/>
      <c r="E74" s="112"/>
      <c r="F74" s="112"/>
      <c r="G74" s="111">
        <f>+G75</f>
        <v>9149.153144323489</v>
      </c>
      <c r="H74" s="111">
        <f>+H75</f>
        <v>10142.462828140586</v>
      </c>
      <c r="I74" s="111">
        <f>+I75</f>
        <v>10142.462828140586</v>
      </c>
      <c r="J74" s="111">
        <f>+J75</f>
        <v>9219.4130817448531</v>
      </c>
      <c r="K74" s="111"/>
      <c r="L74" s="111">
        <f t="shared" si="6"/>
        <v>90.899155737256422</v>
      </c>
      <c r="M74" s="111">
        <f t="shared" si="7"/>
        <v>90.899155737256422</v>
      </c>
    </row>
    <row r="75" spans="1:13" s="100" customFormat="1" ht="11.25" customHeight="1">
      <c r="A75" s="103"/>
      <c r="B75" s="103" t="s">
        <v>380</v>
      </c>
      <c r="C75" s="103"/>
      <c r="D75" s="103"/>
      <c r="E75" s="102"/>
      <c r="F75" s="102"/>
      <c r="G75" s="110">
        <f>+G76+G87</f>
        <v>9149.153144323489</v>
      </c>
      <c r="H75" s="110">
        <f>+H76+H87</f>
        <v>10142.462828140586</v>
      </c>
      <c r="I75" s="110">
        <f>+I76+I87</f>
        <v>10142.462828140586</v>
      </c>
      <c r="J75" s="110">
        <f>+J76+J87</f>
        <v>9219.4130817448531</v>
      </c>
      <c r="K75" s="114"/>
      <c r="L75" s="110">
        <f t="shared" si="6"/>
        <v>90.899155737256422</v>
      </c>
      <c r="M75" s="110">
        <f t="shared" si="7"/>
        <v>90.899155737256422</v>
      </c>
    </row>
    <row r="76" spans="1:13" s="100" customFormat="1" ht="11.25" customHeight="1">
      <c r="A76" s="103"/>
      <c r="B76" s="103"/>
      <c r="C76" s="102" t="s">
        <v>304</v>
      </c>
      <c r="D76" s="102"/>
      <c r="E76" s="102"/>
      <c r="F76" s="102"/>
      <c r="G76" s="110">
        <f>+G77+G80+G82+G85</f>
        <v>3998.166389</v>
      </c>
      <c r="H76" s="110">
        <f>+H77+H80+H82+H85</f>
        <v>4799.1926074099983</v>
      </c>
      <c r="I76" s="110">
        <f>+I77+I80+I82+I85</f>
        <v>4799.1926074099983</v>
      </c>
      <c r="J76" s="110">
        <f>+J77+J80+J82+J85</f>
        <v>3946.1190565099996</v>
      </c>
      <c r="K76" s="114"/>
      <c r="L76" s="110">
        <f t="shared" si="6"/>
        <v>82.224644420754331</v>
      </c>
      <c r="M76" s="110">
        <f t="shared" si="7"/>
        <v>82.224644420754331</v>
      </c>
    </row>
    <row r="77" spans="1:13" s="100" customFormat="1" ht="11.25" customHeight="1">
      <c r="A77" s="103"/>
      <c r="B77" s="103"/>
      <c r="C77" s="103"/>
      <c r="D77" s="103" t="s">
        <v>341</v>
      </c>
      <c r="E77" s="102"/>
      <c r="F77" s="102"/>
      <c r="G77" s="110">
        <f>SUM(G78:G79)</f>
        <v>231.884703</v>
      </c>
      <c r="H77" s="110">
        <f>SUM(H78:H79)</f>
        <v>523.41087790000017</v>
      </c>
      <c r="I77" s="110">
        <f>SUM(I78:I79)</f>
        <v>523.41087790000017</v>
      </c>
      <c r="J77" s="110">
        <f>SUM(J78:J79)</f>
        <v>491.45772782000012</v>
      </c>
      <c r="K77" s="114"/>
      <c r="L77" s="110">
        <f t="shared" si="6"/>
        <v>93.895207106088293</v>
      </c>
      <c r="M77" s="110">
        <f t="shared" si="7"/>
        <v>93.895207106088293</v>
      </c>
    </row>
    <row r="78" spans="1:13" ht="11.25" customHeight="1">
      <c r="A78" s="95"/>
      <c r="B78" s="95"/>
      <c r="C78" s="95"/>
      <c r="D78" s="95"/>
      <c r="E78" s="99" t="s">
        <v>379</v>
      </c>
      <c r="F78" s="99"/>
      <c r="G78" s="98">
        <v>199.90060600000001</v>
      </c>
      <c r="H78" s="97">
        <v>357.3511045300001</v>
      </c>
      <c r="I78" s="97">
        <v>357.3511045300001</v>
      </c>
      <c r="J78" s="97">
        <v>326.24513292000012</v>
      </c>
      <c r="K78" s="97">
        <v>0</v>
      </c>
      <c r="L78" s="98">
        <f t="shared" si="6"/>
        <v>91.295403535715508</v>
      </c>
      <c r="M78" s="98">
        <f t="shared" si="7"/>
        <v>91.295403535715508</v>
      </c>
    </row>
    <row r="79" spans="1:13" ht="11.25" customHeight="1">
      <c r="A79" s="95"/>
      <c r="B79" s="95"/>
      <c r="C79" s="95"/>
      <c r="D79" s="95"/>
      <c r="E79" s="99" t="s">
        <v>378</v>
      </c>
      <c r="F79" s="99"/>
      <c r="G79" s="122">
        <v>31.984096999999998</v>
      </c>
      <c r="H79" s="97">
        <v>166.05977337000004</v>
      </c>
      <c r="I79" s="97">
        <v>166.05977337000004</v>
      </c>
      <c r="J79" s="97">
        <v>165.2125949</v>
      </c>
      <c r="K79" s="122">
        <v>0</v>
      </c>
      <c r="L79" s="122">
        <f t="shared" si="6"/>
        <v>99.489835224505313</v>
      </c>
      <c r="M79" s="122">
        <f t="shared" si="7"/>
        <v>99.489835224505313</v>
      </c>
    </row>
    <row r="80" spans="1:13" s="100" customFormat="1" ht="11.25" customHeight="1">
      <c r="A80" s="103"/>
      <c r="B80" s="103"/>
      <c r="C80" s="102"/>
      <c r="D80" s="102" t="s">
        <v>282</v>
      </c>
      <c r="E80" s="102"/>
      <c r="F80" s="102"/>
      <c r="G80" s="101">
        <f>+G81</f>
        <v>100</v>
      </c>
      <c r="H80" s="101">
        <f>+H81</f>
        <v>144.66965545999997</v>
      </c>
      <c r="I80" s="101">
        <f>+I81</f>
        <v>144.66965545999997</v>
      </c>
      <c r="J80" s="101">
        <f>+J81</f>
        <v>142.67558596000001</v>
      </c>
      <c r="K80" s="101"/>
      <c r="L80" s="101">
        <f t="shared" si="6"/>
        <v>98.621639421439482</v>
      </c>
      <c r="M80" s="101">
        <f t="shared" si="7"/>
        <v>98.621639421439482</v>
      </c>
    </row>
    <row r="81" spans="1:13" ht="11.25" customHeight="1">
      <c r="A81" s="117"/>
      <c r="B81" s="95"/>
      <c r="C81" s="95"/>
      <c r="D81" s="95"/>
      <c r="E81" s="99" t="s">
        <v>377</v>
      </c>
      <c r="F81" s="99"/>
      <c r="G81" s="122">
        <v>100</v>
      </c>
      <c r="H81" s="97">
        <v>144.66965545999997</v>
      </c>
      <c r="I81" s="97">
        <v>144.66965545999997</v>
      </c>
      <c r="J81" s="97">
        <v>142.67558596000001</v>
      </c>
      <c r="K81" s="122">
        <v>0</v>
      </c>
      <c r="L81" s="98">
        <f t="shared" si="6"/>
        <v>98.621639421439482</v>
      </c>
      <c r="M81" s="98">
        <f t="shared" si="7"/>
        <v>98.621639421439482</v>
      </c>
    </row>
    <row r="82" spans="1:13" s="100" customFormat="1" ht="11.25" customHeight="1">
      <c r="A82" s="118"/>
      <c r="B82" s="103"/>
      <c r="C82" s="102"/>
      <c r="D82" s="102" t="s">
        <v>376</v>
      </c>
      <c r="E82" s="102"/>
      <c r="F82" s="102"/>
      <c r="G82" s="101">
        <f>SUM(G83:G84)</f>
        <v>2208.9249199999999</v>
      </c>
      <c r="H82" s="101">
        <f>SUM(H83:H84)</f>
        <v>2672.5853663799985</v>
      </c>
      <c r="I82" s="101">
        <f>SUM(I83:I84)</f>
        <v>2672.5853663799985</v>
      </c>
      <c r="J82" s="101">
        <f>SUM(J83:J84)</f>
        <v>1860.74340224</v>
      </c>
      <c r="K82" s="101"/>
      <c r="L82" s="101">
        <f t="shared" si="6"/>
        <v>69.623347700970399</v>
      </c>
      <c r="M82" s="101">
        <f t="shared" si="7"/>
        <v>69.623347700970399</v>
      </c>
    </row>
    <row r="83" spans="1:13" ht="11.25" customHeight="1">
      <c r="A83" s="117"/>
      <c r="B83" s="95"/>
      <c r="C83" s="95"/>
      <c r="D83" s="95"/>
      <c r="E83" s="99" t="s">
        <v>375</v>
      </c>
      <c r="F83" s="99"/>
      <c r="G83" s="98">
        <v>2007.479585</v>
      </c>
      <c r="H83" s="97">
        <v>2571.7888904799984</v>
      </c>
      <c r="I83" s="97">
        <v>2571.7888904799984</v>
      </c>
      <c r="J83" s="97">
        <v>1765.41860507</v>
      </c>
      <c r="K83" s="98">
        <v>591.39698948</v>
      </c>
      <c r="L83" s="98">
        <f t="shared" si="6"/>
        <v>68.645549080838535</v>
      </c>
      <c r="M83" s="113">
        <f t="shared" si="7"/>
        <v>68.645549080838535</v>
      </c>
    </row>
    <row r="84" spans="1:13" ht="11.25" customHeight="1">
      <c r="A84" s="117"/>
      <c r="B84" s="95"/>
      <c r="C84" s="99"/>
      <c r="D84" s="99"/>
      <c r="E84" s="99" t="s">
        <v>374</v>
      </c>
      <c r="F84" s="99"/>
      <c r="G84" s="98">
        <v>201.445335</v>
      </c>
      <c r="H84" s="97">
        <v>100.79647590000003</v>
      </c>
      <c r="I84" s="97">
        <v>100.79647590000003</v>
      </c>
      <c r="J84" s="97">
        <v>95.324797170000025</v>
      </c>
      <c r="K84" s="98">
        <v>0</v>
      </c>
      <c r="L84" s="98">
        <f t="shared" si="6"/>
        <v>94.571557506208407</v>
      </c>
      <c r="M84" s="98">
        <f t="shared" si="7"/>
        <v>94.571557506208407</v>
      </c>
    </row>
    <row r="85" spans="1:13" s="100" customFormat="1" ht="11.25" customHeight="1">
      <c r="A85" s="118"/>
      <c r="B85" s="103"/>
      <c r="C85" s="103"/>
      <c r="D85" s="103" t="s">
        <v>281</v>
      </c>
      <c r="E85" s="102"/>
      <c r="F85" s="102"/>
      <c r="G85" s="110">
        <f>+G86</f>
        <v>1457.3567660000001</v>
      </c>
      <c r="H85" s="110">
        <f>+H86</f>
        <v>1458.52670767</v>
      </c>
      <c r="I85" s="110">
        <f>+I86</f>
        <v>1458.52670767</v>
      </c>
      <c r="J85" s="110">
        <f>+J86</f>
        <v>1451.2423404899996</v>
      </c>
      <c r="K85" s="109"/>
      <c r="L85" s="110">
        <f t="shared" si="6"/>
        <v>99.500566760848884</v>
      </c>
      <c r="M85" s="110">
        <f t="shared" si="7"/>
        <v>99.500566760848884</v>
      </c>
    </row>
    <row r="86" spans="1:13" ht="11.25" customHeight="1">
      <c r="A86" s="117"/>
      <c r="B86" s="95"/>
      <c r="C86" s="99"/>
      <c r="D86" s="99"/>
      <c r="E86" s="99" t="s">
        <v>373</v>
      </c>
      <c r="F86" s="99"/>
      <c r="G86" s="98">
        <v>1457.3567660000001</v>
      </c>
      <c r="H86" s="97">
        <v>1458.52670767</v>
      </c>
      <c r="I86" s="97">
        <v>1458.52670767</v>
      </c>
      <c r="J86" s="97">
        <v>1451.2423404899996</v>
      </c>
      <c r="K86" s="98">
        <v>0</v>
      </c>
      <c r="L86" s="98">
        <f t="shared" si="6"/>
        <v>99.500566760848884</v>
      </c>
      <c r="M86" s="98">
        <f t="shared" si="7"/>
        <v>99.500566760848884</v>
      </c>
    </row>
    <row r="87" spans="1:13" s="100" customFormat="1" ht="11.25" customHeight="1">
      <c r="A87" s="103"/>
      <c r="B87" s="103"/>
      <c r="C87" s="103" t="s">
        <v>326</v>
      </c>
      <c r="D87" s="103"/>
      <c r="E87" s="102"/>
      <c r="F87" s="102"/>
      <c r="G87" s="110">
        <f>+G88+G89</f>
        <v>5150.9867553234881</v>
      </c>
      <c r="H87" s="110">
        <f>+H88+H89</f>
        <v>5343.2702207305874</v>
      </c>
      <c r="I87" s="110">
        <f>+I88+I89</f>
        <v>5343.2702207305874</v>
      </c>
      <c r="J87" s="110">
        <f>+J88+J89</f>
        <v>5273.2940252348535</v>
      </c>
      <c r="K87" s="109"/>
      <c r="L87" s="110">
        <f t="shared" si="6"/>
        <v>98.690386362564197</v>
      </c>
      <c r="M87" s="110">
        <f t="shared" si="7"/>
        <v>98.690386362564197</v>
      </c>
    </row>
    <row r="88" spans="1:13" ht="11.25" customHeight="1">
      <c r="A88" s="95"/>
      <c r="B88" s="95"/>
      <c r="C88" s="95"/>
      <c r="D88" s="103" t="s">
        <v>372</v>
      </c>
      <c r="E88" s="99"/>
      <c r="F88" s="99"/>
      <c r="G88" s="115">
        <v>3459.4065491234883</v>
      </c>
      <c r="H88" s="120">
        <v>3541.2254506945869</v>
      </c>
      <c r="I88" s="120">
        <v>3541.2254506945869</v>
      </c>
      <c r="J88" s="120">
        <v>3533.7508147048538</v>
      </c>
      <c r="K88" s="108">
        <v>9.1153545200000021</v>
      </c>
      <c r="L88" s="108">
        <f t="shared" si="6"/>
        <v>99.788925158993564</v>
      </c>
      <c r="M88" s="108">
        <f t="shared" si="7"/>
        <v>99.788925158993564</v>
      </c>
    </row>
    <row r="89" spans="1:13" s="100" customFormat="1" ht="11.25" customHeight="1">
      <c r="A89" s="103"/>
      <c r="B89" s="103"/>
      <c r="C89" s="103"/>
      <c r="D89" s="103" t="s">
        <v>371</v>
      </c>
      <c r="E89" s="102"/>
      <c r="F89" s="102"/>
      <c r="G89" s="101">
        <f>SUM(G90:G93)</f>
        <v>1691.5802062</v>
      </c>
      <c r="H89" s="101">
        <f>SUM(H90:H93)</f>
        <v>1802.0447700360007</v>
      </c>
      <c r="I89" s="101">
        <f>SUM(I90:I93)</f>
        <v>1802.0447700360007</v>
      </c>
      <c r="J89" s="101">
        <f>SUM(J90:J93)</f>
        <v>1739.5432105299997</v>
      </c>
      <c r="K89" s="101"/>
      <c r="L89" s="101">
        <f t="shared" si="6"/>
        <v>96.531631147834773</v>
      </c>
      <c r="M89" s="101">
        <f t="shared" si="7"/>
        <v>96.531631147834773</v>
      </c>
    </row>
    <row r="90" spans="1:13" ht="11.25" customHeight="1">
      <c r="A90" s="95"/>
      <c r="B90" s="95"/>
      <c r="C90" s="99"/>
      <c r="D90" s="99"/>
      <c r="E90" s="99" t="s">
        <v>370</v>
      </c>
      <c r="F90" s="99"/>
      <c r="G90" s="108">
        <v>234.894914</v>
      </c>
      <c r="H90" s="97">
        <v>235.11469793999999</v>
      </c>
      <c r="I90" s="97">
        <v>235.11469793999999</v>
      </c>
      <c r="J90" s="97">
        <v>235.11469793999999</v>
      </c>
      <c r="K90" s="108">
        <v>0</v>
      </c>
      <c r="L90" s="108">
        <f t="shared" si="6"/>
        <v>100</v>
      </c>
      <c r="M90" s="108">
        <f t="shared" si="7"/>
        <v>100</v>
      </c>
    </row>
    <row r="91" spans="1:13" ht="11.25" customHeight="1">
      <c r="A91" s="95"/>
      <c r="B91" s="95"/>
      <c r="C91" s="95"/>
      <c r="D91" s="95"/>
      <c r="E91" s="99" t="s">
        <v>369</v>
      </c>
      <c r="F91" s="99"/>
      <c r="G91" s="108">
        <v>315.74749200000002</v>
      </c>
      <c r="H91" s="97">
        <v>231.60585021</v>
      </c>
      <c r="I91" s="97">
        <v>231.60585021</v>
      </c>
      <c r="J91" s="97">
        <v>231.59104221000001</v>
      </c>
      <c r="K91" s="108">
        <v>0</v>
      </c>
      <c r="L91" s="108">
        <f t="shared" si="6"/>
        <v>99.993606379119285</v>
      </c>
      <c r="M91" s="108">
        <f t="shared" si="7"/>
        <v>99.993606379119285</v>
      </c>
    </row>
    <row r="92" spans="1:13" ht="11.25" customHeight="1">
      <c r="A92" s="95"/>
      <c r="B92" s="95"/>
      <c r="C92" s="95"/>
      <c r="D92" s="95"/>
      <c r="E92" s="99" t="s">
        <v>368</v>
      </c>
      <c r="F92" s="99"/>
      <c r="G92" s="97">
        <v>177.34378419999999</v>
      </c>
      <c r="H92" s="97">
        <v>189.182449166</v>
      </c>
      <c r="I92" s="97">
        <v>189.182449166</v>
      </c>
      <c r="J92" s="97">
        <v>184.20642301000001</v>
      </c>
      <c r="K92" s="97">
        <v>0.22850740200000003</v>
      </c>
      <c r="L92" s="97">
        <f t="shared" si="6"/>
        <v>97.369721040225173</v>
      </c>
      <c r="M92" s="97">
        <f t="shared" si="7"/>
        <v>97.369721040225173</v>
      </c>
    </row>
    <row r="93" spans="1:13" ht="11.25" customHeight="1">
      <c r="A93" s="95"/>
      <c r="B93" s="95"/>
      <c r="C93" s="95"/>
      <c r="D93" s="95"/>
      <c r="E93" s="99" t="s">
        <v>367</v>
      </c>
      <c r="F93" s="99"/>
      <c r="G93" s="97">
        <v>963.59401600000001</v>
      </c>
      <c r="H93" s="97">
        <v>1146.1417727200007</v>
      </c>
      <c r="I93" s="97">
        <v>1146.1417727200007</v>
      </c>
      <c r="J93" s="97">
        <v>1088.6310473699996</v>
      </c>
      <c r="K93" s="97">
        <v>17.582884739999997</v>
      </c>
      <c r="L93" s="97">
        <f t="shared" si="6"/>
        <v>94.982232851218924</v>
      </c>
      <c r="M93" s="96">
        <f t="shared" si="7"/>
        <v>94.982232851218924</v>
      </c>
    </row>
    <row r="94" spans="1:13" s="100" customFormat="1" ht="11.25" customHeight="1">
      <c r="A94" s="112" t="s">
        <v>366</v>
      </c>
      <c r="B94" s="112"/>
      <c r="C94" s="112"/>
      <c r="D94" s="112"/>
      <c r="E94" s="112"/>
      <c r="F94" s="112"/>
      <c r="G94" s="111">
        <f>+G95</f>
        <v>36895.088614438733</v>
      </c>
      <c r="H94" s="111">
        <f>+H95</f>
        <v>36121.060428970217</v>
      </c>
      <c r="I94" s="111">
        <f>+I95</f>
        <v>36121.060428970217</v>
      </c>
      <c r="J94" s="111">
        <f>+J95</f>
        <v>35896.553308294548</v>
      </c>
      <c r="K94" s="111"/>
      <c r="L94" s="111">
        <f t="shared" si="6"/>
        <v>99.378459220162853</v>
      </c>
      <c r="M94" s="111">
        <f t="shared" si="7"/>
        <v>99.378459220162853</v>
      </c>
    </row>
    <row r="95" spans="1:13" s="100" customFormat="1" ht="11.25" customHeight="1">
      <c r="A95" s="103"/>
      <c r="B95" s="103" t="s">
        <v>365</v>
      </c>
      <c r="C95" s="103"/>
      <c r="D95" s="103"/>
      <c r="E95" s="102"/>
      <c r="F95" s="102"/>
      <c r="G95" s="114">
        <f>+G96+G102</f>
        <v>36895.088614438733</v>
      </c>
      <c r="H95" s="114">
        <f>+H96+H102</f>
        <v>36121.060428970217</v>
      </c>
      <c r="I95" s="114">
        <f>+I96+I102</f>
        <v>36121.060428970217</v>
      </c>
      <c r="J95" s="114">
        <f>+J96+J102</f>
        <v>35896.553308294548</v>
      </c>
      <c r="K95" s="114"/>
      <c r="L95" s="114">
        <f t="shared" si="6"/>
        <v>99.378459220162853</v>
      </c>
      <c r="M95" s="114">
        <f t="shared" si="7"/>
        <v>99.378459220162853</v>
      </c>
    </row>
    <row r="96" spans="1:13" s="100" customFormat="1" ht="11.25" customHeight="1">
      <c r="A96" s="103"/>
      <c r="B96" s="103"/>
      <c r="C96" s="103" t="s">
        <v>304</v>
      </c>
      <c r="D96" s="103"/>
      <c r="E96" s="102"/>
      <c r="F96" s="102"/>
      <c r="G96" s="114">
        <f>SUM(G97:G101)</f>
        <v>5936.0351719999999</v>
      </c>
      <c r="H96" s="114">
        <f>SUM(H97:H101)</f>
        <v>6015.7776062299999</v>
      </c>
      <c r="I96" s="114">
        <f>SUM(I97:I101)</f>
        <v>6015.7776062299999</v>
      </c>
      <c r="J96" s="114">
        <f>SUM(J97:J101)</f>
        <v>5942.0337802100003</v>
      </c>
      <c r="K96" s="114"/>
      <c r="L96" s="114">
        <f t="shared" si="6"/>
        <v>98.774159703915416</v>
      </c>
      <c r="M96" s="114">
        <f t="shared" si="7"/>
        <v>98.774159703915416</v>
      </c>
    </row>
    <row r="97" spans="1:13" ht="11.25" customHeight="1">
      <c r="A97" s="95"/>
      <c r="B97" s="95"/>
      <c r="C97" s="95"/>
      <c r="D97" s="95" t="s">
        <v>21</v>
      </c>
      <c r="E97" s="99"/>
      <c r="F97" s="99"/>
      <c r="G97" s="97">
        <v>1387.0829450000001</v>
      </c>
      <c r="H97" s="97">
        <v>1413.17811897</v>
      </c>
      <c r="I97" s="97">
        <v>1413.17811897</v>
      </c>
      <c r="J97" s="97">
        <v>1400.4499979700001</v>
      </c>
      <c r="K97" s="97">
        <v>0</v>
      </c>
      <c r="L97" s="97">
        <f t="shared" si="6"/>
        <v>99.099326487642131</v>
      </c>
      <c r="M97" s="97">
        <f t="shared" si="7"/>
        <v>99.099326487642131</v>
      </c>
    </row>
    <row r="98" spans="1:13" ht="11.25" customHeight="1">
      <c r="A98" s="95"/>
      <c r="B98" s="95"/>
      <c r="C98" s="95"/>
      <c r="D98" s="95" t="s">
        <v>364</v>
      </c>
      <c r="E98" s="99"/>
      <c r="F98" s="99"/>
      <c r="G98" s="108">
        <v>107.870205</v>
      </c>
      <c r="H98" s="97">
        <v>105.43506050000001</v>
      </c>
      <c r="I98" s="97">
        <v>105.43506050000001</v>
      </c>
      <c r="J98" s="97">
        <v>91.153854210000006</v>
      </c>
      <c r="K98" s="108">
        <v>3.4781300000000003E-3</v>
      </c>
      <c r="L98" s="108">
        <f t="shared" si="6"/>
        <v>86.454974064343617</v>
      </c>
      <c r="M98" s="108">
        <f t="shared" si="7"/>
        <v>86.454974064343617</v>
      </c>
    </row>
    <row r="99" spans="1:13" ht="11.25" customHeight="1">
      <c r="A99" s="95"/>
      <c r="B99" s="95"/>
      <c r="C99" s="95"/>
      <c r="D99" s="95" t="s">
        <v>363</v>
      </c>
      <c r="E99" s="99"/>
      <c r="F99" s="99"/>
      <c r="G99" s="108">
        <v>1256.8191650000001</v>
      </c>
      <c r="H99" s="97">
        <v>1259.4697459200002</v>
      </c>
      <c r="I99" s="97">
        <v>1259.4697459200002</v>
      </c>
      <c r="J99" s="97">
        <v>1259.4697459200002</v>
      </c>
      <c r="K99" s="108">
        <v>0</v>
      </c>
      <c r="L99" s="108">
        <f t="shared" si="6"/>
        <v>100</v>
      </c>
      <c r="M99" s="108">
        <f t="shared" si="7"/>
        <v>100</v>
      </c>
    </row>
    <row r="100" spans="1:13" ht="11.25" customHeight="1">
      <c r="A100" s="95"/>
      <c r="B100" s="95"/>
      <c r="C100" s="95"/>
      <c r="D100" s="95" t="s">
        <v>362</v>
      </c>
      <c r="E100" s="99"/>
      <c r="F100" s="99"/>
      <c r="G100" s="97">
        <v>512.76276199999995</v>
      </c>
      <c r="H100" s="97">
        <v>515.91202504000023</v>
      </c>
      <c r="I100" s="97">
        <v>515.91202504000023</v>
      </c>
      <c r="J100" s="97">
        <v>474.56752631000006</v>
      </c>
      <c r="K100" s="97">
        <v>2.1790725600000003</v>
      </c>
      <c r="L100" s="97">
        <f t="shared" si="6"/>
        <v>91.986133929172397</v>
      </c>
      <c r="M100" s="97">
        <f t="shared" si="7"/>
        <v>91.986133929172397</v>
      </c>
    </row>
    <row r="101" spans="1:13" ht="11.25" customHeight="1">
      <c r="A101" s="95"/>
      <c r="B101" s="95"/>
      <c r="C101" s="95"/>
      <c r="D101" s="95" t="s">
        <v>20</v>
      </c>
      <c r="E101" s="99"/>
      <c r="F101" s="99"/>
      <c r="G101" s="97">
        <v>2671.5000949999999</v>
      </c>
      <c r="H101" s="97">
        <v>2721.7826558000002</v>
      </c>
      <c r="I101" s="97">
        <v>2721.7826558000002</v>
      </c>
      <c r="J101" s="97">
        <v>2716.3926558000003</v>
      </c>
      <c r="K101" s="97">
        <v>0</v>
      </c>
      <c r="L101" s="97">
        <f t="shared" si="6"/>
        <v>99.80196802310742</v>
      </c>
      <c r="M101" s="97">
        <f t="shared" si="7"/>
        <v>99.80196802310742</v>
      </c>
    </row>
    <row r="102" spans="1:13" s="100" customFormat="1" ht="11.25" customHeight="1">
      <c r="A102" s="103"/>
      <c r="B102" s="103"/>
      <c r="C102" s="103" t="s">
        <v>209</v>
      </c>
      <c r="D102" s="103"/>
      <c r="E102" s="102"/>
      <c r="F102" s="102"/>
      <c r="G102" s="114">
        <f>SUM(G103:G106)</f>
        <v>30959.053442438737</v>
      </c>
      <c r="H102" s="114">
        <f>SUM(H103:H106)</f>
        <v>30105.282822740213</v>
      </c>
      <c r="I102" s="114">
        <f>SUM(I103:I106)</f>
        <v>30105.282822740213</v>
      </c>
      <c r="J102" s="114">
        <f>SUM(J103:J106)</f>
        <v>29954.519528084547</v>
      </c>
      <c r="K102" s="114"/>
      <c r="L102" s="114">
        <f t="shared" si="6"/>
        <v>99.499213159552895</v>
      </c>
      <c r="M102" s="114">
        <f t="shared" si="7"/>
        <v>99.499213159552895</v>
      </c>
    </row>
    <row r="103" spans="1:13" ht="11.25" customHeight="1">
      <c r="A103" s="95"/>
      <c r="B103" s="95"/>
      <c r="C103" s="95"/>
      <c r="D103" s="95" t="s">
        <v>361</v>
      </c>
      <c r="E103" s="99"/>
      <c r="F103" s="99"/>
      <c r="G103" s="97">
        <v>5604.900000524317</v>
      </c>
      <c r="H103" s="97">
        <v>4405.7996751020346</v>
      </c>
      <c r="I103" s="97">
        <v>4405.7996751020346</v>
      </c>
      <c r="J103" s="97">
        <v>4296.8103124129611</v>
      </c>
      <c r="K103" s="97">
        <v>2.1181433171422164</v>
      </c>
      <c r="L103" s="97">
        <f t="shared" si="6"/>
        <v>97.526229726126857</v>
      </c>
      <c r="M103" s="97">
        <f t="shared" si="7"/>
        <v>97.526229726126857</v>
      </c>
    </row>
    <row r="104" spans="1:13" ht="11.25" customHeight="1">
      <c r="A104" s="95"/>
      <c r="B104" s="95"/>
      <c r="C104" s="95"/>
      <c r="D104" s="95" t="s">
        <v>360</v>
      </c>
      <c r="E104" s="99"/>
      <c r="F104" s="99"/>
      <c r="G104" s="108">
        <v>7255.3000028178731</v>
      </c>
      <c r="H104" s="97">
        <v>7134.4088489030273</v>
      </c>
      <c r="I104" s="97">
        <v>7134.4088489030273</v>
      </c>
      <c r="J104" s="97">
        <v>7092.6349169364339</v>
      </c>
      <c r="K104" s="108">
        <v>0</v>
      </c>
      <c r="L104" s="108">
        <f t="shared" ref="L104:L135" si="8">IFERROR(+J104/H104*100,"n.a")</f>
        <v>99.41447241318366</v>
      </c>
      <c r="M104" s="108">
        <f t="shared" ref="M104:M135" si="9">IFERROR(+J104/I104*100,"n.a.")</f>
        <v>99.41447241318366</v>
      </c>
    </row>
    <row r="105" spans="1:13" ht="11.25" customHeight="1">
      <c r="A105" s="95"/>
      <c r="B105" s="95"/>
      <c r="C105" s="95"/>
      <c r="D105" s="95" t="s">
        <v>359</v>
      </c>
      <c r="E105" s="99"/>
      <c r="F105" s="99"/>
      <c r="G105" s="97">
        <v>17227.353439244056</v>
      </c>
      <c r="H105" s="97">
        <v>17591.016666828851</v>
      </c>
      <c r="I105" s="97">
        <v>17591.016666828851</v>
      </c>
      <c r="J105" s="97">
        <v>17591.016666828851</v>
      </c>
      <c r="K105" s="97">
        <v>0</v>
      </c>
      <c r="L105" s="97">
        <f t="shared" si="8"/>
        <v>100</v>
      </c>
      <c r="M105" s="97">
        <f t="shared" si="9"/>
        <v>100</v>
      </c>
    </row>
    <row r="106" spans="1:13" ht="11.25" customHeight="1">
      <c r="A106" s="95"/>
      <c r="B106" s="95"/>
      <c r="C106" s="99"/>
      <c r="D106" s="99" t="s">
        <v>358</v>
      </c>
      <c r="E106" s="99"/>
      <c r="F106" s="99"/>
      <c r="G106" s="108">
        <v>871.49999985249201</v>
      </c>
      <c r="H106" s="97">
        <v>974.05763190629887</v>
      </c>
      <c r="I106" s="97">
        <v>974.05763190629887</v>
      </c>
      <c r="J106" s="97">
        <v>974.05763190629887</v>
      </c>
      <c r="K106" s="108">
        <v>0</v>
      </c>
      <c r="L106" s="108">
        <f t="shared" si="8"/>
        <v>100</v>
      </c>
      <c r="M106" s="108">
        <f t="shared" si="9"/>
        <v>100</v>
      </c>
    </row>
    <row r="107" spans="1:13" s="100" customFormat="1" ht="11.25" customHeight="1">
      <c r="A107" s="112" t="s">
        <v>357</v>
      </c>
      <c r="B107" s="112"/>
      <c r="C107" s="112"/>
      <c r="D107" s="112"/>
      <c r="E107" s="112"/>
      <c r="F107" s="112"/>
      <c r="G107" s="111">
        <f>+G108</f>
        <v>566.08445087500013</v>
      </c>
      <c r="H107" s="111">
        <f>+H108</f>
        <v>656.17220151900005</v>
      </c>
      <c r="I107" s="111">
        <f>+I108</f>
        <v>656.17220151900005</v>
      </c>
      <c r="J107" s="111">
        <f>+J108</f>
        <v>501.2796030495</v>
      </c>
      <c r="K107" s="111"/>
      <c r="L107" s="111">
        <f t="shared" si="8"/>
        <v>76.394519897226246</v>
      </c>
      <c r="M107" s="111">
        <f t="shared" si="9"/>
        <v>76.394519897226246</v>
      </c>
    </row>
    <row r="108" spans="1:13" s="100" customFormat="1" ht="11.25" customHeight="1">
      <c r="A108" s="103"/>
      <c r="B108" s="103" t="s">
        <v>356</v>
      </c>
      <c r="C108" s="103"/>
      <c r="D108" s="103"/>
      <c r="E108" s="102"/>
      <c r="F108" s="102"/>
      <c r="G108" s="101">
        <f>+G109+G111</f>
        <v>566.08445087500013</v>
      </c>
      <c r="H108" s="101">
        <f>+H109+H111</f>
        <v>656.17220151900005</v>
      </c>
      <c r="I108" s="101">
        <f>+I109+I111</f>
        <v>656.17220151900005</v>
      </c>
      <c r="J108" s="101">
        <f>+J109+J111</f>
        <v>501.2796030495</v>
      </c>
      <c r="K108" s="101"/>
      <c r="L108" s="101">
        <f t="shared" si="8"/>
        <v>76.394519897226246</v>
      </c>
      <c r="M108" s="101">
        <f t="shared" si="9"/>
        <v>76.394519897226246</v>
      </c>
    </row>
    <row r="109" spans="1:13" s="100" customFormat="1" ht="11.25" customHeight="1">
      <c r="A109" s="103"/>
      <c r="B109" s="103"/>
      <c r="C109" s="103" t="s">
        <v>182</v>
      </c>
      <c r="D109" s="103"/>
      <c r="E109" s="102"/>
      <c r="F109" s="102"/>
      <c r="G109" s="114">
        <f>+G110</f>
        <v>34.983767</v>
      </c>
      <c r="H109" s="114">
        <f>+H110</f>
        <v>30.255354000000001</v>
      </c>
      <c r="I109" s="114">
        <f>+I110</f>
        <v>30.255354000000001</v>
      </c>
      <c r="J109" s="114">
        <f>+J110</f>
        <v>30.255354000000001</v>
      </c>
      <c r="K109" s="114"/>
      <c r="L109" s="114">
        <f t="shared" si="8"/>
        <v>100</v>
      </c>
      <c r="M109" s="114">
        <f t="shared" si="9"/>
        <v>100</v>
      </c>
    </row>
    <row r="110" spans="1:13" ht="11.25" customHeight="1">
      <c r="A110" s="95"/>
      <c r="B110" s="95"/>
      <c r="C110" s="95"/>
      <c r="D110" s="95" t="s">
        <v>355</v>
      </c>
      <c r="E110" s="99"/>
      <c r="F110" s="99"/>
      <c r="G110" s="97">
        <v>34.983767</v>
      </c>
      <c r="H110" s="97">
        <v>30.255354000000001</v>
      </c>
      <c r="I110" s="97">
        <v>30.255354000000001</v>
      </c>
      <c r="J110" s="97">
        <v>30.255354000000001</v>
      </c>
      <c r="K110" s="97">
        <v>0</v>
      </c>
      <c r="L110" s="97">
        <f t="shared" si="8"/>
        <v>100</v>
      </c>
      <c r="M110" s="97">
        <f t="shared" si="9"/>
        <v>100</v>
      </c>
    </row>
    <row r="111" spans="1:13" s="100" customFormat="1" ht="11.25" customHeight="1">
      <c r="A111" s="103"/>
      <c r="B111" s="103"/>
      <c r="C111" s="103" t="s">
        <v>172</v>
      </c>
      <c r="D111" s="103"/>
      <c r="E111" s="102"/>
      <c r="F111" s="102"/>
      <c r="G111" s="114">
        <f>+G112</f>
        <v>531.10068387500007</v>
      </c>
      <c r="H111" s="114">
        <f>+H112</f>
        <v>625.91684751900004</v>
      </c>
      <c r="I111" s="114">
        <f>+I112</f>
        <v>625.91684751900004</v>
      </c>
      <c r="J111" s="114">
        <f>+J112</f>
        <v>471.02424904949999</v>
      </c>
      <c r="K111" s="114"/>
      <c r="L111" s="114">
        <f t="shared" si="8"/>
        <v>75.25348629239474</v>
      </c>
      <c r="M111" s="114">
        <f t="shared" si="9"/>
        <v>75.25348629239474</v>
      </c>
    </row>
    <row r="112" spans="1:13" ht="11.25" customHeight="1">
      <c r="A112" s="95"/>
      <c r="B112" s="95"/>
      <c r="C112" s="95"/>
      <c r="D112" s="95" t="s">
        <v>354</v>
      </c>
      <c r="E112" s="99"/>
      <c r="F112" s="99"/>
      <c r="G112" s="97">
        <v>531.10068387500007</v>
      </c>
      <c r="H112" s="97">
        <v>625.91684751900004</v>
      </c>
      <c r="I112" s="97">
        <v>625.91684751900004</v>
      </c>
      <c r="J112" s="97">
        <v>471.02424904949999</v>
      </c>
      <c r="K112" s="97">
        <v>0</v>
      </c>
      <c r="L112" s="97">
        <f t="shared" si="8"/>
        <v>75.25348629239474</v>
      </c>
      <c r="M112" s="97">
        <f t="shared" si="9"/>
        <v>75.25348629239474</v>
      </c>
    </row>
    <row r="113" spans="1:13" s="100" customFormat="1" ht="11.25" customHeight="1">
      <c r="A113" s="112" t="s">
        <v>353</v>
      </c>
      <c r="B113" s="112"/>
      <c r="C113" s="112"/>
      <c r="D113" s="112"/>
      <c r="E113" s="112"/>
      <c r="F113" s="112"/>
      <c r="G113" s="111">
        <f>+G114+G130+G141+G144</f>
        <v>98035.696106433068</v>
      </c>
      <c r="H113" s="111">
        <f>+H114+H130+H141+H144</f>
        <v>82523.705253750319</v>
      </c>
      <c r="I113" s="111">
        <f>+I114+I130+I141+I144</f>
        <v>82523.705253750319</v>
      </c>
      <c r="J113" s="111">
        <f>+J114+J130+J141+J144</f>
        <v>82107.319969994482</v>
      </c>
      <c r="K113" s="111"/>
      <c r="L113" s="111">
        <f t="shared" si="8"/>
        <v>99.495435544883122</v>
      </c>
      <c r="M113" s="111">
        <f t="shared" si="9"/>
        <v>99.495435544883122</v>
      </c>
    </row>
    <row r="114" spans="1:13" s="100" customFormat="1" ht="11.25" customHeight="1">
      <c r="A114" s="103"/>
      <c r="B114" s="103" t="s">
        <v>352</v>
      </c>
      <c r="C114" s="103"/>
      <c r="D114" s="103"/>
      <c r="E114" s="102"/>
      <c r="F114" s="102"/>
      <c r="G114" s="101">
        <f>+G115+G128+G117+G121</f>
        <v>65398.332211400993</v>
      </c>
      <c r="H114" s="101">
        <f>+H115+H128+H117+H121</f>
        <v>55767.188439224185</v>
      </c>
      <c r="I114" s="101">
        <f>+I115+I128+I117+I121</f>
        <v>55767.188439224185</v>
      </c>
      <c r="J114" s="101">
        <f>+J115+J128+J117+J121</f>
        <v>55486.150595217776</v>
      </c>
      <c r="K114" s="101"/>
      <c r="L114" s="101">
        <f t="shared" si="8"/>
        <v>99.496051617677139</v>
      </c>
      <c r="M114" s="101">
        <f t="shared" si="9"/>
        <v>99.496051617677139</v>
      </c>
    </row>
    <row r="115" spans="1:13" s="100" customFormat="1" ht="11.25" customHeight="1">
      <c r="A115" s="103"/>
      <c r="B115" s="103"/>
      <c r="C115" s="102" t="s">
        <v>351</v>
      </c>
      <c r="D115" s="102"/>
      <c r="E115" s="102"/>
      <c r="F115" s="102"/>
      <c r="G115" s="101">
        <f>+G116</f>
        <v>75</v>
      </c>
      <c r="H115" s="101">
        <f>+H116</f>
        <v>75</v>
      </c>
      <c r="I115" s="101">
        <f>+I116</f>
        <v>75</v>
      </c>
      <c r="J115" s="101">
        <f>+J116</f>
        <v>68.75</v>
      </c>
      <c r="K115" s="101"/>
      <c r="L115" s="101">
        <f t="shared" si="8"/>
        <v>91.666666666666657</v>
      </c>
      <c r="M115" s="101">
        <f t="shared" si="9"/>
        <v>91.666666666666657</v>
      </c>
    </row>
    <row r="116" spans="1:13" ht="11.25" customHeight="1">
      <c r="A116" s="95"/>
      <c r="B116" s="95"/>
      <c r="C116" s="95"/>
      <c r="D116" s="95" t="s">
        <v>348</v>
      </c>
      <c r="E116" s="99"/>
      <c r="F116" s="99"/>
      <c r="G116" s="96">
        <v>75</v>
      </c>
      <c r="H116" s="96">
        <v>75</v>
      </c>
      <c r="I116" s="96">
        <v>75</v>
      </c>
      <c r="J116" s="96">
        <v>68.75</v>
      </c>
      <c r="K116" s="116"/>
      <c r="L116" s="96">
        <f t="shared" si="8"/>
        <v>91.666666666666657</v>
      </c>
      <c r="M116" s="96">
        <f t="shared" si="9"/>
        <v>91.666666666666657</v>
      </c>
    </row>
    <row r="117" spans="1:13" s="100" customFormat="1" ht="11.25" customHeight="1">
      <c r="A117" s="103"/>
      <c r="B117" s="103"/>
      <c r="C117" s="103" t="s">
        <v>178</v>
      </c>
      <c r="D117" s="103"/>
      <c r="E117" s="102"/>
      <c r="F117" s="102"/>
      <c r="G117" s="114">
        <f>+G118</f>
        <v>12631.392623</v>
      </c>
      <c r="H117" s="114">
        <f>+H118</f>
        <v>7287.2315153099998</v>
      </c>
      <c r="I117" s="114">
        <f>+I118</f>
        <v>7287.2315153099998</v>
      </c>
      <c r="J117" s="114">
        <f>+J118</f>
        <v>7231.0323834900009</v>
      </c>
      <c r="K117" s="109"/>
      <c r="L117" s="114">
        <f t="shared" si="8"/>
        <v>99.228799967423456</v>
      </c>
      <c r="M117" s="114">
        <f t="shared" si="9"/>
        <v>99.228799967423456</v>
      </c>
    </row>
    <row r="118" spans="1:13" s="100" customFormat="1" ht="11.25" customHeight="1">
      <c r="A118" s="103"/>
      <c r="B118" s="103"/>
      <c r="C118" s="103"/>
      <c r="D118" s="103" t="s">
        <v>347</v>
      </c>
      <c r="E118" s="102"/>
      <c r="F118" s="102"/>
      <c r="G118" s="114">
        <f>SUM(G119:G120)</f>
        <v>12631.392623</v>
      </c>
      <c r="H118" s="114">
        <f>SUM(H119:H120)</f>
        <v>7287.2315153099998</v>
      </c>
      <c r="I118" s="114">
        <f>SUM(I119:I120)</f>
        <v>7287.2315153099998</v>
      </c>
      <c r="J118" s="114">
        <f>SUM(J119:J120)</f>
        <v>7231.0323834900009</v>
      </c>
      <c r="K118" s="109"/>
      <c r="L118" s="114">
        <f t="shared" si="8"/>
        <v>99.228799967423456</v>
      </c>
      <c r="M118" s="114">
        <f t="shared" si="9"/>
        <v>99.228799967423456</v>
      </c>
    </row>
    <row r="119" spans="1:13" ht="11.25" customHeight="1">
      <c r="A119" s="95"/>
      <c r="B119" s="95"/>
      <c r="C119" s="121"/>
      <c r="D119" s="99"/>
      <c r="E119" s="99" t="s">
        <v>350</v>
      </c>
      <c r="F119" s="99"/>
      <c r="G119" s="108">
        <v>8568.7994589999998</v>
      </c>
      <c r="H119" s="97">
        <v>4703.7079913799998</v>
      </c>
      <c r="I119" s="97">
        <v>4703.7079913799998</v>
      </c>
      <c r="J119" s="97">
        <v>4690.5163062900001</v>
      </c>
      <c r="K119" s="108">
        <v>5.6482980099999995</v>
      </c>
      <c r="L119" s="108">
        <f t="shared" si="8"/>
        <v>99.719547108065072</v>
      </c>
      <c r="M119" s="108">
        <f t="shared" si="9"/>
        <v>99.719547108065072</v>
      </c>
    </row>
    <row r="120" spans="1:13" ht="11.25" customHeight="1">
      <c r="A120" s="95"/>
      <c r="B120" s="95"/>
      <c r="C120" s="95"/>
      <c r="D120" s="95"/>
      <c r="E120" s="99" t="s">
        <v>349</v>
      </c>
      <c r="F120" s="99"/>
      <c r="G120" s="97">
        <v>4062.5931639999999</v>
      </c>
      <c r="H120" s="97">
        <v>2583.52352393</v>
      </c>
      <c r="I120" s="97">
        <v>2583.52352393</v>
      </c>
      <c r="J120" s="97">
        <v>2540.5160772000004</v>
      </c>
      <c r="K120" s="104">
        <v>0</v>
      </c>
      <c r="L120" s="104">
        <f t="shared" si="8"/>
        <v>98.33531816793456</v>
      </c>
      <c r="M120" s="104">
        <f t="shared" si="9"/>
        <v>98.33531816793456</v>
      </c>
    </row>
    <row r="121" spans="1:13" s="100" customFormat="1" ht="11.25" customHeight="1">
      <c r="A121" s="103"/>
      <c r="B121" s="103"/>
      <c r="C121" s="103" t="s">
        <v>172</v>
      </c>
      <c r="D121" s="103"/>
      <c r="E121" s="102"/>
      <c r="F121" s="102"/>
      <c r="G121" s="114">
        <f>+G122+G123</f>
        <v>46885.32835340099</v>
      </c>
      <c r="H121" s="114">
        <f>+H122+H123</f>
        <v>42384.482339504189</v>
      </c>
      <c r="I121" s="114">
        <f>+I122+I123</f>
        <v>42384.482339504189</v>
      </c>
      <c r="J121" s="114">
        <f>+J122+J123</f>
        <v>42357.488146617776</v>
      </c>
      <c r="K121" s="109"/>
      <c r="L121" s="109">
        <f t="shared" si="8"/>
        <v>99.936311141728268</v>
      </c>
      <c r="M121" s="109">
        <f t="shared" si="9"/>
        <v>99.936311141728268</v>
      </c>
    </row>
    <row r="122" spans="1:13" s="100" customFormat="1" ht="11.25" customHeight="1">
      <c r="A122" s="118"/>
      <c r="B122" s="118"/>
      <c r="C122" s="103"/>
      <c r="D122" s="119" t="s">
        <v>348</v>
      </c>
      <c r="E122" s="119"/>
      <c r="F122" s="119"/>
      <c r="G122" s="120">
        <v>156.51979245000004</v>
      </c>
      <c r="H122" s="120">
        <v>154.67819801000002</v>
      </c>
      <c r="I122" s="120">
        <v>154.67819801000002</v>
      </c>
      <c r="J122" s="120">
        <v>145.40210122549999</v>
      </c>
      <c r="K122" s="114">
        <v>2.2932679</v>
      </c>
      <c r="L122" s="108">
        <f t="shared" si="8"/>
        <v>94.0029707458188</v>
      </c>
      <c r="M122" s="108">
        <f t="shared" si="9"/>
        <v>94.0029707458188</v>
      </c>
    </row>
    <row r="123" spans="1:13" s="100" customFormat="1" ht="11.25" customHeight="1">
      <c r="A123" s="118"/>
      <c r="B123" s="118"/>
      <c r="C123" s="103"/>
      <c r="D123" s="119" t="s">
        <v>347</v>
      </c>
      <c r="E123" s="119"/>
      <c r="F123" s="119"/>
      <c r="G123" s="114">
        <f>SUM(G124:G127)</f>
        <v>46728.808560950987</v>
      </c>
      <c r="H123" s="114">
        <f>SUM(H124:H127)</f>
        <v>42229.804141494191</v>
      </c>
      <c r="I123" s="114">
        <f>SUM(I124:I127)</f>
        <v>42229.804141494191</v>
      </c>
      <c r="J123" s="114">
        <f>SUM(J124:J127)</f>
        <v>42212.086045392272</v>
      </c>
      <c r="K123" s="114"/>
      <c r="L123" s="114">
        <f t="shared" si="8"/>
        <v>99.958043622360762</v>
      </c>
      <c r="M123" s="114">
        <f t="shared" si="9"/>
        <v>99.958043622360762</v>
      </c>
    </row>
    <row r="124" spans="1:13" ht="11.25" customHeight="1">
      <c r="A124" s="117"/>
      <c r="B124" s="117"/>
      <c r="C124" s="95"/>
      <c r="D124" s="95"/>
      <c r="E124" s="99" t="s">
        <v>346</v>
      </c>
      <c r="F124" s="99"/>
      <c r="G124" s="97">
        <v>239.86496366999995</v>
      </c>
      <c r="H124" s="97">
        <v>220.79620966200005</v>
      </c>
      <c r="I124" s="97">
        <v>220.79620966200005</v>
      </c>
      <c r="J124" s="97">
        <v>203.43755433210004</v>
      </c>
      <c r="K124" s="104">
        <v>0</v>
      </c>
      <c r="L124" s="104">
        <f t="shared" si="8"/>
        <v>92.138155199098279</v>
      </c>
      <c r="M124" s="104">
        <f t="shared" si="9"/>
        <v>92.138155199098279</v>
      </c>
    </row>
    <row r="125" spans="1:13" ht="11.25" customHeight="1">
      <c r="A125" s="117"/>
      <c r="B125" s="117"/>
      <c r="C125" s="95"/>
      <c r="D125" s="95"/>
      <c r="E125" s="99" t="s">
        <v>345</v>
      </c>
      <c r="F125" s="99"/>
      <c r="G125" s="97">
        <v>11147.560327213092</v>
      </c>
      <c r="H125" s="97">
        <v>8618.9897908810417</v>
      </c>
      <c r="I125" s="97">
        <v>8618.9897908810417</v>
      </c>
      <c r="J125" s="97">
        <v>8618.9644584533416</v>
      </c>
      <c r="K125" s="104">
        <v>0</v>
      </c>
      <c r="L125" s="104">
        <f t="shared" si="8"/>
        <v>99.999706085883446</v>
      </c>
      <c r="M125" s="104">
        <f t="shared" si="9"/>
        <v>99.999706085883446</v>
      </c>
    </row>
    <row r="126" spans="1:13" ht="11.25" customHeight="1">
      <c r="A126" s="117"/>
      <c r="B126" s="117"/>
      <c r="C126" s="95"/>
      <c r="D126" s="95"/>
      <c r="E126" s="99" t="s">
        <v>255</v>
      </c>
      <c r="F126" s="99"/>
      <c r="G126" s="97">
        <v>35190.4864563179</v>
      </c>
      <c r="H126" s="97">
        <v>33254.589921332146</v>
      </c>
      <c r="I126" s="97">
        <v>33254.589921332146</v>
      </c>
      <c r="J126" s="97">
        <v>33254.280895487835</v>
      </c>
      <c r="K126" s="104">
        <v>504.52593381020301</v>
      </c>
      <c r="L126" s="104">
        <f t="shared" si="8"/>
        <v>99.999070727243847</v>
      </c>
      <c r="M126" s="104">
        <f t="shared" si="9"/>
        <v>99.999070727243847</v>
      </c>
    </row>
    <row r="127" spans="1:13" ht="11.25" customHeight="1">
      <c r="A127" s="117"/>
      <c r="B127" s="117"/>
      <c r="C127" s="95"/>
      <c r="D127" s="95"/>
      <c r="E127" s="99" t="s">
        <v>344</v>
      </c>
      <c r="F127" s="99"/>
      <c r="G127" s="97">
        <v>150.89681375000001</v>
      </c>
      <c r="H127" s="97">
        <v>135.42821961899998</v>
      </c>
      <c r="I127" s="97">
        <v>135.42821961899998</v>
      </c>
      <c r="J127" s="97">
        <v>135.40313711899998</v>
      </c>
      <c r="K127" s="104">
        <v>0</v>
      </c>
      <c r="L127" s="104">
        <f t="shared" si="8"/>
        <v>99.981479118554049</v>
      </c>
      <c r="M127" s="104">
        <f t="shared" si="9"/>
        <v>99.981479118554049</v>
      </c>
    </row>
    <row r="128" spans="1:13" s="100" customFormat="1" ht="11.25" customHeight="1">
      <c r="A128" s="118"/>
      <c r="B128" s="118"/>
      <c r="C128" s="103" t="s">
        <v>156</v>
      </c>
      <c r="D128" s="103"/>
      <c r="E128" s="102"/>
      <c r="F128" s="102"/>
      <c r="G128" s="114">
        <f>+G129</f>
        <v>5806.6112350000003</v>
      </c>
      <c r="H128" s="114">
        <f>+H129</f>
        <v>6020.4745844099971</v>
      </c>
      <c r="I128" s="114">
        <f>+I129</f>
        <v>6020.4745844099971</v>
      </c>
      <c r="J128" s="114">
        <f>+J129</f>
        <v>5828.8800651099973</v>
      </c>
      <c r="K128" s="109"/>
      <c r="L128" s="114">
        <f t="shared" si="8"/>
        <v>96.817617670936883</v>
      </c>
      <c r="M128" s="114">
        <f t="shared" si="9"/>
        <v>96.817617670936883</v>
      </c>
    </row>
    <row r="129" spans="1:13" ht="11.25" customHeight="1">
      <c r="A129" s="117"/>
      <c r="B129" s="117"/>
      <c r="C129" s="95"/>
      <c r="D129" s="95" t="s">
        <v>343</v>
      </c>
      <c r="E129" s="99"/>
      <c r="F129" s="99"/>
      <c r="G129" s="97">
        <v>5806.6112350000003</v>
      </c>
      <c r="H129" s="97">
        <v>6020.4745844099971</v>
      </c>
      <c r="I129" s="97">
        <v>6020.4745844099971</v>
      </c>
      <c r="J129" s="97">
        <v>5828.8800651099973</v>
      </c>
      <c r="K129" s="104">
        <v>10.530786560000001</v>
      </c>
      <c r="L129" s="97">
        <f t="shared" si="8"/>
        <v>96.817617670936883</v>
      </c>
      <c r="M129" s="97">
        <f t="shared" si="9"/>
        <v>96.817617670936883</v>
      </c>
    </row>
    <row r="130" spans="1:13" s="100" customFormat="1" ht="11.25" customHeight="1">
      <c r="A130" s="103"/>
      <c r="B130" s="103" t="s">
        <v>342</v>
      </c>
      <c r="C130" s="103"/>
      <c r="D130" s="103"/>
      <c r="E130" s="102"/>
      <c r="F130" s="102"/>
      <c r="G130" s="101">
        <f>+G131+G136</f>
        <v>30931.157445760731</v>
      </c>
      <c r="H130" s="101">
        <f>+H131+H136</f>
        <v>25050.861430654295</v>
      </c>
      <c r="I130" s="101">
        <f>+I131+I136</f>
        <v>25050.861430654295</v>
      </c>
      <c r="J130" s="101">
        <f>+J131+J136</f>
        <v>24915.534260205204</v>
      </c>
      <c r="K130" s="101"/>
      <c r="L130" s="101">
        <f t="shared" si="8"/>
        <v>99.459790351626424</v>
      </c>
      <c r="M130" s="101">
        <f t="shared" si="9"/>
        <v>99.459790351626424</v>
      </c>
    </row>
    <row r="131" spans="1:13" s="100" customFormat="1" ht="11.25" customHeight="1">
      <c r="A131" s="103"/>
      <c r="B131" s="103"/>
      <c r="C131" s="102" t="s">
        <v>304</v>
      </c>
      <c r="D131" s="102"/>
      <c r="E131" s="102"/>
      <c r="F131" s="102"/>
      <c r="G131" s="101">
        <f>+G132+G134</f>
        <v>2584.9412230000003</v>
      </c>
      <c r="H131" s="101">
        <f>+H132+H134</f>
        <v>2593.86976516</v>
      </c>
      <c r="I131" s="101">
        <f>+I132+I134</f>
        <v>2593.86976516</v>
      </c>
      <c r="J131" s="101">
        <f>+J132+J134</f>
        <v>2557.7577893899997</v>
      </c>
      <c r="K131" s="101"/>
      <c r="L131" s="101">
        <f t="shared" si="8"/>
        <v>98.607795339031881</v>
      </c>
      <c r="M131" s="101">
        <f t="shared" si="9"/>
        <v>98.607795339031881</v>
      </c>
    </row>
    <row r="132" spans="1:13" s="100" customFormat="1" ht="11.25" customHeight="1">
      <c r="A132" s="103"/>
      <c r="B132" s="103"/>
      <c r="C132" s="103"/>
      <c r="D132" s="103" t="s">
        <v>341</v>
      </c>
      <c r="E132" s="102"/>
      <c r="F132" s="102"/>
      <c r="G132" s="114">
        <f>+G133</f>
        <v>47.976145000000002</v>
      </c>
      <c r="H132" s="114">
        <f>+H133</f>
        <v>40.121189020000003</v>
      </c>
      <c r="I132" s="114">
        <f>+I133</f>
        <v>40.121189020000003</v>
      </c>
      <c r="J132" s="114">
        <f>+J133</f>
        <v>32.188443040000003</v>
      </c>
      <c r="K132" s="109"/>
      <c r="L132" s="109">
        <f t="shared" si="8"/>
        <v>80.228038665440323</v>
      </c>
      <c r="M132" s="109">
        <f t="shared" si="9"/>
        <v>80.228038665440323</v>
      </c>
    </row>
    <row r="133" spans="1:13" ht="11.25" customHeight="1">
      <c r="A133" s="95"/>
      <c r="B133" s="95"/>
      <c r="C133" s="99"/>
      <c r="D133" s="99"/>
      <c r="E133" s="99" t="s">
        <v>340</v>
      </c>
      <c r="F133" s="99"/>
      <c r="G133" s="108">
        <v>47.976145000000002</v>
      </c>
      <c r="H133" s="97">
        <v>40.121189020000003</v>
      </c>
      <c r="I133" s="97">
        <v>40.121189020000003</v>
      </c>
      <c r="J133" s="97">
        <v>32.188443040000003</v>
      </c>
      <c r="K133" s="108">
        <v>0</v>
      </c>
      <c r="L133" s="108">
        <f t="shared" si="8"/>
        <v>80.228038665440323</v>
      </c>
      <c r="M133" s="108">
        <f t="shared" si="9"/>
        <v>80.228038665440323</v>
      </c>
    </row>
    <row r="134" spans="1:13" s="100" customFormat="1" ht="11.25" customHeight="1">
      <c r="A134" s="103"/>
      <c r="B134" s="103"/>
      <c r="C134" s="103"/>
      <c r="D134" s="103" t="s">
        <v>281</v>
      </c>
      <c r="E134" s="102"/>
      <c r="F134" s="102"/>
      <c r="G134" s="114">
        <f>+G135</f>
        <v>2536.9650780000002</v>
      </c>
      <c r="H134" s="114">
        <f>+H135</f>
        <v>2553.7485761399998</v>
      </c>
      <c r="I134" s="114">
        <f>+I135</f>
        <v>2553.7485761399998</v>
      </c>
      <c r="J134" s="114">
        <f>+J135</f>
        <v>2525.5693463499997</v>
      </c>
      <c r="K134" s="109"/>
      <c r="L134" s="109">
        <f t="shared" si="8"/>
        <v>98.896554263278603</v>
      </c>
      <c r="M134" s="109">
        <f t="shared" si="9"/>
        <v>98.896554263278603</v>
      </c>
    </row>
    <row r="135" spans="1:13" ht="11.25" customHeight="1">
      <c r="A135" s="95"/>
      <c r="B135" s="95"/>
      <c r="C135" s="95"/>
      <c r="D135" s="95"/>
      <c r="E135" s="99" t="s">
        <v>339</v>
      </c>
      <c r="F135" s="99"/>
      <c r="G135" s="97">
        <v>2536.9650780000002</v>
      </c>
      <c r="H135" s="97">
        <v>2553.7485761399998</v>
      </c>
      <c r="I135" s="97">
        <v>2553.7485761399998</v>
      </c>
      <c r="J135" s="97">
        <v>2525.5693463499997</v>
      </c>
      <c r="K135" s="104">
        <v>0</v>
      </c>
      <c r="L135" s="104">
        <f t="shared" si="8"/>
        <v>98.896554263278603</v>
      </c>
      <c r="M135" s="104">
        <f t="shared" si="9"/>
        <v>98.896554263278603</v>
      </c>
    </row>
    <row r="136" spans="1:13" s="100" customFormat="1" ht="11.25" customHeight="1">
      <c r="A136" s="103"/>
      <c r="B136" s="103"/>
      <c r="C136" s="103" t="s">
        <v>172</v>
      </c>
      <c r="D136" s="103"/>
      <c r="E136" s="102"/>
      <c r="F136" s="102"/>
      <c r="G136" s="101">
        <f>SUM(G137:G140)</f>
        <v>28346.21622276073</v>
      </c>
      <c r="H136" s="101">
        <f>SUM(H137:H140)</f>
        <v>22456.991665494294</v>
      </c>
      <c r="I136" s="101">
        <f>SUM(I137:I140)</f>
        <v>22456.991665494294</v>
      </c>
      <c r="J136" s="101">
        <f>SUM(J137:J140)</f>
        <v>22357.776470815206</v>
      </c>
      <c r="K136" s="101"/>
      <c r="L136" s="101">
        <f t="shared" ref="L136:L167" si="10">IFERROR(+J136/H136*100,"n.a")</f>
        <v>99.55819908491334</v>
      </c>
      <c r="M136" s="101">
        <f t="shared" ref="M136:M167" si="11">IFERROR(+J136/I136*100,"n.a.")</f>
        <v>99.55819908491334</v>
      </c>
    </row>
    <row r="137" spans="1:13" ht="11.25" customHeight="1">
      <c r="A137" s="95"/>
      <c r="B137" s="95"/>
      <c r="C137" s="99"/>
      <c r="D137" s="99" t="s">
        <v>338</v>
      </c>
      <c r="E137" s="99"/>
      <c r="F137" s="99"/>
      <c r="G137" s="108">
        <v>2056.8799990000002</v>
      </c>
      <c r="H137" s="97">
        <v>1941.317149</v>
      </c>
      <c r="I137" s="97">
        <v>1941.317149</v>
      </c>
      <c r="J137" s="97">
        <v>1941.317149</v>
      </c>
      <c r="K137" s="108">
        <v>0</v>
      </c>
      <c r="L137" s="108">
        <f t="shared" si="10"/>
        <v>100</v>
      </c>
      <c r="M137" s="108">
        <f t="shared" si="11"/>
        <v>100</v>
      </c>
    </row>
    <row r="138" spans="1:13" ht="11.25" customHeight="1">
      <c r="A138" s="95"/>
      <c r="B138" s="95"/>
      <c r="C138" s="95"/>
      <c r="D138" s="99" t="s">
        <v>337</v>
      </c>
      <c r="E138" s="99"/>
      <c r="F138" s="99"/>
      <c r="G138" s="98">
        <v>25012.914261680729</v>
      </c>
      <c r="H138" s="97">
        <v>19339.303518755296</v>
      </c>
      <c r="I138" s="97">
        <v>19339.303518755296</v>
      </c>
      <c r="J138" s="97">
        <v>19339.246677812211</v>
      </c>
      <c r="K138" s="104">
        <v>0</v>
      </c>
      <c r="L138" s="104">
        <f t="shared" si="10"/>
        <v>99.999706085883446</v>
      </c>
      <c r="M138" s="104">
        <f t="shared" si="11"/>
        <v>99.999706085883446</v>
      </c>
    </row>
    <row r="139" spans="1:13" ht="11.25" customHeight="1">
      <c r="A139" s="117"/>
      <c r="B139" s="95"/>
      <c r="C139" s="95"/>
      <c r="D139" s="99" t="s">
        <v>336</v>
      </c>
      <c r="E139" s="99"/>
      <c r="F139" s="99"/>
      <c r="G139" s="98">
        <v>795.40665567999997</v>
      </c>
      <c r="H139" s="97">
        <v>694.95569133899994</v>
      </c>
      <c r="I139" s="97">
        <v>694.95569133899994</v>
      </c>
      <c r="J139" s="97">
        <v>595.79733760300007</v>
      </c>
      <c r="K139" s="104">
        <v>0</v>
      </c>
      <c r="L139" s="108">
        <f t="shared" si="10"/>
        <v>85.7317013196989</v>
      </c>
      <c r="M139" s="108">
        <f t="shared" si="11"/>
        <v>85.7317013196989</v>
      </c>
    </row>
    <row r="140" spans="1:13" ht="11.25" customHeight="1">
      <c r="A140" s="117"/>
      <c r="B140" s="95"/>
      <c r="C140" s="95"/>
      <c r="D140" s="99" t="s">
        <v>335</v>
      </c>
      <c r="E140" s="99"/>
      <c r="F140" s="99"/>
      <c r="G140" s="98">
        <v>481.01530640000004</v>
      </c>
      <c r="H140" s="97">
        <v>481.41530640000002</v>
      </c>
      <c r="I140" s="97">
        <v>481.41530640000002</v>
      </c>
      <c r="J140" s="97">
        <v>481.41530640000002</v>
      </c>
      <c r="K140" s="104">
        <v>0</v>
      </c>
      <c r="L140" s="108">
        <f t="shared" si="10"/>
        <v>100</v>
      </c>
      <c r="M140" s="108">
        <f t="shared" si="11"/>
        <v>100</v>
      </c>
    </row>
    <row r="141" spans="1:13" s="100" customFormat="1" ht="11.25" customHeight="1">
      <c r="A141" s="118"/>
      <c r="B141" s="103" t="s">
        <v>334</v>
      </c>
      <c r="C141" s="103"/>
      <c r="D141" s="103"/>
      <c r="E141" s="102"/>
      <c r="F141" s="102"/>
      <c r="G141" s="101">
        <f t="shared" ref="G141:K142" si="12">+G142</f>
        <v>1641.736615</v>
      </c>
      <c r="H141" s="101">
        <f t="shared" si="12"/>
        <v>1641.736615</v>
      </c>
      <c r="I141" s="101">
        <f t="shared" si="12"/>
        <v>1641.736615</v>
      </c>
      <c r="J141" s="101">
        <f t="shared" si="12"/>
        <v>1641.736615</v>
      </c>
      <c r="K141" s="101">
        <f t="shared" si="12"/>
        <v>0</v>
      </c>
      <c r="L141" s="101">
        <f t="shared" si="10"/>
        <v>100</v>
      </c>
      <c r="M141" s="101">
        <f t="shared" si="11"/>
        <v>100</v>
      </c>
    </row>
    <row r="142" spans="1:13" s="100" customFormat="1" ht="11.25" customHeight="1">
      <c r="A142" s="118"/>
      <c r="B142" s="103"/>
      <c r="C142" s="103" t="s">
        <v>172</v>
      </c>
      <c r="D142" s="103"/>
      <c r="E142" s="102"/>
      <c r="F142" s="102"/>
      <c r="G142" s="101">
        <f t="shared" si="12"/>
        <v>1641.736615</v>
      </c>
      <c r="H142" s="101">
        <f t="shared" si="12"/>
        <v>1641.736615</v>
      </c>
      <c r="I142" s="101">
        <f t="shared" si="12"/>
        <v>1641.736615</v>
      </c>
      <c r="J142" s="101">
        <f t="shared" si="12"/>
        <v>1641.736615</v>
      </c>
      <c r="K142" s="101">
        <f t="shared" si="12"/>
        <v>0</v>
      </c>
      <c r="L142" s="101">
        <f t="shared" si="10"/>
        <v>100</v>
      </c>
      <c r="M142" s="101">
        <f t="shared" si="11"/>
        <v>100</v>
      </c>
    </row>
    <row r="143" spans="1:13" ht="11.25" customHeight="1">
      <c r="A143" s="117"/>
      <c r="B143" s="95"/>
      <c r="C143" s="95"/>
      <c r="D143" s="99" t="s">
        <v>333</v>
      </c>
      <c r="E143" s="99"/>
      <c r="F143" s="99"/>
      <c r="G143" s="98">
        <v>1641.736615</v>
      </c>
      <c r="H143" s="97">
        <v>1641.736615</v>
      </c>
      <c r="I143" s="97">
        <v>1641.736615</v>
      </c>
      <c r="J143" s="97">
        <v>1641.736615</v>
      </c>
      <c r="K143" s="104">
        <v>0</v>
      </c>
      <c r="L143" s="108">
        <f t="shared" si="10"/>
        <v>100</v>
      </c>
      <c r="M143" s="108">
        <f t="shared" si="11"/>
        <v>100</v>
      </c>
    </row>
    <row r="144" spans="1:13" s="100" customFormat="1" ht="11.25" customHeight="1">
      <c r="A144" s="118"/>
      <c r="B144" s="103" t="s">
        <v>332</v>
      </c>
      <c r="C144" s="103"/>
      <c r="D144" s="103"/>
      <c r="E144" s="102"/>
      <c r="F144" s="102"/>
      <c r="G144" s="101">
        <f t="shared" ref="G144:J145" si="13">+G145</f>
        <v>64.469834271339266</v>
      </c>
      <c r="H144" s="101">
        <f t="shared" si="13"/>
        <v>63.918768871832356</v>
      </c>
      <c r="I144" s="101">
        <f t="shared" si="13"/>
        <v>63.918768871832356</v>
      </c>
      <c r="J144" s="101">
        <f t="shared" si="13"/>
        <v>63.898499571505859</v>
      </c>
      <c r="K144" s="101"/>
      <c r="L144" s="101">
        <f t="shared" si="10"/>
        <v>99.968288969446292</v>
      </c>
      <c r="M144" s="101">
        <f t="shared" si="11"/>
        <v>99.968288969446292</v>
      </c>
    </row>
    <row r="145" spans="1:13" s="100" customFormat="1" ht="11.25" customHeight="1">
      <c r="A145" s="118"/>
      <c r="B145" s="103"/>
      <c r="C145" s="103" t="s">
        <v>172</v>
      </c>
      <c r="D145" s="103"/>
      <c r="E145" s="102"/>
      <c r="F145" s="102"/>
      <c r="G145" s="101">
        <f t="shared" si="13"/>
        <v>64.469834271339266</v>
      </c>
      <c r="H145" s="101">
        <f t="shared" si="13"/>
        <v>63.918768871832356</v>
      </c>
      <c r="I145" s="101">
        <f t="shared" si="13"/>
        <v>63.918768871832356</v>
      </c>
      <c r="J145" s="101">
        <f t="shared" si="13"/>
        <v>63.898499571505859</v>
      </c>
      <c r="K145" s="101"/>
      <c r="L145" s="101">
        <f t="shared" si="10"/>
        <v>99.968288969446292</v>
      </c>
      <c r="M145" s="101">
        <f t="shared" si="11"/>
        <v>99.968288969446292</v>
      </c>
    </row>
    <row r="146" spans="1:13" ht="11.25" customHeight="1">
      <c r="A146" s="117"/>
      <c r="B146" s="95"/>
      <c r="C146" s="95"/>
      <c r="D146" s="99" t="s">
        <v>331</v>
      </c>
      <c r="E146" s="99"/>
      <c r="F146" s="99"/>
      <c r="G146" s="98">
        <v>64.469834271339266</v>
      </c>
      <c r="H146" s="97">
        <v>63.918768871832356</v>
      </c>
      <c r="I146" s="96">
        <v>63.918768871832356</v>
      </c>
      <c r="J146" s="96">
        <v>63.898499571505859</v>
      </c>
      <c r="K146" s="116">
        <v>0</v>
      </c>
      <c r="L146" s="107">
        <f t="shared" si="10"/>
        <v>99.968288969446292</v>
      </c>
      <c r="M146" s="107">
        <f t="shared" si="11"/>
        <v>99.968288969446292</v>
      </c>
    </row>
    <row r="147" spans="1:13" s="100" customFormat="1" ht="11.25" customHeight="1">
      <c r="A147" s="112" t="s">
        <v>329</v>
      </c>
      <c r="B147" s="112"/>
      <c r="C147" s="112"/>
      <c r="D147" s="112"/>
      <c r="E147" s="112"/>
      <c r="F147" s="112"/>
      <c r="G147" s="111">
        <f>+G148</f>
        <v>58722.056298510317</v>
      </c>
      <c r="H147" s="111">
        <f>+H148</f>
        <v>57170.812350664542</v>
      </c>
      <c r="I147" s="111">
        <f>+I148</f>
        <v>57170.812350664542</v>
      </c>
      <c r="J147" s="111">
        <f>+J148</f>
        <v>56059.283257266492</v>
      </c>
      <c r="K147" s="111"/>
      <c r="L147" s="111">
        <f t="shared" si="10"/>
        <v>98.055775232682819</v>
      </c>
      <c r="M147" s="111">
        <f t="shared" si="11"/>
        <v>98.055775232682819</v>
      </c>
    </row>
    <row r="148" spans="1:13" s="100" customFormat="1" ht="11.25" customHeight="1">
      <c r="A148" s="103"/>
      <c r="B148" s="103" t="s">
        <v>330</v>
      </c>
      <c r="C148" s="103"/>
      <c r="D148" s="103"/>
      <c r="E148" s="102"/>
      <c r="F148" s="102"/>
      <c r="G148" s="110">
        <f>+G149+G153+G158</f>
        <v>58722.056298510317</v>
      </c>
      <c r="H148" s="110">
        <f>+H149+H153+H158</f>
        <v>57170.812350664542</v>
      </c>
      <c r="I148" s="110">
        <f>+I149+I153+I158</f>
        <v>57170.812350664542</v>
      </c>
      <c r="J148" s="110">
        <f>+J149+J153+J158</f>
        <v>56059.283257266492</v>
      </c>
      <c r="K148" s="109"/>
      <c r="L148" s="109">
        <f t="shared" si="10"/>
        <v>98.055775232682819</v>
      </c>
      <c r="M148" s="109">
        <f t="shared" si="11"/>
        <v>98.055775232682819</v>
      </c>
    </row>
    <row r="149" spans="1:13" s="100" customFormat="1" ht="11.25" customHeight="1">
      <c r="A149" s="103"/>
      <c r="B149" s="103"/>
      <c r="C149" s="102" t="s">
        <v>214</v>
      </c>
      <c r="D149" s="102"/>
      <c r="E149" s="102"/>
      <c r="F149" s="102"/>
      <c r="G149" s="101">
        <f>+G150</f>
        <v>7470.5924044476296</v>
      </c>
      <c r="H149" s="101">
        <f>+H150</f>
        <v>6119.3418731327947</v>
      </c>
      <c r="I149" s="101">
        <f>+I150</f>
        <v>6119.3418731327947</v>
      </c>
      <c r="J149" s="101">
        <f>+J150</f>
        <v>5287.5225986522382</v>
      </c>
      <c r="K149" s="101"/>
      <c r="L149" s="101">
        <f t="shared" si="10"/>
        <v>86.406720008034029</v>
      </c>
      <c r="M149" s="101">
        <f t="shared" si="11"/>
        <v>86.406720008034029</v>
      </c>
    </row>
    <row r="150" spans="1:13" s="100" customFormat="1" ht="11.25" customHeight="1">
      <c r="A150" s="103"/>
      <c r="B150" s="103"/>
      <c r="C150" s="103"/>
      <c r="D150" s="103" t="s">
        <v>329</v>
      </c>
      <c r="E150" s="102"/>
      <c r="F150" s="102"/>
      <c r="G150" s="101">
        <f>SUM(G151:G152)</f>
        <v>7470.5924044476296</v>
      </c>
      <c r="H150" s="101">
        <f>SUM(H151:H152)</f>
        <v>6119.3418731327947</v>
      </c>
      <c r="I150" s="101">
        <f>SUM(I151:I152)</f>
        <v>6119.3418731327947</v>
      </c>
      <c r="J150" s="101">
        <f>SUM(J151:J152)</f>
        <v>5287.5225986522382</v>
      </c>
      <c r="K150" s="101"/>
      <c r="L150" s="101">
        <f t="shared" si="10"/>
        <v>86.406720008034029</v>
      </c>
      <c r="M150" s="101">
        <f t="shared" si="11"/>
        <v>86.406720008034029</v>
      </c>
    </row>
    <row r="151" spans="1:13" ht="11.25" customHeight="1">
      <c r="A151" s="95"/>
      <c r="B151" s="95"/>
      <c r="C151" s="95"/>
      <c r="D151" s="95"/>
      <c r="E151" s="99" t="s">
        <v>328</v>
      </c>
      <c r="F151" s="99"/>
      <c r="G151" s="98">
        <v>3464.6035419999998</v>
      </c>
      <c r="H151" s="97">
        <v>1771.2097920899978</v>
      </c>
      <c r="I151" s="97">
        <v>1771.2097920899978</v>
      </c>
      <c r="J151" s="97">
        <v>1435.4700376499993</v>
      </c>
      <c r="K151" s="97">
        <v>7.6427380000000003E-2</v>
      </c>
      <c r="L151" s="97">
        <f t="shared" si="10"/>
        <v>81.044608270608578</v>
      </c>
      <c r="M151" s="96">
        <f t="shared" si="11"/>
        <v>81.044608270608578</v>
      </c>
    </row>
    <row r="152" spans="1:13" ht="11.25" customHeight="1">
      <c r="A152" s="95"/>
      <c r="B152" s="95"/>
      <c r="C152" s="99"/>
      <c r="D152" s="99"/>
      <c r="E152" s="99" t="s">
        <v>327</v>
      </c>
      <c r="F152" s="99"/>
      <c r="G152" s="108">
        <v>4005.9888624476298</v>
      </c>
      <c r="H152" s="97">
        <v>4348.1320810427969</v>
      </c>
      <c r="I152" s="97">
        <v>4348.1320810427969</v>
      </c>
      <c r="J152" s="97">
        <v>3852.0525610022387</v>
      </c>
      <c r="K152" s="108">
        <v>5.2668591465288497</v>
      </c>
      <c r="L152" s="108">
        <f t="shared" si="10"/>
        <v>88.590973990799625</v>
      </c>
      <c r="M152" s="107">
        <f t="shared" si="11"/>
        <v>88.590973990799625</v>
      </c>
    </row>
    <row r="153" spans="1:13" s="100" customFormat="1" ht="11.25" customHeight="1">
      <c r="A153" s="103"/>
      <c r="B153" s="103"/>
      <c r="C153" s="103" t="s">
        <v>326</v>
      </c>
      <c r="D153" s="103"/>
      <c r="E153" s="102"/>
      <c r="F153" s="102"/>
      <c r="G153" s="101">
        <f>SUM(G154:G157)</f>
        <v>4686.1512110399999</v>
      </c>
      <c r="H153" s="101">
        <f>SUM(H154:H157)</f>
        <v>4532.7231067817011</v>
      </c>
      <c r="I153" s="101">
        <f>SUM(I154:I157)</f>
        <v>4532.7231067817011</v>
      </c>
      <c r="J153" s="101">
        <f>SUM(J154:J157)</f>
        <v>4253.0132878642025</v>
      </c>
      <c r="K153" s="101"/>
      <c r="L153" s="101">
        <f t="shared" si="10"/>
        <v>93.829099807596748</v>
      </c>
      <c r="M153" s="115">
        <f t="shared" si="11"/>
        <v>93.829099807596748</v>
      </c>
    </row>
    <row r="154" spans="1:13" ht="11.25" customHeight="1">
      <c r="A154" s="95"/>
      <c r="B154" s="95"/>
      <c r="C154" s="95"/>
      <c r="D154" s="95" t="s">
        <v>325</v>
      </c>
      <c r="E154" s="99"/>
      <c r="F154" s="99"/>
      <c r="G154" s="98">
        <v>245.35778999999999</v>
      </c>
      <c r="H154" s="97">
        <v>248.45151665000003</v>
      </c>
      <c r="I154" s="97">
        <v>248.45151665000003</v>
      </c>
      <c r="J154" s="97">
        <v>248.44264665000003</v>
      </c>
      <c r="K154" s="97">
        <v>1.8068679999999999</v>
      </c>
      <c r="L154" s="97">
        <f t="shared" si="10"/>
        <v>99.996429886957586</v>
      </c>
      <c r="M154" s="96">
        <f t="shared" si="11"/>
        <v>99.996429886957586</v>
      </c>
    </row>
    <row r="155" spans="1:13" ht="11.25" customHeight="1">
      <c r="A155" s="95"/>
      <c r="B155" s="95"/>
      <c r="C155" s="95"/>
      <c r="D155" s="95" t="s">
        <v>324</v>
      </c>
      <c r="E155" s="99"/>
      <c r="F155" s="99"/>
      <c r="G155" s="98">
        <v>3514.4948108799999</v>
      </c>
      <c r="H155" s="97">
        <v>3370.8494274936015</v>
      </c>
      <c r="I155" s="97">
        <v>3370.8494274936015</v>
      </c>
      <c r="J155" s="97">
        <v>3181.664359476003</v>
      </c>
      <c r="K155" s="97">
        <v>28.167212940000002</v>
      </c>
      <c r="L155" s="97">
        <f t="shared" si="10"/>
        <v>94.387614395512557</v>
      </c>
      <c r="M155" s="96">
        <f t="shared" si="11"/>
        <v>94.387614395512557</v>
      </c>
    </row>
    <row r="156" spans="1:13" ht="11.25" customHeight="1">
      <c r="A156" s="95"/>
      <c r="B156" s="95"/>
      <c r="C156" s="95"/>
      <c r="D156" s="95" t="s">
        <v>323</v>
      </c>
      <c r="E156" s="99"/>
      <c r="F156" s="99"/>
      <c r="G156" s="98">
        <v>67.892953120000001</v>
      </c>
      <c r="H156" s="97">
        <v>80.766005536400016</v>
      </c>
      <c r="I156" s="97">
        <v>80.766005536400016</v>
      </c>
      <c r="J156" s="97">
        <v>75.728150384000003</v>
      </c>
      <c r="K156" s="97">
        <v>0</v>
      </c>
      <c r="L156" s="97">
        <f t="shared" si="10"/>
        <v>93.762406449419458</v>
      </c>
      <c r="M156" s="96">
        <f t="shared" si="11"/>
        <v>93.762406449419458</v>
      </c>
    </row>
    <row r="157" spans="1:13" ht="11.25" customHeight="1">
      <c r="A157" s="95"/>
      <c r="B157" s="95"/>
      <c r="C157" s="95"/>
      <c r="D157" s="95" t="s">
        <v>322</v>
      </c>
      <c r="E157" s="99"/>
      <c r="F157" s="99"/>
      <c r="G157" s="98">
        <v>858.40565703999994</v>
      </c>
      <c r="H157" s="97">
        <v>832.65615710169993</v>
      </c>
      <c r="I157" s="97">
        <v>832.65615710169993</v>
      </c>
      <c r="J157" s="97">
        <v>747.17813135419976</v>
      </c>
      <c r="K157" s="97">
        <v>93.7542423875</v>
      </c>
      <c r="L157" s="97">
        <f t="shared" si="10"/>
        <v>89.734294880490523</v>
      </c>
      <c r="M157" s="96">
        <f t="shared" si="11"/>
        <v>89.734294880490523</v>
      </c>
    </row>
    <row r="158" spans="1:13" s="100" customFormat="1" ht="11.25" customHeight="1">
      <c r="A158" s="103"/>
      <c r="B158" s="103"/>
      <c r="C158" s="103" t="s">
        <v>161</v>
      </c>
      <c r="D158" s="103"/>
      <c r="E158" s="102"/>
      <c r="F158" s="102"/>
      <c r="G158" s="101">
        <f>+G159</f>
        <v>46565.31268302269</v>
      </c>
      <c r="H158" s="101">
        <f>+H159</f>
        <v>46518.747370750047</v>
      </c>
      <c r="I158" s="101">
        <f>+I159</f>
        <v>46518.747370750047</v>
      </c>
      <c r="J158" s="101">
        <f>+J159</f>
        <v>46518.747370750047</v>
      </c>
      <c r="K158" s="101"/>
      <c r="L158" s="101">
        <f t="shared" si="10"/>
        <v>100</v>
      </c>
      <c r="M158" s="101">
        <f t="shared" si="11"/>
        <v>100</v>
      </c>
    </row>
    <row r="159" spans="1:13" ht="11.25" customHeight="1">
      <c r="A159" s="95"/>
      <c r="B159" s="95"/>
      <c r="C159" s="99"/>
      <c r="D159" s="99" t="s">
        <v>161</v>
      </c>
      <c r="E159" s="99"/>
      <c r="F159" s="99"/>
      <c r="G159" s="108">
        <v>46565.31268302269</v>
      </c>
      <c r="H159" s="97">
        <v>46518.747370750047</v>
      </c>
      <c r="I159" s="97">
        <v>46518.747370750047</v>
      </c>
      <c r="J159" s="97">
        <v>46518.747370750047</v>
      </c>
      <c r="K159" s="108">
        <v>0</v>
      </c>
      <c r="L159" s="108">
        <f t="shared" si="10"/>
        <v>100</v>
      </c>
      <c r="M159" s="108">
        <f t="shared" si="11"/>
        <v>100</v>
      </c>
    </row>
    <row r="160" spans="1:13" s="100" customFormat="1" ht="11.25" customHeight="1">
      <c r="A160" s="112" t="s">
        <v>192</v>
      </c>
      <c r="B160" s="112"/>
      <c r="C160" s="112"/>
      <c r="D160" s="112"/>
      <c r="E160" s="112"/>
      <c r="F160" s="112"/>
      <c r="G160" s="111">
        <f>+G161</f>
        <v>49358.961273741814</v>
      </c>
      <c r="H160" s="111">
        <f>+H161</f>
        <v>49404.58273673099</v>
      </c>
      <c r="I160" s="111">
        <f>+I161</f>
        <v>49404.58273673099</v>
      </c>
      <c r="J160" s="111">
        <f>+J161</f>
        <v>49061.779350392702</v>
      </c>
      <c r="K160" s="111"/>
      <c r="L160" s="111">
        <f t="shared" si="10"/>
        <v>99.306130388419561</v>
      </c>
      <c r="M160" s="111">
        <f t="shared" si="11"/>
        <v>99.306130388419561</v>
      </c>
    </row>
    <row r="161" spans="1:13" s="100" customFormat="1" ht="11.25" customHeight="1">
      <c r="A161" s="103"/>
      <c r="B161" s="103" t="s">
        <v>321</v>
      </c>
      <c r="C161" s="103"/>
      <c r="D161" s="103"/>
      <c r="E161" s="102"/>
      <c r="F161" s="102"/>
      <c r="G161" s="110">
        <f>+G162+G169</f>
        <v>49358.961273741814</v>
      </c>
      <c r="H161" s="110">
        <f>+H162+H169</f>
        <v>49404.58273673099</v>
      </c>
      <c r="I161" s="110">
        <f>+I162+I169</f>
        <v>49404.58273673099</v>
      </c>
      <c r="J161" s="110">
        <f>+J162+J169</f>
        <v>49061.779350392702</v>
      </c>
      <c r="K161" s="114"/>
      <c r="L161" s="114">
        <f t="shared" si="10"/>
        <v>99.306130388419561</v>
      </c>
      <c r="M161" s="114">
        <f t="shared" si="11"/>
        <v>99.306130388419561</v>
      </c>
    </row>
    <row r="162" spans="1:13" s="100" customFormat="1" ht="11.25" customHeight="1">
      <c r="A162" s="103"/>
      <c r="B162" s="103"/>
      <c r="C162" s="103" t="s">
        <v>192</v>
      </c>
      <c r="D162" s="103"/>
      <c r="E162" s="102"/>
      <c r="F162" s="102"/>
      <c r="G162" s="101">
        <f>+G163</f>
        <v>37728.961273741814</v>
      </c>
      <c r="H162" s="101">
        <f>+H163</f>
        <v>37779.258521770993</v>
      </c>
      <c r="I162" s="101">
        <f>+I163</f>
        <v>37779.258521770993</v>
      </c>
      <c r="J162" s="101">
        <f>+J163</f>
        <v>37436.455135432705</v>
      </c>
      <c r="K162" s="101"/>
      <c r="L162" s="101">
        <f t="shared" si="10"/>
        <v>99.092614837475594</v>
      </c>
      <c r="M162" s="101">
        <f t="shared" si="11"/>
        <v>99.092614837475594</v>
      </c>
    </row>
    <row r="163" spans="1:13" s="100" customFormat="1" ht="11.25" customHeight="1">
      <c r="A163" s="103"/>
      <c r="B163" s="103"/>
      <c r="C163" s="103"/>
      <c r="D163" s="103" t="s">
        <v>320</v>
      </c>
      <c r="E163" s="102"/>
      <c r="F163" s="102"/>
      <c r="G163" s="110">
        <f>+G164+G165</f>
        <v>37728.961273741814</v>
      </c>
      <c r="H163" s="110">
        <f>+H164+H165</f>
        <v>37779.258521770993</v>
      </c>
      <c r="I163" s="110">
        <f>+I164+I165</f>
        <v>37779.258521770993</v>
      </c>
      <c r="J163" s="110">
        <f>+J164+J165</f>
        <v>37436.455135432705</v>
      </c>
      <c r="K163" s="114"/>
      <c r="L163" s="114">
        <f t="shared" si="10"/>
        <v>99.092614837475594</v>
      </c>
      <c r="M163" s="114">
        <f t="shared" si="11"/>
        <v>99.092614837475594</v>
      </c>
    </row>
    <row r="164" spans="1:13" ht="11.25" customHeight="1">
      <c r="A164" s="95"/>
      <c r="B164" s="95"/>
      <c r="C164" s="95"/>
      <c r="D164" s="95"/>
      <c r="E164" s="99" t="s">
        <v>319</v>
      </c>
      <c r="F164" s="99"/>
      <c r="G164" s="107">
        <v>187.51187573914618</v>
      </c>
      <c r="H164" s="96">
        <v>246.03723304989438</v>
      </c>
      <c r="I164" s="96">
        <v>246.03723304989438</v>
      </c>
      <c r="J164" s="96">
        <v>230.06840568506539</v>
      </c>
      <c r="K164" s="108">
        <v>0</v>
      </c>
      <c r="L164" s="108">
        <f t="shared" si="10"/>
        <v>93.509589111014492</v>
      </c>
      <c r="M164" s="107">
        <f t="shared" si="11"/>
        <v>93.509589111014492</v>
      </c>
    </row>
    <row r="165" spans="1:13" s="100" customFormat="1" ht="11.25" customHeight="1">
      <c r="A165" s="103"/>
      <c r="B165" s="103"/>
      <c r="C165" s="103"/>
      <c r="D165" s="103"/>
      <c r="E165" s="102" t="s">
        <v>318</v>
      </c>
      <c r="F165" s="102"/>
      <c r="G165" s="110">
        <f>SUM(G166:G168)</f>
        <v>37541.449398002667</v>
      </c>
      <c r="H165" s="110">
        <f>SUM(H166:H168)</f>
        <v>37533.221288721099</v>
      </c>
      <c r="I165" s="110">
        <f>SUM(I166:I168)</f>
        <v>37533.221288721099</v>
      </c>
      <c r="J165" s="110">
        <f>SUM(J166:J168)</f>
        <v>37206.386729747639</v>
      </c>
      <c r="K165" s="114"/>
      <c r="L165" s="114">
        <f t="shared" si="10"/>
        <v>99.129212607520913</v>
      </c>
      <c r="M165" s="114">
        <f t="shared" si="11"/>
        <v>99.129212607520913</v>
      </c>
    </row>
    <row r="166" spans="1:13" ht="11.25" customHeight="1">
      <c r="A166" s="95"/>
      <c r="B166" s="95"/>
      <c r="C166" s="95"/>
      <c r="D166" s="95"/>
      <c r="E166" s="99"/>
      <c r="F166" s="99" t="s">
        <v>317</v>
      </c>
      <c r="G166" s="113">
        <v>5142.4435815565948</v>
      </c>
      <c r="H166" s="96">
        <v>5115.775425791313</v>
      </c>
      <c r="I166" s="96">
        <v>5115.775425791313</v>
      </c>
      <c r="J166" s="96">
        <v>5102.9084925360012</v>
      </c>
      <c r="K166" s="97">
        <v>0</v>
      </c>
      <c r="L166" s="97">
        <f t="shared" si="10"/>
        <v>99.748485181924863</v>
      </c>
      <c r="M166" s="97">
        <f t="shared" si="11"/>
        <v>99.748485181924863</v>
      </c>
    </row>
    <row r="167" spans="1:13" ht="11.25" customHeight="1">
      <c r="A167" s="95"/>
      <c r="B167" s="95"/>
      <c r="C167" s="95"/>
      <c r="D167" s="95"/>
      <c r="E167" s="99"/>
      <c r="F167" s="99" t="s">
        <v>316</v>
      </c>
      <c r="G167" s="113">
        <v>1462.475533476</v>
      </c>
      <c r="H167" s="96">
        <v>1480.9155799599998</v>
      </c>
      <c r="I167" s="96">
        <v>1480.9155799599998</v>
      </c>
      <c r="J167" s="96">
        <v>1425.7715789199999</v>
      </c>
      <c r="K167" s="97">
        <v>0</v>
      </c>
      <c r="L167" s="97">
        <f t="shared" si="10"/>
        <v>96.276357559727387</v>
      </c>
      <c r="M167" s="97">
        <f t="shared" si="11"/>
        <v>96.276357559727387</v>
      </c>
    </row>
    <row r="168" spans="1:13" ht="11.25" customHeight="1">
      <c r="A168" s="95"/>
      <c r="B168" s="95"/>
      <c r="C168" s="99"/>
      <c r="D168" s="99"/>
      <c r="E168" s="99"/>
      <c r="F168" s="99" t="s">
        <v>271</v>
      </c>
      <c r="G168" s="107">
        <v>30936.53028297007</v>
      </c>
      <c r="H168" s="96">
        <v>30936.530282969787</v>
      </c>
      <c r="I168" s="96">
        <v>30936.530282969787</v>
      </c>
      <c r="J168" s="96">
        <v>30677.706658291641</v>
      </c>
      <c r="K168" s="108">
        <v>0</v>
      </c>
      <c r="L168" s="108">
        <f t="shared" ref="L168:L198" si="14">IFERROR(+J168/H168*100,"n.a")</f>
        <v>99.163372161290425</v>
      </c>
      <c r="M168" s="108">
        <f t="shared" ref="M168:M198" si="15">IFERROR(+J168/I168*100,"n.a.")</f>
        <v>99.163372161290425</v>
      </c>
    </row>
    <row r="169" spans="1:13" s="100" customFormat="1" ht="11.25" customHeight="1">
      <c r="A169" s="103"/>
      <c r="B169" s="103"/>
      <c r="C169" s="103" t="s">
        <v>315</v>
      </c>
      <c r="D169" s="103"/>
      <c r="E169" s="102"/>
      <c r="F169" s="102"/>
      <c r="G169" s="110">
        <f>SUM(G170:G171)</f>
        <v>11630</v>
      </c>
      <c r="H169" s="110">
        <f>SUM(H170:H171)</f>
        <v>11625.324214959999</v>
      </c>
      <c r="I169" s="110">
        <f>SUM(I170:I171)</f>
        <v>11625.324214959999</v>
      </c>
      <c r="J169" s="110">
        <f>SUM(J170:J171)</f>
        <v>11625.324214959999</v>
      </c>
      <c r="K169" s="109"/>
      <c r="L169" s="109">
        <f t="shared" si="14"/>
        <v>100</v>
      </c>
      <c r="M169" s="109">
        <f t="shared" si="15"/>
        <v>100</v>
      </c>
    </row>
    <row r="170" spans="1:13" ht="11.25" customHeight="1">
      <c r="A170" s="95"/>
      <c r="B170" s="95"/>
      <c r="C170" s="95"/>
      <c r="D170" s="95" t="s">
        <v>314</v>
      </c>
      <c r="E170" s="99"/>
      <c r="F170" s="99"/>
      <c r="G170" s="98">
        <v>11350</v>
      </c>
      <c r="H170" s="97">
        <v>11350</v>
      </c>
      <c r="I170" s="97">
        <v>11350</v>
      </c>
      <c r="J170" s="97">
        <v>11350</v>
      </c>
      <c r="K170" s="104">
        <v>0</v>
      </c>
      <c r="L170" s="104">
        <f t="shared" si="14"/>
        <v>100</v>
      </c>
      <c r="M170" s="104">
        <f t="shared" si="15"/>
        <v>100</v>
      </c>
    </row>
    <row r="171" spans="1:13" ht="11.25" customHeight="1">
      <c r="A171" s="95"/>
      <c r="B171" s="95"/>
      <c r="C171" s="95"/>
      <c r="D171" s="95" t="s">
        <v>313</v>
      </c>
      <c r="E171" s="99"/>
      <c r="F171" s="99"/>
      <c r="G171" s="98">
        <v>280</v>
      </c>
      <c r="H171" s="97">
        <v>275.32421496000001</v>
      </c>
      <c r="I171" s="97">
        <v>275.32421496000001</v>
      </c>
      <c r="J171" s="97">
        <v>275.32421496000001</v>
      </c>
      <c r="K171" s="104">
        <v>0</v>
      </c>
      <c r="L171" s="104">
        <f t="shared" si="14"/>
        <v>100</v>
      </c>
      <c r="M171" s="104">
        <f t="shared" si="15"/>
        <v>100</v>
      </c>
    </row>
    <row r="172" spans="1:13" s="100" customFormat="1" ht="11.25" customHeight="1">
      <c r="A172" s="112" t="s">
        <v>312</v>
      </c>
      <c r="B172" s="112"/>
      <c r="C172" s="112"/>
      <c r="D172" s="112"/>
      <c r="E172" s="112"/>
      <c r="F172" s="112"/>
      <c r="G172" s="111">
        <f t="shared" ref="G172:J174" si="16">+G173</f>
        <v>799.84993600000007</v>
      </c>
      <c r="H172" s="111">
        <f t="shared" si="16"/>
        <v>1010.46517079</v>
      </c>
      <c r="I172" s="111">
        <f t="shared" si="16"/>
        <v>1010.46517079</v>
      </c>
      <c r="J172" s="111">
        <f t="shared" si="16"/>
        <v>1009.74582498</v>
      </c>
      <c r="K172" s="111"/>
      <c r="L172" s="111">
        <f t="shared" si="14"/>
        <v>99.928810430008426</v>
      </c>
      <c r="M172" s="111">
        <f t="shared" si="15"/>
        <v>99.928810430008426</v>
      </c>
    </row>
    <row r="173" spans="1:13" s="100" customFormat="1" ht="11.25" customHeight="1">
      <c r="A173" s="103"/>
      <c r="B173" s="103" t="s">
        <v>311</v>
      </c>
      <c r="C173" s="103"/>
      <c r="D173" s="103"/>
      <c r="E173" s="102"/>
      <c r="F173" s="102"/>
      <c r="G173" s="101">
        <f t="shared" si="16"/>
        <v>799.84993600000007</v>
      </c>
      <c r="H173" s="101">
        <f t="shared" si="16"/>
        <v>1010.46517079</v>
      </c>
      <c r="I173" s="101">
        <f t="shared" si="16"/>
        <v>1010.46517079</v>
      </c>
      <c r="J173" s="101">
        <f t="shared" si="16"/>
        <v>1009.74582498</v>
      </c>
      <c r="K173" s="101"/>
      <c r="L173" s="109">
        <f t="shared" si="14"/>
        <v>99.928810430008426</v>
      </c>
      <c r="M173" s="101">
        <f t="shared" si="15"/>
        <v>99.928810430008426</v>
      </c>
    </row>
    <row r="174" spans="1:13" s="100" customFormat="1" ht="11.25" customHeight="1">
      <c r="A174" s="103"/>
      <c r="B174" s="103"/>
      <c r="C174" s="102" t="s">
        <v>178</v>
      </c>
      <c r="D174" s="102"/>
      <c r="E174" s="102"/>
      <c r="F174" s="102"/>
      <c r="G174" s="101">
        <f t="shared" si="16"/>
        <v>799.84993600000007</v>
      </c>
      <c r="H174" s="101">
        <f t="shared" si="16"/>
        <v>1010.46517079</v>
      </c>
      <c r="I174" s="101">
        <f t="shared" si="16"/>
        <v>1010.46517079</v>
      </c>
      <c r="J174" s="101">
        <f t="shared" si="16"/>
        <v>1009.74582498</v>
      </c>
      <c r="K174" s="101"/>
      <c r="L174" s="109">
        <f t="shared" si="14"/>
        <v>99.928810430008426</v>
      </c>
      <c r="M174" s="101">
        <f t="shared" si="15"/>
        <v>99.928810430008426</v>
      </c>
    </row>
    <row r="175" spans="1:13" s="100" customFormat="1" ht="11.25" customHeight="1">
      <c r="A175" s="103"/>
      <c r="B175" s="103"/>
      <c r="C175" s="103"/>
      <c r="D175" s="103" t="s">
        <v>310</v>
      </c>
      <c r="E175" s="102"/>
      <c r="F175" s="102"/>
      <c r="G175" s="101">
        <f>SUM(G176:G178)</f>
        <v>799.84993600000007</v>
      </c>
      <c r="H175" s="101">
        <f>SUM(H176:H178)</f>
        <v>1010.46517079</v>
      </c>
      <c r="I175" s="101">
        <f>SUM(I176:I178)</f>
        <v>1010.46517079</v>
      </c>
      <c r="J175" s="101">
        <f>SUM(J176:J178)</f>
        <v>1009.74582498</v>
      </c>
      <c r="K175" s="101"/>
      <c r="L175" s="109">
        <f t="shared" si="14"/>
        <v>99.928810430008426</v>
      </c>
      <c r="M175" s="101">
        <f t="shared" si="15"/>
        <v>99.928810430008426</v>
      </c>
    </row>
    <row r="176" spans="1:13" ht="11.25" customHeight="1">
      <c r="A176" s="95"/>
      <c r="B176" s="95"/>
      <c r="C176" s="95"/>
      <c r="D176" s="95"/>
      <c r="E176" s="99" t="s">
        <v>309</v>
      </c>
      <c r="F176" s="99"/>
      <c r="G176" s="98">
        <v>134.57839999999999</v>
      </c>
      <c r="H176" s="97">
        <v>171.27975172000004</v>
      </c>
      <c r="I176" s="97">
        <v>171.27975172000004</v>
      </c>
      <c r="J176" s="97">
        <v>171.07086251000001</v>
      </c>
      <c r="K176" s="97">
        <v>2.2264920699999999</v>
      </c>
      <c r="L176" s="97">
        <f t="shared" si="14"/>
        <v>99.878042087344042</v>
      </c>
      <c r="M176" s="97">
        <f t="shared" si="15"/>
        <v>99.878042087344042</v>
      </c>
    </row>
    <row r="177" spans="1:13" ht="11.25" customHeight="1">
      <c r="A177" s="95"/>
      <c r="B177" s="95"/>
      <c r="C177" s="99"/>
      <c r="D177" s="99"/>
      <c r="E177" s="99" t="s">
        <v>308</v>
      </c>
      <c r="F177" s="99"/>
      <c r="G177" s="108">
        <v>448.1</v>
      </c>
      <c r="H177" s="97">
        <v>644.78482025000005</v>
      </c>
      <c r="I177" s="97">
        <v>644.78482025000005</v>
      </c>
      <c r="J177" s="97">
        <v>644.27436364999994</v>
      </c>
      <c r="K177" s="108">
        <v>0</v>
      </c>
      <c r="L177" s="108">
        <f t="shared" si="14"/>
        <v>99.920833030808296</v>
      </c>
      <c r="M177" s="108">
        <f t="shared" si="15"/>
        <v>99.920833030808296</v>
      </c>
    </row>
    <row r="178" spans="1:13" ht="11.25" customHeight="1">
      <c r="A178" s="95"/>
      <c r="B178" s="95"/>
      <c r="C178" s="95"/>
      <c r="D178" s="95"/>
      <c r="E178" s="99" t="s">
        <v>307</v>
      </c>
      <c r="F178" s="99"/>
      <c r="G178" s="98">
        <v>217.171536</v>
      </c>
      <c r="H178" s="97">
        <v>194.40059881999997</v>
      </c>
      <c r="I178" s="97">
        <v>194.40059881999997</v>
      </c>
      <c r="J178" s="97">
        <v>194.40059881999997</v>
      </c>
      <c r="K178" s="104">
        <v>2.2717610600000002</v>
      </c>
      <c r="L178" s="104">
        <f t="shared" si="14"/>
        <v>100</v>
      </c>
      <c r="M178" s="104">
        <f t="shared" si="15"/>
        <v>100</v>
      </c>
    </row>
    <row r="179" spans="1:13" s="100" customFormat="1" ht="11.25" customHeight="1">
      <c r="A179" s="112" t="s">
        <v>306</v>
      </c>
      <c r="B179" s="112"/>
      <c r="C179" s="112"/>
      <c r="D179" s="112"/>
      <c r="E179" s="112"/>
      <c r="F179" s="112"/>
      <c r="G179" s="111">
        <f>+G180</f>
        <v>10106.272010000001</v>
      </c>
      <c r="H179" s="111">
        <f>+H180</f>
        <v>12731.056824009998</v>
      </c>
      <c r="I179" s="111">
        <f>+I180</f>
        <v>12731.056824009998</v>
      </c>
      <c r="J179" s="111">
        <f>+J180</f>
        <v>11939.65731438999</v>
      </c>
      <c r="K179" s="111"/>
      <c r="L179" s="111">
        <f t="shared" si="14"/>
        <v>93.783709235140037</v>
      </c>
      <c r="M179" s="111">
        <f t="shared" si="15"/>
        <v>93.783709235140037</v>
      </c>
    </row>
    <row r="180" spans="1:13" s="100" customFormat="1" ht="11.25" customHeight="1">
      <c r="A180" s="103"/>
      <c r="B180" s="103" t="s">
        <v>305</v>
      </c>
      <c r="C180" s="103"/>
      <c r="D180" s="103"/>
      <c r="E180" s="102"/>
      <c r="F180" s="102"/>
      <c r="G180" s="110">
        <f>+G181+G193+G197</f>
        <v>10106.272010000001</v>
      </c>
      <c r="H180" s="110">
        <f>+H181+H193+H197</f>
        <v>12731.056824009998</v>
      </c>
      <c r="I180" s="110">
        <f>+I181+I193+I197</f>
        <v>12731.056824009998</v>
      </c>
      <c r="J180" s="110">
        <f>+J181+J193+J197</f>
        <v>11939.65731438999</v>
      </c>
      <c r="K180" s="109"/>
      <c r="L180" s="109">
        <f t="shared" si="14"/>
        <v>93.783709235140037</v>
      </c>
      <c r="M180" s="109">
        <f t="shared" si="15"/>
        <v>93.783709235140037</v>
      </c>
    </row>
    <row r="181" spans="1:13" s="100" customFormat="1" ht="11.25" customHeight="1">
      <c r="A181" s="103"/>
      <c r="B181" s="103"/>
      <c r="C181" s="103" t="s">
        <v>304</v>
      </c>
      <c r="D181" s="103"/>
      <c r="E181" s="102"/>
      <c r="F181" s="102"/>
      <c r="G181" s="110">
        <f>SUM(G182:G192)</f>
        <v>7124.3597990000007</v>
      </c>
      <c r="H181" s="110">
        <f>SUM(H182:H192)</f>
        <v>8832.0837136199989</v>
      </c>
      <c r="I181" s="110">
        <f>SUM(I182:I192)</f>
        <v>8832.0837136199989</v>
      </c>
      <c r="J181" s="110">
        <f>SUM(J182:J192)</f>
        <v>8363.8893848899897</v>
      </c>
      <c r="K181" s="109"/>
      <c r="L181" s="109">
        <f t="shared" si="14"/>
        <v>94.698936922348182</v>
      </c>
      <c r="M181" s="109">
        <f t="shared" si="15"/>
        <v>94.698936922348182</v>
      </c>
    </row>
    <row r="182" spans="1:13" ht="11.25" customHeight="1">
      <c r="A182" s="95"/>
      <c r="B182" s="95"/>
      <c r="C182" s="99"/>
      <c r="D182" s="99" t="s">
        <v>303</v>
      </c>
      <c r="E182" s="99"/>
      <c r="F182" s="99"/>
      <c r="G182" s="108">
        <v>247.85701399999999</v>
      </c>
      <c r="H182" s="97">
        <v>399.11226022000005</v>
      </c>
      <c r="I182" s="97">
        <v>399.11226022000005</v>
      </c>
      <c r="J182" s="97">
        <v>384.83865613</v>
      </c>
      <c r="K182" s="108">
        <v>2.9943500000000001E-2</v>
      </c>
      <c r="L182" s="108">
        <f t="shared" si="14"/>
        <v>96.423661833356832</v>
      </c>
      <c r="M182" s="108">
        <f t="shared" si="15"/>
        <v>96.423661833356832</v>
      </c>
    </row>
    <row r="183" spans="1:13" ht="11.25" customHeight="1">
      <c r="A183" s="95"/>
      <c r="B183" s="95"/>
      <c r="C183" s="95"/>
      <c r="D183" s="95" t="s">
        <v>302</v>
      </c>
      <c r="E183" s="99"/>
      <c r="F183" s="99"/>
      <c r="G183" s="98">
        <v>13.303207</v>
      </c>
      <c r="H183" s="97">
        <v>13.331681559999998</v>
      </c>
      <c r="I183" s="97">
        <v>13.331681559999998</v>
      </c>
      <c r="J183" s="97">
        <v>11.503481389999999</v>
      </c>
      <c r="K183" s="97">
        <v>0.19161800000000001</v>
      </c>
      <c r="L183" s="97">
        <f t="shared" si="14"/>
        <v>86.286799892631109</v>
      </c>
      <c r="M183" s="96">
        <f t="shared" si="15"/>
        <v>86.286799892631109</v>
      </c>
    </row>
    <row r="184" spans="1:13" ht="11.25" customHeight="1">
      <c r="A184" s="95"/>
      <c r="B184" s="95"/>
      <c r="C184" s="95"/>
      <c r="D184" s="95" t="s">
        <v>301</v>
      </c>
      <c r="E184" s="99"/>
      <c r="F184" s="99"/>
      <c r="G184" s="98">
        <v>854.37305200000003</v>
      </c>
      <c r="H184" s="97">
        <v>1104.8175242600005</v>
      </c>
      <c r="I184" s="97">
        <v>1104.8175242600005</v>
      </c>
      <c r="J184" s="97">
        <v>1047.8942674500004</v>
      </c>
      <c r="K184" s="97">
        <v>8.5804794600000012</v>
      </c>
      <c r="L184" s="97">
        <f t="shared" si="14"/>
        <v>94.847723215820011</v>
      </c>
      <c r="M184" s="96">
        <f t="shared" si="15"/>
        <v>94.847723215820011</v>
      </c>
    </row>
    <row r="185" spans="1:13" ht="11.25" customHeight="1">
      <c r="A185" s="95"/>
      <c r="B185" s="95"/>
      <c r="C185" s="95"/>
      <c r="D185" s="95" t="s">
        <v>300</v>
      </c>
      <c r="E185" s="99"/>
      <c r="F185" s="99"/>
      <c r="G185" s="98">
        <v>65.876890000000003</v>
      </c>
      <c r="H185" s="97">
        <v>71.892962890000007</v>
      </c>
      <c r="I185" s="97">
        <v>71.892962890000007</v>
      </c>
      <c r="J185" s="97">
        <v>67.918802170000006</v>
      </c>
      <c r="K185" s="97">
        <v>0</v>
      </c>
      <c r="L185" s="97">
        <f t="shared" si="14"/>
        <v>94.472114432005426</v>
      </c>
      <c r="M185" s="96">
        <f t="shared" si="15"/>
        <v>94.472114432005426</v>
      </c>
    </row>
    <row r="186" spans="1:13" ht="11.25" customHeight="1">
      <c r="A186" s="95"/>
      <c r="B186" s="95"/>
      <c r="C186" s="95"/>
      <c r="D186" s="95" t="s">
        <v>299</v>
      </c>
      <c r="E186" s="99"/>
      <c r="F186" s="99"/>
      <c r="G186" s="98">
        <v>3623.221035</v>
      </c>
      <c r="H186" s="97">
        <v>3964.6109974400006</v>
      </c>
      <c r="I186" s="97">
        <v>3964.6109974400006</v>
      </c>
      <c r="J186" s="97">
        <v>3612.107045829991</v>
      </c>
      <c r="K186" s="97">
        <v>33.123656020000013</v>
      </c>
      <c r="L186" s="97">
        <f t="shared" si="14"/>
        <v>91.108737986207828</v>
      </c>
      <c r="M186" s="96">
        <f t="shared" si="15"/>
        <v>91.108737986207828</v>
      </c>
    </row>
    <row r="187" spans="1:13" ht="11.25" customHeight="1">
      <c r="A187" s="95"/>
      <c r="B187" s="95"/>
      <c r="C187" s="95"/>
      <c r="D187" s="95" t="s">
        <v>298</v>
      </c>
      <c r="E187" s="99"/>
      <c r="F187" s="99"/>
      <c r="G187" s="98">
        <v>8.6003380000000007</v>
      </c>
      <c r="H187" s="97">
        <v>160.20087218000003</v>
      </c>
      <c r="I187" s="97">
        <v>160.20087218000003</v>
      </c>
      <c r="J187" s="97">
        <v>158.78252060000011</v>
      </c>
      <c r="K187" s="97">
        <v>5.259987E-2</v>
      </c>
      <c r="L187" s="97">
        <f t="shared" si="14"/>
        <v>99.114641786465256</v>
      </c>
      <c r="M187" s="96">
        <f t="shared" si="15"/>
        <v>99.114641786465256</v>
      </c>
    </row>
    <row r="188" spans="1:13" ht="11.25" customHeight="1">
      <c r="A188" s="95"/>
      <c r="B188" s="95"/>
      <c r="C188" s="95"/>
      <c r="D188" s="95" t="s">
        <v>297</v>
      </c>
      <c r="E188" s="99"/>
      <c r="F188" s="99"/>
      <c r="G188" s="98">
        <v>246.853453</v>
      </c>
      <c r="H188" s="97">
        <v>264.03713809000004</v>
      </c>
      <c r="I188" s="97">
        <v>264.03713809000004</v>
      </c>
      <c r="J188" s="97">
        <v>259.51962541999995</v>
      </c>
      <c r="K188" s="97">
        <v>0</v>
      </c>
      <c r="L188" s="97">
        <f t="shared" si="14"/>
        <v>98.289061643873652</v>
      </c>
      <c r="M188" s="96">
        <f t="shared" si="15"/>
        <v>98.289061643873652</v>
      </c>
    </row>
    <row r="189" spans="1:13" ht="11.25" customHeight="1">
      <c r="A189" s="95"/>
      <c r="B189" s="95"/>
      <c r="C189" s="95"/>
      <c r="D189" s="95" t="s">
        <v>296</v>
      </c>
      <c r="E189" s="99"/>
      <c r="F189" s="99"/>
      <c r="G189" s="108">
        <v>27.384463</v>
      </c>
      <c r="H189" s="97">
        <v>30.584759700000003</v>
      </c>
      <c r="I189" s="97">
        <v>30.584759700000003</v>
      </c>
      <c r="J189" s="97">
        <v>30.547094050000002</v>
      </c>
      <c r="K189" s="108">
        <v>0</v>
      </c>
      <c r="L189" s="108">
        <f t="shared" si="14"/>
        <v>99.876848304941888</v>
      </c>
      <c r="M189" s="107">
        <f t="shared" si="15"/>
        <v>99.876848304941888</v>
      </c>
    </row>
    <row r="190" spans="1:13" ht="11.25" customHeight="1">
      <c r="A190" s="95"/>
      <c r="B190" s="95"/>
      <c r="C190" s="95"/>
      <c r="D190" s="95" t="s">
        <v>295</v>
      </c>
      <c r="E190" s="106"/>
      <c r="F190" s="105"/>
      <c r="G190" s="98">
        <v>1886.920924</v>
      </c>
      <c r="H190" s="97">
        <v>2650.1933705500005</v>
      </c>
      <c r="I190" s="97">
        <v>2650.1933705500005</v>
      </c>
      <c r="J190" s="97">
        <v>2632.6857377300007</v>
      </c>
      <c r="K190" s="97">
        <v>52.467760149999997</v>
      </c>
      <c r="L190" s="97">
        <f t="shared" si="14"/>
        <v>99.339382815814432</v>
      </c>
      <c r="M190" s="96">
        <f t="shared" si="15"/>
        <v>99.339382815814432</v>
      </c>
    </row>
    <row r="191" spans="1:13" ht="11.25" customHeight="1">
      <c r="A191" s="95"/>
      <c r="B191" s="95"/>
      <c r="C191" s="95"/>
      <c r="D191" s="95" t="s">
        <v>294</v>
      </c>
      <c r="E191" s="106"/>
      <c r="F191" s="105"/>
      <c r="G191" s="98">
        <v>107.913685</v>
      </c>
      <c r="H191" s="97">
        <v>122.88247731999999</v>
      </c>
      <c r="I191" s="97">
        <v>122.88247731999999</v>
      </c>
      <c r="J191" s="97">
        <v>111.42847648000001</v>
      </c>
      <c r="K191" s="97">
        <v>24.381705920000002</v>
      </c>
      <c r="L191" s="97">
        <f t="shared" si="14"/>
        <v>90.678898171809763</v>
      </c>
      <c r="M191" s="96">
        <f t="shared" si="15"/>
        <v>90.678898171809763</v>
      </c>
    </row>
    <row r="192" spans="1:13" ht="11.25" customHeight="1">
      <c r="A192" s="95"/>
      <c r="B192" s="95"/>
      <c r="C192" s="95"/>
      <c r="D192" s="95" t="s">
        <v>293</v>
      </c>
      <c r="E192" s="106"/>
      <c r="F192" s="105"/>
      <c r="G192" s="98">
        <v>42.055737999999998</v>
      </c>
      <c r="H192" s="97">
        <v>50.419669410000004</v>
      </c>
      <c r="I192" s="97">
        <v>50.419669410000004</v>
      </c>
      <c r="J192" s="97">
        <v>46.66367764000001</v>
      </c>
      <c r="K192" s="97"/>
      <c r="L192" s="97">
        <f t="shared" si="14"/>
        <v>92.5505426474394</v>
      </c>
      <c r="M192" s="96">
        <f t="shared" si="15"/>
        <v>92.5505426474394</v>
      </c>
    </row>
    <row r="193" spans="1:13" s="100" customFormat="1" ht="11.25" customHeight="1">
      <c r="A193" s="103"/>
      <c r="B193" s="103"/>
      <c r="C193" s="102" t="s">
        <v>178</v>
      </c>
      <c r="D193" s="102"/>
      <c r="E193" s="102"/>
      <c r="F193" s="102"/>
      <c r="G193" s="101">
        <f>SUM(G194:G196)</f>
        <v>2099.7065969999999</v>
      </c>
      <c r="H193" s="101">
        <f>SUM(H194:H196)</f>
        <v>2976.763353949998</v>
      </c>
      <c r="I193" s="101">
        <f>SUM(I194:I196)</f>
        <v>2976.763353949998</v>
      </c>
      <c r="J193" s="101">
        <f>SUM(J194:J196)</f>
        <v>2653.5581730599997</v>
      </c>
      <c r="K193" s="101"/>
      <c r="L193" s="97">
        <f t="shared" si="14"/>
        <v>89.142395868951994</v>
      </c>
      <c r="M193" s="96">
        <f t="shared" si="15"/>
        <v>89.142395868951994</v>
      </c>
    </row>
    <row r="194" spans="1:13" ht="11.25" customHeight="1">
      <c r="A194" s="95"/>
      <c r="B194" s="95"/>
      <c r="C194" s="95"/>
      <c r="D194" s="95" t="s">
        <v>292</v>
      </c>
      <c r="E194" s="99"/>
      <c r="F194" s="99"/>
      <c r="G194" s="98">
        <v>1050.467208</v>
      </c>
      <c r="H194" s="97">
        <v>1855.9957930699982</v>
      </c>
      <c r="I194" s="97">
        <v>1855.9957930699982</v>
      </c>
      <c r="J194" s="97">
        <v>1558.3474120299998</v>
      </c>
      <c r="K194" s="104"/>
      <c r="L194" s="97">
        <f t="shared" si="14"/>
        <v>83.96287415352063</v>
      </c>
      <c r="M194" s="96">
        <f t="shared" si="15"/>
        <v>83.96287415352063</v>
      </c>
    </row>
    <row r="195" spans="1:13" ht="11.25" customHeight="1">
      <c r="A195" s="95"/>
      <c r="B195" s="95"/>
      <c r="C195" s="95"/>
      <c r="D195" s="95" t="s">
        <v>291</v>
      </c>
      <c r="E195" s="99"/>
      <c r="F195" s="99"/>
      <c r="G195" s="98">
        <v>906.46188299999994</v>
      </c>
      <c r="H195" s="97">
        <v>971.10367547999999</v>
      </c>
      <c r="I195" s="97">
        <v>971.10367547999999</v>
      </c>
      <c r="J195" s="97">
        <v>945.61687562999998</v>
      </c>
      <c r="K195" s="104"/>
      <c r="L195" s="97">
        <f t="shared" si="14"/>
        <v>97.375481064119924</v>
      </c>
      <c r="M195" s="96">
        <f t="shared" si="15"/>
        <v>97.375481064119924</v>
      </c>
    </row>
    <row r="196" spans="1:13" ht="11.25" customHeight="1">
      <c r="A196" s="95"/>
      <c r="B196" s="95"/>
      <c r="C196" s="95"/>
      <c r="D196" s="95" t="s">
        <v>290</v>
      </c>
      <c r="E196" s="99"/>
      <c r="F196" s="99"/>
      <c r="G196" s="98">
        <v>142.77750599999999</v>
      </c>
      <c r="H196" s="97">
        <v>149.66388539999991</v>
      </c>
      <c r="I196" s="97">
        <v>149.66388539999991</v>
      </c>
      <c r="J196" s="97">
        <v>149.59388539999992</v>
      </c>
      <c r="K196" s="104"/>
      <c r="L196" s="97">
        <f t="shared" si="14"/>
        <v>99.953228529506035</v>
      </c>
      <c r="M196" s="96">
        <f t="shared" si="15"/>
        <v>99.953228529506035</v>
      </c>
    </row>
    <row r="197" spans="1:13" s="100" customFormat="1" ht="11.25" customHeight="1">
      <c r="A197" s="103"/>
      <c r="B197" s="103"/>
      <c r="C197" s="103" t="s">
        <v>289</v>
      </c>
      <c r="D197" s="103"/>
      <c r="E197" s="102"/>
      <c r="F197" s="102"/>
      <c r="G197" s="101">
        <f>SUM(G198)</f>
        <v>882.20561399999997</v>
      </c>
      <c r="H197" s="101">
        <f>SUM(H198)</f>
        <v>922.20975644000134</v>
      </c>
      <c r="I197" s="101">
        <f>SUM(I198)</f>
        <v>922.20975644000134</v>
      </c>
      <c r="J197" s="101">
        <f>SUM(J198)</f>
        <v>922.20975644000134</v>
      </c>
      <c r="K197" s="101"/>
      <c r="L197" s="101">
        <f t="shared" si="14"/>
        <v>100</v>
      </c>
      <c r="M197" s="101">
        <f t="shared" si="15"/>
        <v>100</v>
      </c>
    </row>
    <row r="198" spans="1:13" ht="11.25" customHeight="1">
      <c r="A198" s="244"/>
      <c r="B198" s="244"/>
      <c r="C198" s="244"/>
      <c r="D198" s="244" t="s">
        <v>289</v>
      </c>
      <c r="E198" s="245"/>
      <c r="F198" s="245"/>
      <c r="G198" s="246">
        <v>882.20561399999997</v>
      </c>
      <c r="H198" s="247">
        <v>922.20975644000134</v>
      </c>
      <c r="I198" s="247">
        <v>922.20975644000134</v>
      </c>
      <c r="J198" s="247">
        <v>922.20975644000134</v>
      </c>
      <c r="K198" s="247"/>
      <c r="L198" s="247">
        <f t="shared" si="14"/>
        <v>100</v>
      </c>
      <c r="M198" s="248">
        <f t="shared" si="15"/>
        <v>100</v>
      </c>
    </row>
    <row r="199" spans="1:13" ht="27.75" customHeight="1">
      <c r="A199" s="346" t="s">
        <v>666</v>
      </c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</row>
    <row r="200" spans="1:13" ht="11.25" customHeight="1">
      <c r="A200" s="342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</row>
    <row r="201" spans="1:13" ht="11.25" customHeight="1">
      <c r="A201" s="95"/>
      <c r="G201" s="4"/>
      <c r="K201" s="4"/>
    </row>
    <row r="202" spans="1:13" ht="11.25" customHeight="1"/>
  </sheetData>
  <mergeCells count="11">
    <mergeCell ref="C4:F7"/>
    <mergeCell ref="A200:M200"/>
    <mergeCell ref="A3:M3"/>
    <mergeCell ref="I4:J4"/>
    <mergeCell ref="L4:M5"/>
    <mergeCell ref="G5:G6"/>
    <mergeCell ref="H5:H6"/>
    <mergeCell ref="I5:I6"/>
    <mergeCell ref="A4:B7"/>
    <mergeCell ref="A199:M199"/>
    <mergeCell ref="A1:H1"/>
  </mergeCells>
  <pageMargins left="0" right="0" top="0" bottom="0" header="0.31496062992125984" footer="0.39370078740157483"/>
  <pageSetup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"/>
  <sheetViews>
    <sheetView showGridLines="0" zoomScale="130" zoomScaleNormal="130" workbookViewId="0">
      <selection sqref="A1:D1"/>
    </sheetView>
  </sheetViews>
  <sheetFormatPr baseColWidth="10" defaultColWidth="11.42578125" defaultRowHeight="12"/>
  <cols>
    <col min="1" max="1" width="4.7109375" style="3" customWidth="1"/>
    <col min="2" max="2" width="48.7109375" style="4" customWidth="1"/>
    <col min="3" max="3" width="15.7109375" style="33" customWidth="1"/>
    <col min="4" max="6" width="15.7109375" style="4" customWidth="1"/>
    <col min="7" max="7" width="0.85546875" style="5" customWidth="1"/>
    <col min="8" max="9" width="9.7109375" style="46" customWidth="1"/>
    <col min="10" max="16384" width="11.42578125" style="4"/>
  </cols>
  <sheetData>
    <row r="1" spans="1:9" s="1" customFormat="1" ht="36" customHeight="1">
      <c r="A1" s="381" t="s">
        <v>662</v>
      </c>
      <c r="B1" s="381"/>
      <c r="C1" s="381"/>
      <c r="D1" s="381"/>
      <c r="E1" s="380" t="s">
        <v>135</v>
      </c>
      <c r="G1" s="2"/>
      <c r="H1" s="49"/>
      <c r="I1" s="49"/>
    </row>
    <row r="2" spans="1:9" ht="22.5" customHeight="1">
      <c r="A2" s="387" t="s">
        <v>679</v>
      </c>
      <c r="C2" s="4"/>
    </row>
    <row r="3" spans="1:9" s="6" customFormat="1" ht="57.6" customHeight="1">
      <c r="A3" s="382" t="s">
        <v>657</v>
      </c>
      <c r="B3" s="382"/>
      <c r="C3" s="382"/>
      <c r="D3" s="382"/>
      <c r="E3" s="382"/>
      <c r="F3" s="382"/>
      <c r="G3" s="382"/>
      <c r="H3" s="384"/>
      <c r="I3" s="384"/>
    </row>
    <row r="4" spans="1:9" s="94" customFormat="1" ht="12.95" customHeight="1">
      <c r="A4" s="350" t="s">
        <v>0</v>
      </c>
      <c r="B4" s="335" t="s">
        <v>1</v>
      </c>
      <c r="C4" s="276"/>
      <c r="D4" s="276"/>
      <c r="E4" s="337" t="s">
        <v>2</v>
      </c>
      <c r="F4" s="337"/>
      <c r="G4" s="275"/>
      <c r="H4" s="335" t="s">
        <v>3</v>
      </c>
      <c r="I4" s="335"/>
    </row>
    <row r="5" spans="1:9" s="94" customFormat="1" ht="12.95" customHeight="1">
      <c r="A5" s="350"/>
      <c r="B5" s="335"/>
      <c r="C5" s="334" t="s">
        <v>4</v>
      </c>
      <c r="D5" s="334" t="s">
        <v>5</v>
      </c>
      <c r="E5" s="334" t="s">
        <v>6</v>
      </c>
      <c r="F5" s="9" t="s">
        <v>7</v>
      </c>
      <c r="G5" s="272"/>
      <c r="H5" s="336"/>
      <c r="I5" s="336"/>
    </row>
    <row r="6" spans="1:9" s="94" customFormat="1" ht="19.5" customHeight="1">
      <c r="A6" s="350"/>
      <c r="B6" s="335"/>
      <c r="C6" s="334"/>
      <c r="D6" s="334"/>
      <c r="E6" s="334"/>
      <c r="F6" s="273" t="s">
        <v>136</v>
      </c>
      <c r="G6" s="273"/>
      <c r="H6" s="272" t="s">
        <v>5</v>
      </c>
      <c r="I6" s="272" t="s">
        <v>8</v>
      </c>
    </row>
    <row r="7" spans="1:9" s="94" customFormat="1" ht="12.95" customHeight="1">
      <c r="A7" s="351"/>
      <c r="B7" s="336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ht="12.75" customHeight="1">
      <c r="A8" s="12" t="s">
        <v>146</v>
      </c>
      <c r="B8" s="12"/>
      <c r="C8" s="256">
        <f>+C9+C11+C13+C20+C23+C30+C47+C76+C78+C83+C85+C90+C92+C94+C125+C127+C123</f>
        <v>86446594874.412674</v>
      </c>
      <c r="D8" s="256">
        <f t="shared" ref="D8:F8" si="0">+D9+D11+D13+D20+D23+D30+D47+D76+D78+D83+D85+D90+D92+D94+D125+D127+D123</f>
        <v>88296718242.902878</v>
      </c>
      <c r="E8" s="256">
        <f t="shared" si="0"/>
        <v>85494251754.102875</v>
      </c>
      <c r="F8" s="256">
        <f t="shared" si="0"/>
        <v>83902342790.045746</v>
      </c>
      <c r="G8" s="257"/>
      <c r="H8" s="250">
        <f>IFERROR(+F8/D8*100,"n.a")</f>
        <v>95.023172389297329</v>
      </c>
      <c r="I8" s="250">
        <f>IFERROR(+F8/E8*100,"n.a")</f>
        <v>98.137992986200118</v>
      </c>
    </row>
    <row r="9" spans="1:9" ht="12.75" customHeight="1">
      <c r="A9" s="35" t="s">
        <v>133</v>
      </c>
      <c r="B9" s="35"/>
      <c r="C9" s="258">
        <f>+C10</f>
        <v>80209408</v>
      </c>
      <c r="D9" s="258">
        <f t="shared" ref="D9:F9" si="1">+D10</f>
        <v>77267710.530000001</v>
      </c>
      <c r="E9" s="258">
        <f t="shared" si="1"/>
        <v>77267710.530000001</v>
      </c>
      <c r="F9" s="258">
        <f t="shared" si="1"/>
        <v>76578689.959999979</v>
      </c>
      <c r="G9" s="259"/>
      <c r="H9" s="251">
        <f t="shared" ref="H9:H70" si="2">IFERROR(+F9/D9*100,"n.a")</f>
        <v>99.108268427686227</v>
      </c>
      <c r="I9" s="251">
        <f t="shared" ref="I9:I70" si="3">IFERROR(+F9/E9*100,"n.a")</f>
        <v>99.108268427686227</v>
      </c>
    </row>
    <row r="10" spans="1:9" ht="12.75" customHeight="1">
      <c r="A10" s="18"/>
      <c r="B10" s="36" t="s">
        <v>15</v>
      </c>
      <c r="C10" s="260">
        <v>80209408</v>
      </c>
      <c r="D10" s="260">
        <v>77267710.530000001</v>
      </c>
      <c r="E10" s="260">
        <v>77267710.530000001</v>
      </c>
      <c r="F10" s="260">
        <v>76578689.959999979</v>
      </c>
      <c r="G10" s="261"/>
      <c r="H10" s="252">
        <f t="shared" si="2"/>
        <v>99.108268427686227</v>
      </c>
      <c r="I10" s="252">
        <f t="shared" si="3"/>
        <v>99.108268427686227</v>
      </c>
    </row>
    <row r="11" spans="1:9" ht="12.75" customHeight="1">
      <c r="A11" s="35" t="s">
        <v>16</v>
      </c>
      <c r="B11" s="35"/>
      <c r="C11" s="258">
        <f>+C12</f>
        <v>5300000</v>
      </c>
      <c r="D11" s="258">
        <f t="shared" ref="D11:E11" si="4">+D12</f>
        <v>5322235.0199999996</v>
      </c>
      <c r="E11" s="258">
        <f t="shared" si="4"/>
        <v>5322235.0199999996</v>
      </c>
      <c r="F11" s="258">
        <f t="shared" ref="F11" si="5">+F12</f>
        <v>5297749.41</v>
      </c>
      <c r="G11" s="262"/>
      <c r="H11" s="251">
        <f t="shared" si="2"/>
        <v>99.539937452818478</v>
      </c>
      <c r="I11" s="251">
        <f t="shared" si="3"/>
        <v>99.539937452818478</v>
      </c>
    </row>
    <row r="12" spans="1:9" ht="12.75" customHeight="1">
      <c r="A12" s="18"/>
      <c r="B12" s="36" t="s">
        <v>17</v>
      </c>
      <c r="C12" s="260">
        <v>5300000</v>
      </c>
      <c r="D12" s="260">
        <v>5322235.0199999996</v>
      </c>
      <c r="E12" s="260">
        <v>5322235.0199999996</v>
      </c>
      <c r="F12" s="260">
        <v>5297749.41</v>
      </c>
      <c r="G12" s="261"/>
      <c r="H12" s="252">
        <f t="shared" si="2"/>
        <v>99.539937452818478</v>
      </c>
      <c r="I12" s="252">
        <f t="shared" si="3"/>
        <v>99.539937452818478</v>
      </c>
    </row>
    <row r="13" spans="1:9" ht="12.75" customHeight="1">
      <c r="A13" s="35" t="s">
        <v>18</v>
      </c>
      <c r="B13" s="35"/>
      <c r="C13" s="258">
        <f>SUM(C14:C19)</f>
        <v>8774144865</v>
      </c>
      <c r="D13" s="258">
        <f t="shared" ref="D13:F13" si="6">SUM(D14:D19)</f>
        <v>8649889738.6700001</v>
      </c>
      <c r="E13" s="258">
        <f t="shared" si="6"/>
        <v>8644822121.8800011</v>
      </c>
      <c r="F13" s="258">
        <f t="shared" si="6"/>
        <v>8438265704.8600006</v>
      </c>
      <c r="G13" s="262"/>
      <c r="H13" s="251">
        <f t="shared" si="2"/>
        <v>97.553448191785407</v>
      </c>
      <c r="I13" s="251">
        <f>IFERROR(+F13/E13*100,"n.a")</f>
        <v>97.610634272078229</v>
      </c>
    </row>
    <row r="14" spans="1:9" ht="12.75" customHeight="1">
      <c r="A14" s="12"/>
      <c r="B14" s="36" t="s">
        <v>120</v>
      </c>
      <c r="C14" s="260">
        <v>151084002</v>
      </c>
      <c r="D14" s="260">
        <v>148589271.22999999</v>
      </c>
      <c r="E14" s="260">
        <v>148589271.22999999</v>
      </c>
      <c r="F14" s="260">
        <v>120897900.56</v>
      </c>
      <c r="G14" s="261"/>
      <c r="H14" s="252">
        <f t="shared" si="2"/>
        <v>81.363815542821555</v>
      </c>
      <c r="I14" s="252">
        <f>IFERROR(+F14/E14*100,"n.a")</f>
        <v>81.363815542821555</v>
      </c>
    </row>
    <row r="15" spans="1:9" ht="12.75" customHeight="1">
      <c r="A15" s="12"/>
      <c r="B15" s="36" t="s">
        <v>19</v>
      </c>
      <c r="C15" s="260">
        <v>2639479053</v>
      </c>
      <c r="D15" s="260">
        <v>2467977358.4499998</v>
      </c>
      <c r="E15" s="260">
        <v>2467977358.4499998</v>
      </c>
      <c r="F15" s="260">
        <v>2430612231.5799999</v>
      </c>
      <c r="G15" s="261"/>
      <c r="H15" s="252">
        <f t="shared" si="2"/>
        <v>98.48600203960271</v>
      </c>
      <c r="I15" s="252">
        <f>IFERROR(+F15/E15*100,"n.a")</f>
        <v>98.48600203960271</v>
      </c>
    </row>
    <row r="16" spans="1:9" ht="12.75" customHeight="1">
      <c r="A16" s="12"/>
      <c r="B16" s="36" t="s">
        <v>20</v>
      </c>
      <c r="C16" s="260">
        <v>2675100095</v>
      </c>
      <c r="D16" s="260">
        <v>2725382655.8000002</v>
      </c>
      <c r="E16" s="260">
        <v>2725382655.8000002</v>
      </c>
      <c r="F16" s="260">
        <v>2719992655.8000002</v>
      </c>
      <c r="G16" s="263"/>
      <c r="H16" s="252">
        <f t="shared" si="2"/>
        <v>99.802229606601131</v>
      </c>
      <c r="I16" s="252">
        <f>IFERROR(+F16/E16*100,"n.a")</f>
        <v>99.802229606601131</v>
      </c>
    </row>
    <row r="17" spans="1:9" ht="12.75" customHeight="1">
      <c r="A17" s="23"/>
      <c r="B17" s="36" t="s">
        <v>21</v>
      </c>
      <c r="C17" s="260">
        <v>1399082945</v>
      </c>
      <c r="D17" s="260">
        <v>1425245735.76</v>
      </c>
      <c r="E17" s="260">
        <v>1425178118.97</v>
      </c>
      <c r="F17" s="260">
        <v>1400517614.76</v>
      </c>
      <c r="G17" s="257"/>
      <c r="H17" s="252">
        <f t="shared" si="2"/>
        <v>98.264992458524077</v>
      </c>
      <c r="I17" s="252">
        <f t="shared" si="3"/>
        <v>98.26965458690718</v>
      </c>
    </row>
    <row r="18" spans="1:9" ht="12.75" customHeight="1">
      <c r="A18" s="12"/>
      <c r="B18" s="36" t="s">
        <v>22</v>
      </c>
      <c r="C18" s="260">
        <v>1441102591</v>
      </c>
      <c r="D18" s="260">
        <v>1443753171.9200001</v>
      </c>
      <c r="E18" s="260">
        <v>1443753171.9200001</v>
      </c>
      <c r="F18" s="260">
        <v>1367537015.01</v>
      </c>
      <c r="G18" s="257"/>
      <c r="H18" s="252">
        <f t="shared" si="2"/>
        <v>94.720970426777129</v>
      </c>
      <c r="I18" s="252">
        <f t="shared" si="3"/>
        <v>94.720970426777129</v>
      </c>
    </row>
    <row r="19" spans="1:9" ht="12.75" customHeight="1">
      <c r="A19" s="12"/>
      <c r="B19" s="36" t="s">
        <v>23</v>
      </c>
      <c r="C19" s="260">
        <v>468296179</v>
      </c>
      <c r="D19" s="260">
        <v>438941545.51000029</v>
      </c>
      <c r="E19" s="260">
        <v>433941545.51000029</v>
      </c>
      <c r="F19" s="260">
        <v>398708287.1500001</v>
      </c>
      <c r="G19" s="257"/>
      <c r="H19" s="252">
        <f t="shared" si="2"/>
        <v>90.834028181758526</v>
      </c>
      <c r="I19" s="252">
        <f t="shared" si="3"/>
        <v>91.880644127173511</v>
      </c>
    </row>
    <row r="20" spans="1:9" ht="12.75" customHeight="1">
      <c r="A20" s="35" t="s">
        <v>24</v>
      </c>
      <c r="B20" s="35"/>
      <c r="C20" s="258">
        <f>+C21+C22</f>
        <v>279261271</v>
      </c>
      <c r="D20" s="258">
        <f>+D21+D22</f>
        <v>297236760.36000001</v>
      </c>
      <c r="E20" s="258">
        <f t="shared" ref="E20:F20" si="7">+E21+E22</f>
        <v>297236760.36000001</v>
      </c>
      <c r="F20" s="258">
        <f t="shared" si="7"/>
        <v>278428436.77999997</v>
      </c>
      <c r="G20" s="262"/>
      <c r="H20" s="251">
        <f t="shared" si="2"/>
        <v>93.672275408593393</v>
      </c>
      <c r="I20" s="251">
        <f t="shared" si="3"/>
        <v>93.672275408593393</v>
      </c>
    </row>
    <row r="21" spans="1:9" ht="12.75" customHeight="1">
      <c r="A21" s="12"/>
      <c r="B21" s="37" t="s">
        <v>25</v>
      </c>
      <c r="C21" s="264">
        <v>186778388</v>
      </c>
      <c r="D21" s="264">
        <v>208980729.49000001</v>
      </c>
      <c r="E21" s="264">
        <v>208980729.49000001</v>
      </c>
      <c r="F21" s="264">
        <v>195866784.13999999</v>
      </c>
      <c r="G21" s="263"/>
      <c r="H21" s="252">
        <f t="shared" si="2"/>
        <v>93.724806405832965</v>
      </c>
      <c r="I21" s="252">
        <f t="shared" si="3"/>
        <v>93.724806405832965</v>
      </c>
    </row>
    <row r="22" spans="1:9" ht="12.75" customHeight="1">
      <c r="A22" s="23"/>
      <c r="B22" s="37" t="s">
        <v>26</v>
      </c>
      <c r="C22" s="264">
        <v>92482883</v>
      </c>
      <c r="D22" s="264">
        <v>88256030.87000002</v>
      </c>
      <c r="E22" s="264">
        <v>88256030.87000002</v>
      </c>
      <c r="F22" s="264">
        <v>82561652.639999986</v>
      </c>
      <c r="G22" s="257"/>
      <c r="H22" s="252">
        <f t="shared" si="2"/>
        <v>93.547887692357506</v>
      </c>
      <c r="I22" s="252">
        <f t="shared" si="3"/>
        <v>93.547887692357506</v>
      </c>
    </row>
    <row r="23" spans="1:9" ht="12.75" customHeight="1">
      <c r="A23" s="35" t="s">
        <v>27</v>
      </c>
      <c r="B23" s="35"/>
      <c r="C23" s="258">
        <f>SUM(C24:C29)</f>
        <v>1370346305</v>
      </c>
      <c r="D23" s="258">
        <f t="shared" ref="D23:F23" si="8">SUM(D24:D29)</f>
        <v>1591117227.5900002</v>
      </c>
      <c r="E23" s="258">
        <f t="shared" si="8"/>
        <v>1591058405.4099998</v>
      </c>
      <c r="F23" s="258">
        <f t="shared" si="8"/>
        <v>1489565740.3899992</v>
      </c>
      <c r="G23" s="259"/>
      <c r="H23" s="251">
        <f t="shared" si="2"/>
        <v>93.617598663436212</v>
      </c>
      <c r="I23" s="251">
        <f t="shared" si="3"/>
        <v>93.621059750232931</v>
      </c>
    </row>
    <row r="24" spans="1:9" ht="12.75" customHeight="1">
      <c r="A24" s="18"/>
      <c r="B24" s="36" t="s">
        <v>28</v>
      </c>
      <c r="C24" s="260">
        <v>4415870</v>
      </c>
      <c r="D24" s="260">
        <v>4663747.46</v>
      </c>
      <c r="E24" s="260">
        <v>4604925.28</v>
      </c>
      <c r="F24" s="260">
        <v>1487444.9299999997</v>
      </c>
      <c r="G24" s="261"/>
      <c r="H24" s="252">
        <f t="shared" si="2"/>
        <v>31.893770894704488</v>
      </c>
      <c r="I24" s="252">
        <f t="shared" si="3"/>
        <v>32.301174059440974</v>
      </c>
    </row>
    <row r="25" spans="1:9" ht="12.75" customHeight="1">
      <c r="A25" s="12"/>
      <c r="B25" s="36" t="s">
        <v>29</v>
      </c>
      <c r="C25" s="260">
        <v>204300000</v>
      </c>
      <c r="D25" s="260">
        <v>191264510.41</v>
      </c>
      <c r="E25" s="260">
        <v>191264510.41</v>
      </c>
      <c r="F25" s="260">
        <v>191264510.41</v>
      </c>
      <c r="G25" s="263"/>
      <c r="H25" s="252">
        <f t="shared" si="2"/>
        <v>100</v>
      </c>
      <c r="I25" s="252">
        <f t="shared" si="3"/>
        <v>100</v>
      </c>
    </row>
    <row r="26" spans="1:9" ht="12.75" customHeight="1">
      <c r="A26" s="18"/>
      <c r="B26" s="36" t="s">
        <v>30</v>
      </c>
      <c r="C26" s="260">
        <v>112247617</v>
      </c>
      <c r="D26" s="260">
        <v>0</v>
      </c>
      <c r="E26" s="260">
        <v>0</v>
      </c>
      <c r="F26" s="260">
        <v>0</v>
      </c>
      <c r="G26" s="261"/>
      <c r="H26" s="252" t="str">
        <f t="shared" si="2"/>
        <v>n.a</v>
      </c>
      <c r="I26" s="252" t="str">
        <f t="shared" si="3"/>
        <v>n.a</v>
      </c>
    </row>
    <row r="27" spans="1:9" ht="12.75" customHeight="1">
      <c r="A27" s="12"/>
      <c r="B27" s="36" t="s">
        <v>31</v>
      </c>
      <c r="C27" s="260">
        <v>248411354</v>
      </c>
      <c r="D27" s="260">
        <v>274589642.92000002</v>
      </c>
      <c r="E27" s="260">
        <v>274589642.92000002</v>
      </c>
      <c r="F27" s="260">
        <v>246469530.39000005</v>
      </c>
      <c r="G27" s="263"/>
      <c r="H27" s="252">
        <f t="shared" si="2"/>
        <v>89.759223169902086</v>
      </c>
      <c r="I27" s="252">
        <f t="shared" si="3"/>
        <v>89.759223169902086</v>
      </c>
    </row>
    <row r="28" spans="1:9" ht="12.75" customHeight="1">
      <c r="A28" s="23"/>
      <c r="B28" s="36" t="s">
        <v>32</v>
      </c>
      <c r="C28" s="260">
        <v>156180849</v>
      </c>
      <c r="D28" s="260">
        <v>172163717.79999998</v>
      </c>
      <c r="E28" s="260">
        <v>172163717.79999998</v>
      </c>
      <c r="F28" s="260">
        <v>150344145.98000002</v>
      </c>
      <c r="G28" s="257"/>
      <c r="H28" s="252">
        <f t="shared" si="2"/>
        <v>87.32626589456703</v>
      </c>
      <c r="I28" s="252">
        <f t="shared" si="3"/>
        <v>87.32626589456703</v>
      </c>
    </row>
    <row r="29" spans="1:9" ht="12.75" customHeight="1">
      <c r="A29" s="12"/>
      <c r="B29" s="36" t="s">
        <v>33</v>
      </c>
      <c r="C29" s="260">
        <v>644790615</v>
      </c>
      <c r="D29" s="260">
        <v>948435609</v>
      </c>
      <c r="E29" s="260">
        <v>948435609</v>
      </c>
      <c r="F29" s="260">
        <v>900000108.67999911</v>
      </c>
      <c r="G29" s="257"/>
      <c r="H29" s="252">
        <f t="shared" si="2"/>
        <v>94.893116637504818</v>
      </c>
      <c r="I29" s="252">
        <f t="shared" si="3"/>
        <v>94.893116637504818</v>
      </c>
    </row>
    <row r="30" spans="1:9" ht="12.75" customHeight="1">
      <c r="A30" s="35" t="s">
        <v>34</v>
      </c>
      <c r="B30" s="35"/>
      <c r="C30" s="258">
        <f>SUM(C31:C46)</f>
        <v>26818783975.412674</v>
      </c>
      <c r="D30" s="258">
        <f>SUM(D31:D46)</f>
        <v>28263845524.192879</v>
      </c>
      <c r="E30" s="258">
        <f>SUM(E31:E46)</f>
        <v>28059502024.012878</v>
      </c>
      <c r="F30" s="258">
        <f t="shared" ref="F30" si="9">SUM(F31:F46)</f>
        <v>27594518718.625744</v>
      </c>
      <c r="G30" s="265"/>
      <c r="H30" s="251">
        <f t="shared" si="2"/>
        <v>97.6318622142404</v>
      </c>
      <c r="I30" s="251">
        <f t="shared" si="3"/>
        <v>98.342866865601493</v>
      </c>
    </row>
    <row r="31" spans="1:9" ht="12.75" customHeight="1">
      <c r="A31" s="12"/>
      <c r="B31" s="36" t="s">
        <v>35</v>
      </c>
      <c r="C31" s="260">
        <v>2148029</v>
      </c>
      <c r="D31" s="260">
        <v>0</v>
      </c>
      <c r="E31" s="260">
        <v>0</v>
      </c>
      <c r="F31" s="260">
        <v>0</v>
      </c>
      <c r="G31" s="263"/>
      <c r="H31" s="252" t="str">
        <f t="shared" si="2"/>
        <v>n.a</v>
      </c>
      <c r="I31" s="252" t="str">
        <f t="shared" si="3"/>
        <v>n.a</v>
      </c>
    </row>
    <row r="32" spans="1:9" ht="12.75" customHeight="1">
      <c r="A32" s="18"/>
      <c r="B32" s="36" t="s">
        <v>36</v>
      </c>
      <c r="C32" s="260">
        <v>2966586973.9999995</v>
      </c>
      <c r="D32" s="260">
        <v>3064487123.2827992</v>
      </c>
      <c r="E32" s="260">
        <v>3064487123.2827992</v>
      </c>
      <c r="F32" s="260">
        <v>3064487123.2827992</v>
      </c>
      <c r="G32" s="261"/>
      <c r="H32" s="252">
        <f t="shared" si="2"/>
        <v>100</v>
      </c>
      <c r="I32" s="252">
        <f t="shared" si="3"/>
        <v>100</v>
      </c>
    </row>
    <row r="33" spans="1:9" ht="12.75" customHeight="1">
      <c r="A33" s="18"/>
      <c r="B33" s="36" t="s">
        <v>123</v>
      </c>
      <c r="C33" s="260">
        <v>171463880.03999996</v>
      </c>
      <c r="D33" s="260">
        <v>171463880.03999996</v>
      </c>
      <c r="E33" s="260">
        <v>171463880.03999996</v>
      </c>
      <c r="F33" s="260">
        <v>171075227.71924344</v>
      </c>
      <c r="G33" s="261"/>
      <c r="H33" s="252">
        <f t="shared" si="2"/>
        <v>99.773332832159255</v>
      </c>
      <c r="I33" s="252">
        <f t="shared" si="3"/>
        <v>99.773332832159255</v>
      </c>
    </row>
    <row r="34" spans="1:9" ht="12.75" customHeight="1">
      <c r="A34" s="18"/>
      <c r="B34" s="36" t="s">
        <v>37</v>
      </c>
      <c r="C34" s="260">
        <v>5365042</v>
      </c>
      <c r="D34" s="260">
        <v>3600444</v>
      </c>
      <c r="E34" s="260">
        <v>3600444</v>
      </c>
      <c r="F34" s="260">
        <v>3176714</v>
      </c>
      <c r="G34" s="261"/>
      <c r="H34" s="252">
        <f t="shared" si="2"/>
        <v>88.23117371079789</v>
      </c>
      <c r="I34" s="252">
        <f t="shared" si="3"/>
        <v>88.23117371079789</v>
      </c>
    </row>
    <row r="35" spans="1:9" ht="12.75" customHeight="1">
      <c r="A35" s="12"/>
      <c r="B35" s="36" t="s">
        <v>121</v>
      </c>
      <c r="C35" s="260">
        <v>1170507</v>
      </c>
      <c r="D35" s="260">
        <v>558949</v>
      </c>
      <c r="E35" s="260">
        <v>558949</v>
      </c>
      <c r="F35" s="260">
        <v>338737.11</v>
      </c>
      <c r="G35" s="263"/>
      <c r="H35" s="252">
        <f t="shared" si="2"/>
        <v>60.602507563301835</v>
      </c>
      <c r="I35" s="252">
        <f t="shared" si="3"/>
        <v>60.602507563301835</v>
      </c>
    </row>
    <row r="36" spans="1:9" ht="12.75" customHeight="1">
      <c r="A36" s="23"/>
      <c r="B36" s="36" t="s">
        <v>38</v>
      </c>
      <c r="C36" s="260">
        <v>57036899.113490298</v>
      </c>
      <c r="D36" s="260">
        <v>72581645.361255109</v>
      </c>
      <c r="E36" s="260">
        <v>72581645.361255109</v>
      </c>
      <c r="F36" s="260">
        <v>71499242.554636717</v>
      </c>
      <c r="G36" s="257"/>
      <c r="H36" s="252">
        <f t="shared" si="2"/>
        <v>98.508710017207477</v>
      </c>
      <c r="I36" s="252">
        <f t="shared" si="3"/>
        <v>98.508710017207477</v>
      </c>
    </row>
    <row r="37" spans="1:9" ht="12.75" customHeight="1">
      <c r="A37" s="12"/>
      <c r="B37" s="36" t="s">
        <v>39</v>
      </c>
      <c r="C37" s="260">
        <v>2872596769.2112656</v>
      </c>
      <c r="D37" s="260">
        <v>2916794997.4056578</v>
      </c>
      <c r="E37" s="260">
        <v>2916794997.4056578</v>
      </c>
      <c r="F37" s="260">
        <v>2916794997.4056578</v>
      </c>
      <c r="G37" s="257"/>
      <c r="H37" s="252">
        <f t="shared" si="2"/>
        <v>100</v>
      </c>
      <c r="I37" s="252">
        <f t="shared" si="3"/>
        <v>100</v>
      </c>
    </row>
    <row r="38" spans="1:9" ht="12.75" customHeight="1">
      <c r="A38" s="18"/>
      <c r="B38" s="36" t="s">
        <v>40</v>
      </c>
      <c r="C38" s="260">
        <v>12266597611.233576</v>
      </c>
      <c r="D38" s="260">
        <v>12920200462.413244</v>
      </c>
      <c r="E38" s="260">
        <v>12715856962.233244</v>
      </c>
      <c r="F38" s="260">
        <v>12715856962.233244</v>
      </c>
      <c r="G38" s="261"/>
      <c r="H38" s="252">
        <f t="shared" si="2"/>
        <v>98.418418500746441</v>
      </c>
      <c r="I38" s="252">
        <f t="shared" si="3"/>
        <v>100</v>
      </c>
    </row>
    <row r="39" spans="1:9" ht="12.75" customHeight="1">
      <c r="A39" s="12"/>
      <c r="B39" s="36" t="s">
        <v>124</v>
      </c>
      <c r="C39" s="260">
        <v>3415789611.5549784</v>
      </c>
      <c r="D39" s="260">
        <v>3189758864.0933514</v>
      </c>
      <c r="E39" s="260">
        <v>3189758864.0933514</v>
      </c>
      <c r="F39" s="260">
        <v>3189758864.0933514</v>
      </c>
      <c r="G39" s="263"/>
      <c r="H39" s="252">
        <f t="shared" si="2"/>
        <v>100</v>
      </c>
      <c r="I39" s="252">
        <f t="shared" si="3"/>
        <v>100</v>
      </c>
    </row>
    <row r="40" spans="1:9" ht="12.75" customHeight="1">
      <c r="A40" s="18"/>
      <c r="B40" s="36" t="s">
        <v>125</v>
      </c>
      <c r="C40" s="260">
        <v>8013242.0416551307</v>
      </c>
      <c r="D40" s="260">
        <v>7595097.2633870393</v>
      </c>
      <c r="E40" s="260">
        <v>7595097.2633870393</v>
      </c>
      <c r="F40" s="260">
        <v>7520923.2861152934</v>
      </c>
      <c r="G40" s="261"/>
      <c r="H40" s="252">
        <f t="shared" si="2"/>
        <v>99.023396611004458</v>
      </c>
      <c r="I40" s="252">
        <f t="shared" si="3"/>
        <v>99.023396611004458</v>
      </c>
    </row>
    <row r="41" spans="1:9" ht="12.75" customHeight="1">
      <c r="A41" s="18"/>
      <c r="B41" s="36" t="s">
        <v>42</v>
      </c>
      <c r="C41" s="260">
        <v>9408768.9833963439</v>
      </c>
      <c r="D41" s="260">
        <v>7673282.7404622361</v>
      </c>
      <c r="E41" s="260">
        <v>7673282.7404622361</v>
      </c>
      <c r="F41" s="260">
        <v>7635975.2404622361</v>
      </c>
      <c r="G41" s="261"/>
      <c r="H41" s="252">
        <f t="shared" si="2"/>
        <v>99.513800008915709</v>
      </c>
      <c r="I41" s="252">
        <f t="shared" si="3"/>
        <v>99.513800008915709</v>
      </c>
    </row>
    <row r="42" spans="1:9" ht="12.75" customHeight="1">
      <c r="A42" s="12"/>
      <c r="B42" s="36" t="s">
        <v>43</v>
      </c>
      <c r="C42" s="260">
        <v>3106632612</v>
      </c>
      <c r="D42" s="260">
        <v>3628557490.6299982</v>
      </c>
      <c r="E42" s="260">
        <v>3628557490.6299982</v>
      </c>
      <c r="F42" s="260">
        <v>3237169612.6199989</v>
      </c>
      <c r="G42" s="263"/>
      <c r="H42" s="252">
        <f t="shared" si="2"/>
        <v>89.213678465321891</v>
      </c>
      <c r="I42" s="252">
        <f t="shared" si="3"/>
        <v>89.213678465321891</v>
      </c>
    </row>
    <row r="43" spans="1:9" ht="16.5" customHeight="1">
      <c r="A43" s="23"/>
      <c r="B43" s="38" t="s">
        <v>44</v>
      </c>
      <c r="C43" s="260">
        <v>185258393.9993144</v>
      </c>
      <c r="D43" s="260">
        <v>169162534.12186864</v>
      </c>
      <c r="E43" s="260">
        <v>169162534.12186864</v>
      </c>
      <c r="F43" s="260">
        <v>151867824.02186865</v>
      </c>
      <c r="G43" s="257"/>
      <c r="H43" s="252">
        <f t="shared" si="2"/>
        <v>89.776276295588914</v>
      </c>
      <c r="I43" s="252">
        <f t="shared" si="3"/>
        <v>89.776276295588914</v>
      </c>
    </row>
    <row r="44" spans="1:9" ht="12.75" customHeight="1">
      <c r="A44" s="12"/>
      <c r="B44" s="36" t="s">
        <v>45</v>
      </c>
      <c r="C44" s="260">
        <v>656253243.99562001</v>
      </c>
      <c r="D44" s="260">
        <v>781137251.73878694</v>
      </c>
      <c r="E44" s="260">
        <v>781137251.73878694</v>
      </c>
      <c r="F44" s="260">
        <v>728492997.97878683</v>
      </c>
      <c r="G44" s="257"/>
      <c r="H44" s="252">
        <f t="shared" si="2"/>
        <v>93.260562898157062</v>
      </c>
      <c r="I44" s="252">
        <f t="shared" si="3"/>
        <v>93.260562898157062</v>
      </c>
    </row>
    <row r="45" spans="1:9" ht="12.75" customHeight="1">
      <c r="A45" s="18"/>
      <c r="B45" s="36" t="s">
        <v>46</v>
      </c>
      <c r="C45" s="260">
        <v>851000850.0919497</v>
      </c>
      <c r="D45" s="260">
        <v>1058659496.2046369</v>
      </c>
      <c r="E45" s="260">
        <v>1058659496.2046369</v>
      </c>
      <c r="F45" s="260">
        <v>1057229511.1821457</v>
      </c>
      <c r="G45" s="261"/>
      <c r="H45" s="252">
        <f t="shared" si="2"/>
        <v>99.86492493312366</v>
      </c>
      <c r="I45" s="252">
        <f t="shared" si="3"/>
        <v>99.86492493312366</v>
      </c>
    </row>
    <row r="46" spans="1:9" ht="12.75" customHeight="1">
      <c r="A46" s="18"/>
      <c r="B46" s="36" t="s">
        <v>47</v>
      </c>
      <c r="C46" s="260">
        <v>243461541.14742938</v>
      </c>
      <c r="D46" s="260">
        <v>271614005.897434</v>
      </c>
      <c r="E46" s="260">
        <v>271614005.897434</v>
      </c>
      <c r="F46" s="260">
        <v>271614005.897434</v>
      </c>
      <c r="G46" s="261"/>
      <c r="H46" s="252">
        <f t="shared" ref="H46" si="10">IFERROR(+F46/D46*100,"n.a")</f>
        <v>100</v>
      </c>
      <c r="I46" s="252">
        <f t="shared" ref="I46" si="11">IFERROR(+F46/E46*100,"n.a")</f>
        <v>100</v>
      </c>
    </row>
    <row r="47" spans="1:9" ht="12.75" customHeight="1">
      <c r="A47" s="35" t="s">
        <v>48</v>
      </c>
      <c r="B47" s="35"/>
      <c r="C47" s="258">
        <f>SUM(C48:C75)</f>
        <v>6462597110</v>
      </c>
      <c r="D47" s="258">
        <f t="shared" ref="D47:F47" si="12">SUM(D48:D75)</f>
        <v>6055946840.0500002</v>
      </c>
      <c r="E47" s="258">
        <f t="shared" si="12"/>
        <v>6055946840.0500002</v>
      </c>
      <c r="F47" s="258">
        <f t="shared" si="12"/>
        <v>5673417279.1900005</v>
      </c>
      <c r="G47" s="262"/>
      <c r="H47" s="251">
        <f t="shared" si="2"/>
        <v>93.683406229225724</v>
      </c>
      <c r="I47" s="251">
        <f t="shared" si="3"/>
        <v>93.683406229225724</v>
      </c>
    </row>
    <row r="48" spans="1:9" ht="12.75" customHeight="1">
      <c r="A48" s="18"/>
      <c r="B48" s="36" t="s">
        <v>130</v>
      </c>
      <c r="C48" s="266">
        <v>1620801</v>
      </c>
      <c r="D48" s="266">
        <v>711004.55999999994</v>
      </c>
      <c r="E48" s="266">
        <v>711004.55999999994</v>
      </c>
      <c r="F48" s="266">
        <v>707975.86</v>
      </c>
      <c r="G48" s="261"/>
      <c r="H48" s="252">
        <f t="shared" si="2"/>
        <v>99.574025235506241</v>
      </c>
      <c r="I48" s="252">
        <f t="shared" si="3"/>
        <v>99.574025235506241</v>
      </c>
    </row>
    <row r="49" spans="1:9">
      <c r="A49" s="18"/>
      <c r="B49" s="36" t="s">
        <v>126</v>
      </c>
      <c r="C49" s="266">
        <v>2855068148</v>
      </c>
      <c r="D49" s="266">
        <v>2613972094.2799997</v>
      </c>
      <c r="E49" s="266">
        <v>2613972094.2799997</v>
      </c>
      <c r="F49" s="266">
        <v>2523043170.0899997</v>
      </c>
      <c r="G49" s="261"/>
      <c r="H49" s="252">
        <f t="shared" si="2"/>
        <v>96.521427126595029</v>
      </c>
      <c r="I49" s="252">
        <f t="shared" si="3"/>
        <v>96.521427126595029</v>
      </c>
    </row>
    <row r="50" spans="1:9" ht="12.75" customHeight="1">
      <c r="A50" s="12"/>
      <c r="B50" s="38" t="s">
        <v>49</v>
      </c>
      <c r="C50" s="266">
        <v>10116019</v>
      </c>
      <c r="D50" s="266">
        <v>5254161.1499999994</v>
      </c>
      <c r="E50" s="266">
        <v>5254161.1499999994</v>
      </c>
      <c r="F50" s="266">
        <v>5254161.1499999994</v>
      </c>
      <c r="G50" s="263"/>
      <c r="H50" s="252">
        <f t="shared" si="2"/>
        <v>100</v>
      </c>
      <c r="I50" s="252">
        <f t="shared" si="3"/>
        <v>100</v>
      </c>
    </row>
    <row r="51" spans="1:9" ht="12.75" customHeight="1">
      <c r="A51" s="23"/>
      <c r="B51" s="38" t="s">
        <v>50</v>
      </c>
      <c r="C51" s="266">
        <v>137873518</v>
      </c>
      <c r="D51" s="266">
        <v>163971541.86000004</v>
      </c>
      <c r="E51" s="266">
        <v>163971541.86000004</v>
      </c>
      <c r="F51" s="266">
        <v>159315152.42000008</v>
      </c>
      <c r="G51" s="257"/>
      <c r="H51" s="252">
        <f t="shared" si="2"/>
        <v>97.160245377227952</v>
      </c>
      <c r="I51" s="252">
        <f t="shared" si="3"/>
        <v>97.160245377227952</v>
      </c>
    </row>
    <row r="52" spans="1:9" ht="12.75" customHeight="1">
      <c r="A52" s="12"/>
      <c r="B52" s="38" t="s">
        <v>51</v>
      </c>
      <c r="C52" s="266">
        <v>22892015</v>
      </c>
      <c r="D52" s="266">
        <v>16676633.610000001</v>
      </c>
      <c r="E52" s="266">
        <v>16676633.610000001</v>
      </c>
      <c r="F52" s="266">
        <v>16557732.610000001</v>
      </c>
      <c r="G52" s="257"/>
      <c r="H52" s="252">
        <f t="shared" si="2"/>
        <v>99.287020373652012</v>
      </c>
      <c r="I52" s="252">
        <f t="shared" si="3"/>
        <v>99.287020373652012</v>
      </c>
    </row>
    <row r="53" spans="1:9" ht="12.75" customHeight="1">
      <c r="A53" s="18"/>
      <c r="B53" s="38" t="s">
        <v>52</v>
      </c>
      <c r="C53" s="266">
        <v>606227</v>
      </c>
      <c r="D53" s="266">
        <v>249559.59</v>
      </c>
      <c r="E53" s="266">
        <v>249559.59</v>
      </c>
      <c r="F53" s="266">
        <v>249559.59</v>
      </c>
      <c r="G53" s="261"/>
      <c r="H53" s="252">
        <f t="shared" si="2"/>
        <v>100</v>
      </c>
      <c r="I53" s="252">
        <f t="shared" si="3"/>
        <v>100</v>
      </c>
    </row>
    <row r="54" spans="1:9" ht="12.75" customHeight="1">
      <c r="A54" s="12"/>
      <c r="B54" s="38" t="s">
        <v>53</v>
      </c>
      <c r="C54" s="266">
        <v>194906105</v>
      </c>
      <c r="D54" s="266">
        <v>120578053.59999996</v>
      </c>
      <c r="E54" s="266">
        <v>120578053.59999996</v>
      </c>
      <c r="F54" s="266">
        <v>119938053.59999996</v>
      </c>
      <c r="G54" s="263"/>
      <c r="H54" s="252">
        <f t="shared" si="2"/>
        <v>99.469223477331042</v>
      </c>
      <c r="I54" s="252">
        <f t="shared" si="3"/>
        <v>99.469223477331042</v>
      </c>
    </row>
    <row r="55" spans="1:9" ht="12.75" customHeight="1">
      <c r="A55" s="18"/>
      <c r="B55" s="38" t="s">
        <v>54</v>
      </c>
      <c r="C55" s="266">
        <v>79129164</v>
      </c>
      <c r="D55" s="266">
        <v>76096353.460000008</v>
      </c>
      <c r="E55" s="266">
        <v>76096353.460000008</v>
      </c>
      <c r="F55" s="266">
        <v>75628763.24000001</v>
      </c>
      <c r="G55" s="261"/>
      <c r="H55" s="252">
        <f t="shared" si="2"/>
        <v>99.385528742522737</v>
      </c>
      <c r="I55" s="252">
        <f t="shared" si="3"/>
        <v>99.385528742522737</v>
      </c>
    </row>
    <row r="56" spans="1:9" ht="12.75" customHeight="1">
      <c r="A56" s="18"/>
      <c r="B56" s="38" t="s">
        <v>55</v>
      </c>
      <c r="C56" s="266">
        <v>176844598</v>
      </c>
      <c r="D56" s="266">
        <v>168621939.89000002</v>
      </c>
      <c r="E56" s="266">
        <v>168621939.89000002</v>
      </c>
      <c r="F56" s="266">
        <v>166741710.72</v>
      </c>
      <c r="G56" s="261"/>
      <c r="H56" s="252">
        <f t="shared" si="2"/>
        <v>98.884943933614693</v>
      </c>
      <c r="I56" s="252">
        <f t="shared" si="3"/>
        <v>98.884943933614693</v>
      </c>
    </row>
    <row r="57" spans="1:9" ht="12.75" customHeight="1">
      <c r="A57" s="12"/>
      <c r="B57" s="38" t="s">
        <v>56</v>
      </c>
      <c r="C57" s="266">
        <v>177978186</v>
      </c>
      <c r="D57" s="266">
        <v>163279403.63</v>
      </c>
      <c r="E57" s="266">
        <v>163279403.63</v>
      </c>
      <c r="F57" s="266">
        <v>156563187.54000002</v>
      </c>
      <c r="G57" s="263"/>
      <c r="H57" s="252">
        <f t="shared" si="2"/>
        <v>95.886672819298582</v>
      </c>
      <c r="I57" s="252">
        <f t="shared" si="3"/>
        <v>95.886672819298582</v>
      </c>
    </row>
    <row r="58" spans="1:9" ht="12.75" customHeight="1">
      <c r="A58" s="23"/>
      <c r="B58" s="38" t="s">
        <v>57</v>
      </c>
      <c r="C58" s="266">
        <v>17636904</v>
      </c>
      <c r="D58" s="266">
        <v>12347935.120000001</v>
      </c>
      <c r="E58" s="266">
        <v>12347935.120000001</v>
      </c>
      <c r="F58" s="266">
        <v>8905887.0700000003</v>
      </c>
      <c r="G58" s="257"/>
      <c r="H58" s="252">
        <f t="shared" si="2"/>
        <v>72.124504894547897</v>
      </c>
      <c r="I58" s="252">
        <f t="shared" si="3"/>
        <v>72.124504894547897</v>
      </c>
    </row>
    <row r="59" spans="1:9" ht="12.75" customHeight="1">
      <c r="A59" s="12"/>
      <c r="B59" s="38" t="s">
        <v>58</v>
      </c>
      <c r="C59" s="266">
        <v>7493100</v>
      </c>
      <c r="D59" s="266">
        <v>6842272.2100000009</v>
      </c>
      <c r="E59" s="266">
        <v>6842272.2100000009</v>
      </c>
      <c r="F59" s="266">
        <v>5530679.5700000003</v>
      </c>
      <c r="G59" s="257"/>
      <c r="H59" s="252">
        <f t="shared" si="2"/>
        <v>80.831036828919139</v>
      </c>
      <c r="I59" s="252">
        <f t="shared" si="3"/>
        <v>80.831036828919139</v>
      </c>
    </row>
    <row r="60" spans="1:9" ht="12.75" customHeight="1">
      <c r="A60" s="18"/>
      <c r="B60" s="38" t="s">
        <v>59</v>
      </c>
      <c r="C60" s="266">
        <v>17282062</v>
      </c>
      <c r="D60" s="266">
        <v>13497819.689999999</v>
      </c>
      <c r="E60" s="266">
        <v>13497819.689999999</v>
      </c>
      <c r="F60" s="266">
        <v>5082202.68</v>
      </c>
      <c r="G60" s="261"/>
      <c r="H60" s="252">
        <f t="shared" si="2"/>
        <v>37.652026747439834</v>
      </c>
      <c r="I60" s="252">
        <f t="shared" si="3"/>
        <v>37.652026747439834</v>
      </c>
    </row>
    <row r="61" spans="1:9" ht="12.75" customHeight="1">
      <c r="A61" s="12"/>
      <c r="B61" s="38" t="s">
        <v>60</v>
      </c>
      <c r="C61" s="266">
        <v>115595611</v>
      </c>
      <c r="D61" s="266">
        <v>106651829.64</v>
      </c>
      <c r="E61" s="266">
        <v>106651829.64</v>
      </c>
      <c r="F61" s="266">
        <v>106351829.64</v>
      </c>
      <c r="G61" s="263"/>
      <c r="H61" s="252">
        <f t="shared" si="2"/>
        <v>99.718710873491219</v>
      </c>
      <c r="I61" s="252">
        <f t="shared" si="3"/>
        <v>99.718710873491219</v>
      </c>
    </row>
    <row r="62" spans="1:9" s="28" customFormat="1" ht="12.75" customHeight="1">
      <c r="A62" s="18"/>
      <c r="B62" s="38" t="s">
        <v>61</v>
      </c>
      <c r="C62" s="266">
        <v>7105156</v>
      </c>
      <c r="D62" s="266">
        <v>6879792.2999999998</v>
      </c>
      <c r="E62" s="266">
        <v>6879792.2999999998</v>
      </c>
      <c r="F62" s="266">
        <v>3050178.67</v>
      </c>
      <c r="G62" s="261"/>
      <c r="H62" s="252">
        <f t="shared" si="2"/>
        <v>44.335330733749039</v>
      </c>
      <c r="I62" s="252">
        <f t="shared" si="3"/>
        <v>44.335330733749039</v>
      </c>
    </row>
    <row r="63" spans="1:9" ht="12.75" customHeight="1">
      <c r="A63" s="18"/>
      <c r="B63" s="38" t="s">
        <v>62</v>
      </c>
      <c r="C63" s="266">
        <v>217556185</v>
      </c>
      <c r="D63" s="266">
        <v>184031577.72</v>
      </c>
      <c r="E63" s="266">
        <v>184031577.72</v>
      </c>
      <c r="F63" s="266">
        <v>166288167.25000003</v>
      </c>
      <c r="G63" s="261"/>
      <c r="H63" s="252">
        <f t="shared" si="2"/>
        <v>90.358496791786365</v>
      </c>
      <c r="I63" s="252">
        <f t="shared" si="3"/>
        <v>90.358496791786365</v>
      </c>
    </row>
    <row r="64" spans="1:9" ht="12.75" customHeight="1">
      <c r="A64" s="12"/>
      <c r="B64" s="38" t="s">
        <v>63</v>
      </c>
      <c r="C64" s="266">
        <v>178931111</v>
      </c>
      <c r="D64" s="266">
        <v>173964438.62999997</v>
      </c>
      <c r="E64" s="266">
        <v>173964438.62999997</v>
      </c>
      <c r="F64" s="266">
        <v>146580467.20999998</v>
      </c>
      <c r="G64" s="263"/>
      <c r="H64" s="252">
        <f>IFERROR(+F64/D64*100,"n.a")</f>
        <v>84.258868286154637</v>
      </c>
      <c r="I64" s="252">
        <f>IFERROR(+F64/E64*100,"n.a")</f>
        <v>84.258868286154637</v>
      </c>
    </row>
    <row r="65" spans="1:9" ht="12.75" customHeight="1">
      <c r="A65" s="23"/>
      <c r="B65" s="38" t="s">
        <v>64</v>
      </c>
      <c r="C65" s="266">
        <v>247983204</v>
      </c>
      <c r="D65" s="266">
        <v>239257393.90000001</v>
      </c>
      <c r="E65" s="266">
        <v>239257393.90000001</v>
      </c>
      <c r="F65" s="266">
        <v>236754991.17000005</v>
      </c>
      <c r="G65" s="257"/>
      <c r="H65" s="252">
        <f t="shared" si="2"/>
        <v>98.954095967857171</v>
      </c>
      <c r="I65" s="252">
        <f t="shared" si="3"/>
        <v>98.954095967857171</v>
      </c>
    </row>
    <row r="66" spans="1:9" ht="12.75" customHeight="1">
      <c r="A66" s="12"/>
      <c r="B66" s="38" t="s">
        <v>65</v>
      </c>
      <c r="C66" s="266">
        <v>47395246</v>
      </c>
      <c r="D66" s="266">
        <v>48752914.689999998</v>
      </c>
      <c r="E66" s="266">
        <v>48752914.689999998</v>
      </c>
      <c r="F66" s="266">
        <v>45528161.179999992</v>
      </c>
      <c r="G66" s="257"/>
      <c r="H66" s="252">
        <f t="shared" si="2"/>
        <v>93.385516475261213</v>
      </c>
      <c r="I66" s="252">
        <f t="shared" si="3"/>
        <v>93.385516475261213</v>
      </c>
    </row>
    <row r="67" spans="1:9" ht="12.75" customHeight="1">
      <c r="A67" s="18"/>
      <c r="B67" s="38" t="s">
        <v>66</v>
      </c>
      <c r="C67" s="266">
        <v>460149109</v>
      </c>
      <c r="D67" s="266">
        <v>472692416.65000004</v>
      </c>
      <c r="E67" s="266">
        <v>472692416.65000004</v>
      </c>
      <c r="F67" s="266">
        <v>366930674.65000004</v>
      </c>
      <c r="G67" s="261"/>
      <c r="H67" s="252">
        <f t="shared" si="2"/>
        <v>77.625674058928226</v>
      </c>
      <c r="I67" s="252">
        <f t="shared" si="3"/>
        <v>77.625674058928226</v>
      </c>
    </row>
    <row r="68" spans="1:9" ht="12.75" customHeight="1">
      <c r="A68" s="12"/>
      <c r="B68" s="38" t="s">
        <v>67</v>
      </c>
      <c r="C68" s="266">
        <v>181542403</v>
      </c>
      <c r="D68" s="266">
        <v>173211243.52999994</v>
      </c>
      <c r="E68" s="266">
        <v>173211243.52999994</v>
      </c>
      <c r="F68" s="266">
        <v>167816053.20999995</v>
      </c>
      <c r="G68" s="263"/>
      <c r="H68" s="252">
        <f t="shared" si="2"/>
        <v>96.885196243588226</v>
      </c>
      <c r="I68" s="252">
        <f t="shared" si="3"/>
        <v>96.885196243588226</v>
      </c>
    </row>
    <row r="69" spans="1:9" ht="12.75" customHeight="1">
      <c r="A69" s="18"/>
      <c r="B69" s="38" t="s">
        <v>68</v>
      </c>
      <c r="C69" s="266">
        <v>129781734</v>
      </c>
      <c r="D69" s="266">
        <v>125576540.77</v>
      </c>
      <c r="E69" s="266">
        <v>125576540.77</v>
      </c>
      <c r="F69" s="266">
        <v>117118090.77000001</v>
      </c>
      <c r="G69" s="261"/>
      <c r="H69" s="252">
        <f t="shared" si="2"/>
        <v>93.264307212051591</v>
      </c>
      <c r="I69" s="252">
        <f t="shared" si="3"/>
        <v>93.264307212051591</v>
      </c>
    </row>
    <row r="70" spans="1:9" ht="12.75" customHeight="1">
      <c r="A70" s="18"/>
      <c r="B70" s="38" t="s">
        <v>69</v>
      </c>
      <c r="C70" s="266">
        <v>225750235</v>
      </c>
      <c r="D70" s="266">
        <v>201988449.39000005</v>
      </c>
      <c r="E70" s="266">
        <v>201988449.39000005</v>
      </c>
      <c r="F70" s="266">
        <v>201223672.60000002</v>
      </c>
      <c r="G70" s="261"/>
      <c r="H70" s="252">
        <f t="shared" si="2"/>
        <v>99.621375978522721</v>
      </c>
      <c r="I70" s="252">
        <f t="shared" si="3"/>
        <v>99.621375978522721</v>
      </c>
    </row>
    <row r="71" spans="1:9" ht="12.75" customHeight="1">
      <c r="A71" s="12"/>
      <c r="B71" s="38" t="s">
        <v>70</v>
      </c>
      <c r="C71" s="266">
        <v>213484543</v>
      </c>
      <c r="D71" s="266">
        <v>206226378.32999998</v>
      </c>
      <c r="E71" s="266">
        <v>206226378.32999998</v>
      </c>
      <c r="F71" s="266">
        <v>195591113.16999999</v>
      </c>
      <c r="G71" s="263"/>
      <c r="H71" s="252">
        <f t="shared" ref="H71:H128" si="13">IFERROR(+F71/D71*100,"n.a")</f>
        <v>94.842917164078003</v>
      </c>
      <c r="I71" s="252">
        <f t="shared" ref="I71:I128" si="14">IFERROR(+F71/E71*100,"n.a")</f>
        <v>94.842917164078003</v>
      </c>
    </row>
    <row r="72" spans="1:9" ht="12.75" customHeight="1">
      <c r="A72" s="23"/>
      <c r="B72" s="38" t="s">
        <v>134</v>
      </c>
      <c r="C72" s="266">
        <v>149492450</v>
      </c>
      <c r="D72" s="266">
        <v>140052573.39999998</v>
      </c>
      <c r="E72" s="266">
        <v>140052573.39999998</v>
      </c>
      <c r="F72" s="266">
        <v>133318532.91000001</v>
      </c>
      <c r="G72" s="257"/>
      <c r="H72" s="252">
        <f t="shared" si="13"/>
        <v>95.191776683198043</v>
      </c>
      <c r="I72" s="252">
        <f t="shared" si="14"/>
        <v>95.191776683198043</v>
      </c>
    </row>
    <row r="73" spans="1:9" ht="12.75" customHeight="1">
      <c r="A73" s="12"/>
      <c r="B73" s="38" t="s">
        <v>71</v>
      </c>
      <c r="C73" s="266">
        <v>513126163</v>
      </c>
      <c r="D73" s="266">
        <v>542244571.21000004</v>
      </c>
      <c r="E73" s="266">
        <v>542244571.21000004</v>
      </c>
      <c r="F73" s="266">
        <v>487752260.35999995</v>
      </c>
      <c r="G73" s="257"/>
      <c r="H73" s="252">
        <f t="shared" si="13"/>
        <v>89.95060278272544</v>
      </c>
      <c r="I73" s="252">
        <f t="shared" si="14"/>
        <v>89.95060278272544</v>
      </c>
    </row>
    <row r="74" spans="1:9" ht="12.75" customHeight="1">
      <c r="A74" s="18"/>
      <c r="B74" s="38" t="s">
        <v>72</v>
      </c>
      <c r="C74" s="266">
        <v>24864364</v>
      </c>
      <c r="D74" s="266">
        <v>24864364</v>
      </c>
      <c r="E74" s="266">
        <v>24864364</v>
      </c>
      <c r="F74" s="266">
        <v>8633510.6800000016</v>
      </c>
      <c r="G74" s="261"/>
      <c r="H74" s="252">
        <f t="shared" si="13"/>
        <v>34.722427165239381</v>
      </c>
      <c r="I74" s="252">
        <f t="shared" si="14"/>
        <v>34.722427165239381</v>
      </c>
    </row>
    <row r="75" spans="1:9" ht="12.75" customHeight="1">
      <c r="A75" s="12"/>
      <c r="B75" s="36" t="s">
        <v>73</v>
      </c>
      <c r="C75" s="266">
        <v>50392749</v>
      </c>
      <c r="D75" s="266">
        <v>47453583.240000002</v>
      </c>
      <c r="E75" s="266">
        <v>47453583.240000002</v>
      </c>
      <c r="F75" s="266">
        <v>46961339.579999998</v>
      </c>
      <c r="G75" s="263"/>
      <c r="H75" s="252">
        <f t="shared" si="13"/>
        <v>98.962683897840876</v>
      </c>
      <c r="I75" s="252">
        <f t="shared" si="14"/>
        <v>98.962683897840876</v>
      </c>
    </row>
    <row r="76" spans="1:9" ht="12.75" customHeight="1">
      <c r="A76" s="35" t="s">
        <v>74</v>
      </c>
      <c r="B76" s="35"/>
      <c r="C76" s="258">
        <f>+C77</f>
        <v>15000000</v>
      </c>
      <c r="D76" s="258">
        <f t="shared" ref="D76:F76" si="15">+D77</f>
        <v>15000000</v>
      </c>
      <c r="E76" s="258">
        <f t="shared" si="15"/>
        <v>15000000</v>
      </c>
      <c r="F76" s="258">
        <f t="shared" si="15"/>
        <v>15000000</v>
      </c>
      <c r="G76" s="265"/>
      <c r="H76" s="251">
        <f t="shared" si="13"/>
        <v>100</v>
      </c>
      <c r="I76" s="251">
        <f t="shared" si="14"/>
        <v>100</v>
      </c>
    </row>
    <row r="77" spans="1:9" ht="12.75" customHeight="1">
      <c r="A77" s="18"/>
      <c r="B77" s="39" t="s">
        <v>75</v>
      </c>
      <c r="C77" s="266">
        <v>15000000</v>
      </c>
      <c r="D77" s="266">
        <v>15000000</v>
      </c>
      <c r="E77" s="266">
        <v>15000000</v>
      </c>
      <c r="F77" s="266">
        <v>15000000</v>
      </c>
      <c r="G77" s="267"/>
      <c r="H77" s="252">
        <f t="shared" ref="H77" si="16">IFERROR(+F77/D77*100,"n.a")</f>
        <v>100</v>
      </c>
      <c r="I77" s="252">
        <f t="shared" ref="I77" si="17">IFERROR(+F77/E77*100,"n.a")</f>
        <v>100</v>
      </c>
    </row>
    <row r="78" spans="1:9" ht="12.75" customHeight="1">
      <c r="A78" s="35" t="s">
        <v>76</v>
      </c>
      <c r="B78" s="35"/>
      <c r="C78" s="258">
        <f>SUM(C79:C82)</f>
        <v>711445040</v>
      </c>
      <c r="D78" s="258">
        <f t="shared" ref="D78:F78" si="18">+D79+D80+D81+D82</f>
        <v>810431102.18999982</v>
      </c>
      <c r="E78" s="258">
        <f t="shared" si="18"/>
        <v>739258663.45999992</v>
      </c>
      <c r="F78" s="258">
        <f t="shared" si="18"/>
        <v>736218293.23999989</v>
      </c>
      <c r="G78" s="262"/>
      <c r="H78" s="251">
        <f t="shared" si="13"/>
        <v>90.842798511871365</v>
      </c>
      <c r="I78" s="251">
        <f t="shared" si="14"/>
        <v>99.588727143788887</v>
      </c>
    </row>
    <row r="79" spans="1:9" ht="12.75" customHeight="1">
      <c r="A79" s="23"/>
      <c r="B79" s="36" t="s">
        <v>77</v>
      </c>
      <c r="C79" s="260">
        <v>128530</v>
      </c>
      <c r="D79" s="260">
        <v>128530</v>
      </c>
      <c r="E79" s="260">
        <v>128530</v>
      </c>
      <c r="F79" s="260">
        <v>128530</v>
      </c>
      <c r="G79" s="257"/>
      <c r="H79" s="252">
        <f>IFERROR(+F79/D79*100,"n.a")</f>
        <v>100</v>
      </c>
      <c r="I79" s="252">
        <f>IFERROR(+F79/E79*100,"n.a")</f>
        <v>100</v>
      </c>
    </row>
    <row r="80" spans="1:9" ht="12.75" customHeight="1">
      <c r="A80" s="12"/>
      <c r="B80" s="36" t="s">
        <v>78</v>
      </c>
      <c r="C80" s="260">
        <v>83432</v>
      </c>
      <c r="D80" s="260">
        <v>0</v>
      </c>
      <c r="E80" s="260">
        <v>0</v>
      </c>
      <c r="F80" s="260">
        <v>0</v>
      </c>
      <c r="G80" s="257"/>
      <c r="H80" s="252" t="str">
        <f>IFERROR(+F80/D80*100,"n.a")</f>
        <v>n.a</v>
      </c>
      <c r="I80" s="252" t="str">
        <f>IFERROR(+F80/E80*100,"n.a")</f>
        <v>n.a</v>
      </c>
    </row>
    <row r="81" spans="1:9" ht="12.75" customHeight="1">
      <c r="A81" s="18"/>
      <c r="B81" s="36" t="s">
        <v>79</v>
      </c>
      <c r="C81" s="260">
        <v>499607790</v>
      </c>
      <c r="D81" s="260">
        <v>502701516.64999974</v>
      </c>
      <c r="E81" s="260">
        <v>431529077.91999984</v>
      </c>
      <c r="F81" s="260">
        <v>431520207.91999984</v>
      </c>
      <c r="G81" s="261"/>
      <c r="H81" s="252">
        <f t="shared" si="13"/>
        <v>85.840243887794145</v>
      </c>
      <c r="I81" s="252">
        <f t="shared" si="14"/>
        <v>99.997944518584291</v>
      </c>
    </row>
    <row r="82" spans="1:9" ht="12.75" customHeight="1">
      <c r="A82" s="12"/>
      <c r="B82" s="36" t="s">
        <v>80</v>
      </c>
      <c r="C82" s="260">
        <v>211625288</v>
      </c>
      <c r="D82" s="260">
        <v>307601055.54000008</v>
      </c>
      <c r="E82" s="260">
        <v>307601055.54000008</v>
      </c>
      <c r="F82" s="260">
        <v>304569555.32000005</v>
      </c>
      <c r="G82" s="263"/>
      <c r="H82" s="252">
        <f t="shared" si="13"/>
        <v>99.01447015041019</v>
      </c>
      <c r="I82" s="252">
        <f t="shared" si="14"/>
        <v>99.01447015041019</v>
      </c>
    </row>
    <row r="83" spans="1:9" ht="12.75" customHeight="1">
      <c r="A83" s="35" t="s">
        <v>81</v>
      </c>
      <c r="B83" s="35"/>
      <c r="C83" s="258">
        <f>+C84</f>
        <v>189758372</v>
      </c>
      <c r="D83" s="258">
        <f t="shared" ref="D83:F83" si="19">+D84</f>
        <v>193834132.16999999</v>
      </c>
      <c r="E83" s="258">
        <f t="shared" si="19"/>
        <v>193834132.16999999</v>
      </c>
      <c r="F83" s="258">
        <f t="shared" si="19"/>
        <v>171931635.80000001</v>
      </c>
      <c r="G83" s="265"/>
      <c r="H83" s="251">
        <f t="shared" si="13"/>
        <v>88.700392379402686</v>
      </c>
      <c r="I83" s="251">
        <f t="shared" si="14"/>
        <v>88.700392379402686</v>
      </c>
    </row>
    <row r="84" spans="1:9" ht="12.75" customHeight="1">
      <c r="A84" s="18"/>
      <c r="B84" s="39" t="s">
        <v>82</v>
      </c>
      <c r="C84" s="266">
        <v>189758372</v>
      </c>
      <c r="D84" s="266">
        <v>193834132.16999999</v>
      </c>
      <c r="E84" s="266">
        <v>193834132.16999999</v>
      </c>
      <c r="F84" s="266">
        <v>171931635.80000001</v>
      </c>
      <c r="G84" s="261"/>
      <c r="H84" s="252">
        <f t="shared" si="13"/>
        <v>88.700392379402686</v>
      </c>
      <c r="I84" s="252">
        <f t="shared" si="14"/>
        <v>88.700392379402686</v>
      </c>
    </row>
    <row r="85" spans="1:9" ht="12.75" customHeight="1">
      <c r="A85" s="35" t="s">
        <v>83</v>
      </c>
      <c r="B85" s="35"/>
      <c r="C85" s="258">
        <f>SUM(C86:C89)</f>
        <v>7602582033</v>
      </c>
      <c r="D85" s="258">
        <f t="shared" ref="D85:F85" si="20">SUM(D86:D89)</f>
        <v>10503018322</v>
      </c>
      <c r="E85" s="258">
        <f t="shared" si="20"/>
        <v>7981194211.0800009</v>
      </c>
      <c r="F85" s="258">
        <f t="shared" si="20"/>
        <v>7744660199.0800009</v>
      </c>
      <c r="G85" s="262"/>
      <c r="H85" s="251">
        <f t="shared" si="13"/>
        <v>73.737472045133515</v>
      </c>
      <c r="I85" s="251">
        <f t="shared" si="14"/>
        <v>97.036358147110008</v>
      </c>
    </row>
    <row r="86" spans="1:9" ht="12.75" customHeight="1">
      <c r="A86" s="23"/>
      <c r="B86" s="36" t="s">
        <v>84</v>
      </c>
      <c r="C86" s="260">
        <v>0</v>
      </c>
      <c r="D86" s="260">
        <v>2137632445</v>
      </c>
      <c r="E86" s="260">
        <v>2137632445</v>
      </c>
      <c r="F86" s="260">
        <v>2137632445</v>
      </c>
      <c r="G86" s="257"/>
      <c r="H86" s="252">
        <f t="shared" si="13"/>
        <v>100</v>
      </c>
      <c r="I86" s="252">
        <f t="shared" si="14"/>
        <v>100</v>
      </c>
    </row>
    <row r="87" spans="1:9" ht="12.75" customHeight="1">
      <c r="A87" s="12"/>
      <c r="B87" s="36" t="s">
        <v>127</v>
      </c>
      <c r="C87" s="260">
        <v>1084569984</v>
      </c>
      <c r="D87" s="260">
        <v>1083786273</v>
      </c>
      <c r="E87" s="260">
        <v>1083786273</v>
      </c>
      <c r="F87" s="260">
        <v>847252261</v>
      </c>
      <c r="G87" s="257"/>
      <c r="H87" s="252">
        <f t="shared" si="13"/>
        <v>78.175216101855909</v>
      </c>
      <c r="I87" s="252">
        <f t="shared" si="14"/>
        <v>78.175216101855909</v>
      </c>
    </row>
    <row r="88" spans="1:9" ht="12.75" customHeight="1">
      <c r="A88" s="18"/>
      <c r="B88" s="36" t="s">
        <v>85</v>
      </c>
      <c r="C88" s="260">
        <v>5728456339</v>
      </c>
      <c r="D88" s="260">
        <v>6482914849</v>
      </c>
      <c r="E88" s="260">
        <v>3961090738.0800009</v>
      </c>
      <c r="F88" s="260">
        <v>3961090738.0800009</v>
      </c>
      <c r="G88" s="261"/>
      <c r="H88" s="252">
        <f t="shared" si="13"/>
        <v>61.100459135152853</v>
      </c>
      <c r="I88" s="252">
        <f t="shared" si="14"/>
        <v>100</v>
      </c>
    </row>
    <row r="89" spans="1:9" ht="12.75" customHeight="1">
      <c r="A89" s="12"/>
      <c r="B89" s="36" t="s">
        <v>86</v>
      </c>
      <c r="C89" s="260">
        <v>789555710</v>
      </c>
      <c r="D89" s="260">
        <v>798684755</v>
      </c>
      <c r="E89" s="260">
        <v>798684755</v>
      </c>
      <c r="F89" s="260">
        <v>798684755</v>
      </c>
      <c r="G89" s="263"/>
      <c r="H89" s="252">
        <f t="shared" si="13"/>
        <v>100</v>
      </c>
      <c r="I89" s="252">
        <f t="shared" si="14"/>
        <v>100</v>
      </c>
    </row>
    <row r="90" spans="1:9" ht="12.75" customHeight="1">
      <c r="A90" s="35" t="s">
        <v>87</v>
      </c>
      <c r="B90" s="35"/>
      <c r="C90" s="258">
        <f>+C91</f>
        <v>19477510</v>
      </c>
      <c r="D90" s="258">
        <f t="shared" ref="D90:F90" si="21">+D91</f>
        <v>24063295.540000003</v>
      </c>
      <c r="E90" s="258">
        <f t="shared" si="21"/>
        <v>24063295.540000003</v>
      </c>
      <c r="F90" s="258">
        <f t="shared" si="21"/>
        <v>21540039.649999999</v>
      </c>
      <c r="G90" s="265"/>
      <c r="H90" s="251">
        <f t="shared" si="13"/>
        <v>89.514088434787993</v>
      </c>
      <c r="I90" s="251">
        <f t="shared" si="14"/>
        <v>89.514088434787993</v>
      </c>
    </row>
    <row r="91" spans="1:9" ht="12.75" customHeight="1">
      <c r="A91" s="18"/>
      <c r="B91" s="39" t="s">
        <v>88</v>
      </c>
      <c r="C91" s="266">
        <v>19477510</v>
      </c>
      <c r="D91" s="266">
        <v>24063295.540000003</v>
      </c>
      <c r="E91" s="266">
        <v>24063295.540000003</v>
      </c>
      <c r="F91" s="266">
        <v>21540039.649999999</v>
      </c>
      <c r="G91" s="261"/>
      <c r="H91" s="252">
        <f t="shared" si="13"/>
        <v>89.514088434787993</v>
      </c>
      <c r="I91" s="252">
        <f t="shared" si="14"/>
        <v>89.514088434787993</v>
      </c>
    </row>
    <row r="92" spans="1:9" ht="12.75" customHeight="1">
      <c r="A92" s="35" t="s">
        <v>89</v>
      </c>
      <c r="B92" s="35"/>
      <c r="C92" s="258">
        <f>+C93</f>
        <v>2514800000</v>
      </c>
      <c r="D92" s="258">
        <f t="shared" ref="D92:F92" si="22">+D93</f>
        <v>0</v>
      </c>
      <c r="E92" s="258">
        <f t="shared" si="22"/>
        <v>0</v>
      </c>
      <c r="F92" s="258">
        <f t="shared" si="22"/>
        <v>0</v>
      </c>
      <c r="G92" s="262"/>
      <c r="H92" s="251" t="str">
        <f t="shared" si="13"/>
        <v>n.a</v>
      </c>
      <c r="I92" s="251" t="str">
        <f t="shared" si="14"/>
        <v>n.a</v>
      </c>
    </row>
    <row r="93" spans="1:9" ht="12.75" customHeight="1">
      <c r="A93" s="23"/>
      <c r="B93" s="36" t="s">
        <v>90</v>
      </c>
      <c r="C93" s="260">
        <v>2514800000</v>
      </c>
      <c r="D93" s="260">
        <v>0</v>
      </c>
      <c r="E93" s="260">
        <v>0</v>
      </c>
      <c r="F93" s="260">
        <v>0</v>
      </c>
      <c r="G93" s="257"/>
      <c r="H93" s="252" t="str">
        <f t="shared" si="13"/>
        <v>n.a</v>
      </c>
      <c r="I93" s="252" t="str">
        <f t="shared" si="14"/>
        <v>n.a</v>
      </c>
    </row>
    <row r="94" spans="1:9" ht="12.75" customHeight="1">
      <c r="A94" s="35" t="s">
        <v>91</v>
      </c>
      <c r="B94" s="35"/>
      <c r="C94" s="258">
        <f>SUM(C95:C122)</f>
        <v>30652888332</v>
      </c>
      <c r="D94" s="258">
        <f>SUM(D95:D122)</f>
        <v>30971968490.84</v>
      </c>
      <c r="E94" s="258">
        <f>SUM(E95:E122)</f>
        <v>30971968490.84</v>
      </c>
      <c r="F94" s="258">
        <f>SUM(F95:F122)</f>
        <v>30826895620.329998</v>
      </c>
      <c r="G94" s="259"/>
      <c r="H94" s="251">
        <f t="shared" si="13"/>
        <v>99.531599450797231</v>
      </c>
      <c r="I94" s="251">
        <f t="shared" si="14"/>
        <v>99.531599450797231</v>
      </c>
    </row>
    <row r="95" spans="1:9" ht="12.75" customHeight="1">
      <c r="A95" s="18"/>
      <c r="B95" s="36" t="s">
        <v>92</v>
      </c>
      <c r="C95" s="260">
        <v>64223647</v>
      </c>
      <c r="D95" s="260">
        <v>65582358.870000012</v>
      </c>
      <c r="E95" s="260">
        <v>65582358.870000012</v>
      </c>
      <c r="F95" s="260">
        <v>65301299.49000001</v>
      </c>
      <c r="G95" s="261"/>
      <c r="H95" s="252">
        <f t="shared" si="13"/>
        <v>99.571440575113911</v>
      </c>
      <c r="I95" s="252">
        <f t="shared" si="14"/>
        <v>99.571440575113911</v>
      </c>
    </row>
    <row r="96" spans="1:9" ht="12.75" customHeight="1">
      <c r="A96" s="12"/>
      <c r="B96" s="36" t="s">
        <v>93</v>
      </c>
      <c r="C96" s="260">
        <v>194456421</v>
      </c>
      <c r="D96" s="260">
        <v>199337899.50999996</v>
      </c>
      <c r="E96" s="260">
        <v>199337899.50999996</v>
      </c>
      <c r="F96" s="260">
        <v>198345557.59999996</v>
      </c>
      <c r="G96" s="263"/>
      <c r="H96" s="252">
        <f t="shared" si="13"/>
        <v>99.502181014027286</v>
      </c>
      <c r="I96" s="252">
        <f t="shared" si="14"/>
        <v>99.502181014027286</v>
      </c>
    </row>
    <row r="97" spans="1:9" ht="12.75" customHeight="1">
      <c r="A97" s="18"/>
      <c r="B97" s="36" t="s">
        <v>94</v>
      </c>
      <c r="C97" s="260">
        <v>232445838</v>
      </c>
      <c r="D97" s="260">
        <v>236765368.91000006</v>
      </c>
      <c r="E97" s="260">
        <v>236765368.91000006</v>
      </c>
      <c r="F97" s="260">
        <v>235721544.97000006</v>
      </c>
      <c r="G97" s="261"/>
      <c r="H97" s="252">
        <f t="shared" si="13"/>
        <v>99.559131495959292</v>
      </c>
      <c r="I97" s="252">
        <f t="shared" si="14"/>
        <v>99.559131495959292</v>
      </c>
    </row>
    <row r="98" spans="1:9" ht="12.75" customHeight="1">
      <c r="A98" s="18"/>
      <c r="B98" s="36" t="s">
        <v>95</v>
      </c>
      <c r="C98" s="260">
        <v>282151430</v>
      </c>
      <c r="D98" s="260">
        <v>280700911.44000006</v>
      </c>
      <c r="E98" s="260">
        <v>280700911.44000006</v>
      </c>
      <c r="F98" s="260">
        <v>279787819.35000002</v>
      </c>
      <c r="G98" s="261"/>
      <c r="H98" s="252">
        <f t="shared" si="13"/>
        <v>99.674709966093147</v>
      </c>
      <c r="I98" s="252">
        <f t="shared" si="14"/>
        <v>99.674709966093147</v>
      </c>
    </row>
    <row r="99" spans="1:9" ht="12.75" customHeight="1">
      <c r="A99" s="12"/>
      <c r="B99" s="36" t="s">
        <v>96</v>
      </c>
      <c r="C99" s="260">
        <v>227948663</v>
      </c>
      <c r="D99" s="260">
        <v>222000511.26000002</v>
      </c>
      <c r="E99" s="260">
        <v>222000511.26000002</v>
      </c>
      <c r="F99" s="260">
        <v>221101638.59000003</v>
      </c>
      <c r="G99" s="263"/>
      <c r="H99" s="252">
        <f t="shared" si="13"/>
        <v>99.595103333366978</v>
      </c>
      <c r="I99" s="252">
        <f t="shared" si="14"/>
        <v>99.595103333366978</v>
      </c>
    </row>
    <row r="100" spans="1:9" ht="12.75" customHeight="1">
      <c r="A100" s="23"/>
      <c r="B100" s="36" t="s">
        <v>97</v>
      </c>
      <c r="C100" s="260">
        <v>148512596</v>
      </c>
      <c r="D100" s="260">
        <v>151241381.27000001</v>
      </c>
      <c r="E100" s="260">
        <v>151241381.27000001</v>
      </c>
      <c r="F100" s="260">
        <v>150550822.74000004</v>
      </c>
      <c r="G100" s="257"/>
      <c r="H100" s="252">
        <f t="shared" si="13"/>
        <v>99.543406358629341</v>
      </c>
      <c r="I100" s="252">
        <f t="shared" si="14"/>
        <v>99.543406358629341</v>
      </c>
    </row>
    <row r="101" spans="1:9" ht="12.75" customHeight="1">
      <c r="A101" s="12"/>
      <c r="B101" s="36" t="s">
        <v>98</v>
      </c>
      <c r="C101" s="260">
        <v>399253920</v>
      </c>
      <c r="D101" s="260">
        <v>403234506.65999997</v>
      </c>
      <c r="E101" s="260">
        <v>403234506.65999997</v>
      </c>
      <c r="F101" s="260">
        <v>401352711.74000001</v>
      </c>
      <c r="G101" s="257"/>
      <c r="H101" s="252">
        <f t="shared" si="13"/>
        <v>99.533324929062516</v>
      </c>
      <c r="I101" s="252">
        <f t="shared" si="14"/>
        <v>99.533324929062516</v>
      </c>
    </row>
    <row r="102" spans="1:9" ht="12.75" customHeight="1">
      <c r="A102" s="18"/>
      <c r="B102" s="36" t="s">
        <v>99</v>
      </c>
      <c r="C102" s="260">
        <v>460140125</v>
      </c>
      <c r="D102" s="260">
        <v>482599677.07999986</v>
      </c>
      <c r="E102" s="260">
        <v>482599677.07999986</v>
      </c>
      <c r="F102" s="260">
        <v>479978796.37999988</v>
      </c>
      <c r="G102" s="261"/>
      <c r="H102" s="252">
        <f t="shared" si="13"/>
        <v>99.456924481206073</v>
      </c>
      <c r="I102" s="252">
        <f t="shared" si="14"/>
        <v>99.456924481206073</v>
      </c>
    </row>
    <row r="103" spans="1:9" ht="12.75" customHeight="1">
      <c r="A103" s="12"/>
      <c r="B103" s="36" t="s">
        <v>100</v>
      </c>
      <c r="C103" s="260">
        <v>262781677</v>
      </c>
      <c r="D103" s="260">
        <v>270313025.24999994</v>
      </c>
      <c r="E103" s="260">
        <v>270313025.24999994</v>
      </c>
      <c r="F103" s="260">
        <v>268598981.63999999</v>
      </c>
      <c r="G103" s="263"/>
      <c r="H103" s="252">
        <f t="shared" si="13"/>
        <v>99.365904174090488</v>
      </c>
      <c r="I103" s="252">
        <f t="shared" si="14"/>
        <v>99.365904174090488</v>
      </c>
    </row>
    <row r="104" spans="1:9" ht="12.75" customHeight="1">
      <c r="A104" s="18"/>
      <c r="B104" s="36" t="s">
        <v>131</v>
      </c>
      <c r="C104" s="260">
        <v>190616609</v>
      </c>
      <c r="D104" s="260">
        <v>195144348.76999998</v>
      </c>
      <c r="E104" s="260">
        <v>195144348.76999998</v>
      </c>
      <c r="F104" s="260">
        <v>193982971.09</v>
      </c>
      <c r="G104" s="261"/>
      <c r="H104" s="252">
        <f t="shared" si="13"/>
        <v>99.404862253342117</v>
      </c>
      <c r="I104" s="252">
        <f t="shared" si="14"/>
        <v>99.404862253342117</v>
      </c>
    </row>
    <row r="105" spans="1:9" ht="12.75" customHeight="1">
      <c r="A105" s="18"/>
      <c r="B105" s="36" t="s">
        <v>101</v>
      </c>
      <c r="C105" s="260">
        <v>226812915</v>
      </c>
      <c r="D105" s="260">
        <v>231122072.63999996</v>
      </c>
      <c r="E105" s="260">
        <v>231122072.63999996</v>
      </c>
      <c r="F105" s="260">
        <v>229957492.32999992</v>
      </c>
      <c r="G105" s="261"/>
      <c r="H105" s="252">
        <f t="shared" si="13"/>
        <v>99.496118957095888</v>
      </c>
      <c r="I105" s="252">
        <f t="shared" si="14"/>
        <v>99.496118957095888</v>
      </c>
    </row>
    <row r="106" spans="1:9" ht="12.75" customHeight="1">
      <c r="A106" s="12"/>
      <c r="B106" s="36" t="s">
        <v>102</v>
      </c>
      <c r="C106" s="260">
        <v>280285467</v>
      </c>
      <c r="D106" s="260">
        <v>279855648.75999999</v>
      </c>
      <c r="E106" s="260">
        <v>279855648.75999999</v>
      </c>
      <c r="F106" s="260">
        <v>278340872.24000001</v>
      </c>
      <c r="G106" s="263"/>
      <c r="H106" s="252">
        <f t="shared" si="13"/>
        <v>99.458729338960367</v>
      </c>
      <c r="I106" s="252">
        <f t="shared" si="14"/>
        <v>99.458729338960367</v>
      </c>
    </row>
    <row r="107" spans="1:9" ht="12.75" customHeight="1">
      <c r="A107" s="23"/>
      <c r="B107" s="36" t="s">
        <v>103</v>
      </c>
      <c r="C107" s="260">
        <v>21360083384</v>
      </c>
      <c r="D107" s="260">
        <v>21570146519.919998</v>
      </c>
      <c r="E107" s="260">
        <v>21570146519.919998</v>
      </c>
      <c r="F107" s="260">
        <v>21458446354.950001</v>
      </c>
      <c r="G107" s="257"/>
      <c r="H107" s="252">
        <f t="shared" si="13"/>
        <v>99.482153888631018</v>
      </c>
      <c r="I107" s="252">
        <f t="shared" si="14"/>
        <v>99.482153888631018</v>
      </c>
    </row>
    <row r="108" spans="1:9" ht="12.75" customHeight="1">
      <c r="A108" s="12"/>
      <c r="B108" s="36" t="s">
        <v>104</v>
      </c>
      <c r="C108" s="260">
        <v>577875153</v>
      </c>
      <c r="D108" s="260">
        <v>577640048.71000016</v>
      </c>
      <c r="E108" s="260">
        <v>577640048.71000016</v>
      </c>
      <c r="F108" s="260">
        <v>576125521.18000019</v>
      </c>
      <c r="G108" s="257"/>
      <c r="H108" s="252">
        <f t="shared" si="13"/>
        <v>99.737807734525646</v>
      </c>
      <c r="I108" s="252">
        <f t="shared" si="14"/>
        <v>99.737807734525646</v>
      </c>
    </row>
    <row r="109" spans="1:9" ht="12.75" customHeight="1">
      <c r="A109" s="18"/>
      <c r="B109" s="36" t="s">
        <v>105</v>
      </c>
      <c r="C109" s="260">
        <v>1090672085</v>
      </c>
      <c r="D109" s="260">
        <v>1090672085</v>
      </c>
      <c r="E109" s="260">
        <v>1090672085</v>
      </c>
      <c r="F109" s="260">
        <v>1090672085</v>
      </c>
      <c r="G109" s="261"/>
      <c r="H109" s="252">
        <f t="shared" si="13"/>
        <v>100</v>
      </c>
      <c r="I109" s="252">
        <f t="shared" si="14"/>
        <v>100</v>
      </c>
    </row>
    <row r="110" spans="1:9" ht="12.75" customHeight="1">
      <c r="A110" s="12"/>
      <c r="B110" s="36" t="s">
        <v>106</v>
      </c>
      <c r="C110" s="260">
        <v>320474075</v>
      </c>
      <c r="D110" s="260">
        <v>326223697.86000007</v>
      </c>
      <c r="E110" s="260">
        <v>326223697.86000007</v>
      </c>
      <c r="F110" s="260">
        <v>324574604.15000004</v>
      </c>
      <c r="G110" s="263"/>
      <c r="H110" s="252">
        <f t="shared" si="13"/>
        <v>99.494489909587216</v>
      </c>
      <c r="I110" s="252">
        <f t="shared" si="14"/>
        <v>99.494489909587216</v>
      </c>
    </row>
    <row r="111" spans="1:9" ht="12.75" customHeight="1">
      <c r="A111" s="18"/>
      <c r="B111" s="36" t="s">
        <v>107</v>
      </c>
      <c r="C111" s="260">
        <v>370316949</v>
      </c>
      <c r="D111" s="260">
        <v>389004006.10999984</v>
      </c>
      <c r="E111" s="260">
        <v>389004006.10999984</v>
      </c>
      <c r="F111" s="260">
        <v>386518873.11999989</v>
      </c>
      <c r="G111" s="261"/>
      <c r="H111" s="252">
        <f t="shared" si="13"/>
        <v>99.361154910755019</v>
      </c>
      <c r="I111" s="252">
        <f t="shared" si="14"/>
        <v>99.361154910755019</v>
      </c>
    </row>
    <row r="112" spans="1:9" ht="12.75" customHeight="1">
      <c r="A112" s="18"/>
      <c r="B112" s="36" t="s">
        <v>108</v>
      </c>
      <c r="C112" s="260">
        <v>140063634</v>
      </c>
      <c r="D112" s="260">
        <v>143644553.14999998</v>
      </c>
      <c r="E112" s="260">
        <v>143644553.14999998</v>
      </c>
      <c r="F112" s="260">
        <v>142876857.03</v>
      </c>
      <c r="G112" s="261"/>
      <c r="H112" s="252">
        <f t="shared" si="13"/>
        <v>99.465558489225614</v>
      </c>
      <c r="I112" s="252">
        <f t="shared" si="14"/>
        <v>99.465558489225614</v>
      </c>
    </row>
    <row r="113" spans="1:9" ht="12.75" customHeight="1">
      <c r="A113" s="12"/>
      <c r="B113" s="36" t="s">
        <v>109</v>
      </c>
      <c r="C113" s="260">
        <v>115479354</v>
      </c>
      <c r="D113" s="260">
        <v>117527373.02999999</v>
      </c>
      <c r="E113" s="260">
        <v>117527373.02999999</v>
      </c>
      <c r="F113" s="260">
        <v>117078238.38999999</v>
      </c>
      <c r="G113" s="263"/>
      <c r="H113" s="252">
        <f t="shared" si="13"/>
        <v>99.617846780353574</v>
      </c>
      <c r="I113" s="252">
        <f t="shared" si="14"/>
        <v>99.617846780353574</v>
      </c>
    </row>
    <row r="114" spans="1:9" ht="17.25" customHeight="1">
      <c r="A114" s="23"/>
      <c r="B114" s="38" t="s">
        <v>122</v>
      </c>
      <c r="C114" s="260">
        <v>850000000</v>
      </c>
      <c r="D114" s="260">
        <v>850000000</v>
      </c>
      <c r="E114" s="260">
        <v>850000000</v>
      </c>
      <c r="F114" s="260">
        <v>850000000</v>
      </c>
      <c r="G114" s="257"/>
      <c r="H114" s="252">
        <f t="shared" si="13"/>
        <v>100</v>
      </c>
      <c r="I114" s="252">
        <f t="shared" si="14"/>
        <v>100</v>
      </c>
    </row>
    <row r="115" spans="1:9" ht="12.75" customHeight="1">
      <c r="A115" s="12"/>
      <c r="B115" s="36" t="s">
        <v>110</v>
      </c>
      <c r="C115" s="260">
        <v>202248110</v>
      </c>
      <c r="D115" s="260">
        <v>213369958</v>
      </c>
      <c r="E115" s="260">
        <v>213369958</v>
      </c>
      <c r="F115" s="260">
        <v>213369958</v>
      </c>
      <c r="G115" s="257"/>
      <c r="H115" s="252">
        <f t="shared" si="13"/>
        <v>100</v>
      </c>
      <c r="I115" s="252">
        <f t="shared" si="14"/>
        <v>100</v>
      </c>
    </row>
    <row r="116" spans="1:9" ht="12.75" customHeight="1">
      <c r="A116" s="18"/>
      <c r="B116" s="36" t="s">
        <v>111</v>
      </c>
      <c r="C116" s="260">
        <v>317159272</v>
      </c>
      <c r="D116" s="260">
        <v>327534099.90999991</v>
      </c>
      <c r="E116" s="260">
        <v>327534099.90999991</v>
      </c>
      <c r="F116" s="260">
        <v>325844118.47999996</v>
      </c>
      <c r="G116" s="261"/>
      <c r="H116" s="252">
        <f t="shared" si="13"/>
        <v>99.484028859754048</v>
      </c>
      <c r="I116" s="252">
        <f t="shared" si="14"/>
        <v>99.484028859754048</v>
      </c>
    </row>
    <row r="117" spans="1:9" ht="12.75" customHeight="1">
      <c r="A117" s="12"/>
      <c r="B117" s="36" t="s">
        <v>112</v>
      </c>
      <c r="C117" s="260">
        <v>178417318</v>
      </c>
      <c r="D117" s="260">
        <v>178163344.74999997</v>
      </c>
      <c r="E117" s="260">
        <v>178163344.74999997</v>
      </c>
      <c r="F117" s="260">
        <v>177443006.45999998</v>
      </c>
      <c r="G117" s="263"/>
      <c r="H117" s="252">
        <f t="shared" si="13"/>
        <v>99.595686592541938</v>
      </c>
      <c r="I117" s="252">
        <f t="shared" si="14"/>
        <v>99.595686592541938</v>
      </c>
    </row>
    <row r="118" spans="1:9" ht="12.75" customHeight="1">
      <c r="A118" s="18"/>
      <c r="B118" s="36" t="s">
        <v>132</v>
      </c>
      <c r="C118" s="260">
        <v>370598945</v>
      </c>
      <c r="D118" s="260">
        <v>356553045.58999997</v>
      </c>
      <c r="E118" s="260">
        <v>356553045.58999997</v>
      </c>
      <c r="F118" s="260">
        <v>354877011.73000002</v>
      </c>
      <c r="G118" s="261"/>
      <c r="H118" s="252">
        <f t="shared" si="13"/>
        <v>99.529934218560228</v>
      </c>
      <c r="I118" s="252">
        <f t="shared" si="14"/>
        <v>99.529934218560228</v>
      </c>
    </row>
    <row r="119" spans="1:9" ht="12.75" customHeight="1">
      <c r="A119" s="18"/>
      <c r="B119" s="36" t="s">
        <v>113</v>
      </c>
      <c r="C119" s="260">
        <v>217839327</v>
      </c>
      <c r="D119" s="260">
        <v>234571733.33000004</v>
      </c>
      <c r="E119" s="260">
        <v>234571733.33000004</v>
      </c>
      <c r="F119" s="260">
        <v>233846030.06</v>
      </c>
      <c r="G119" s="261"/>
      <c r="H119" s="252">
        <f t="shared" si="13"/>
        <v>99.690626291711325</v>
      </c>
      <c r="I119" s="252">
        <f t="shared" si="14"/>
        <v>99.690626291711325</v>
      </c>
    </row>
    <row r="120" spans="1:9" ht="12.75" customHeight="1">
      <c r="A120" s="12"/>
      <c r="B120" s="36" t="s">
        <v>114</v>
      </c>
      <c r="C120" s="260">
        <v>635936285</v>
      </c>
      <c r="D120" s="260">
        <v>620298769.13</v>
      </c>
      <c r="E120" s="260">
        <v>620298769.13</v>
      </c>
      <c r="F120" s="260">
        <v>618919704.10000002</v>
      </c>
      <c r="G120" s="263"/>
      <c r="H120" s="252">
        <f t="shared" si="13"/>
        <v>99.777677290584634</v>
      </c>
      <c r="I120" s="252">
        <f t="shared" si="14"/>
        <v>99.777677290584634</v>
      </c>
    </row>
    <row r="121" spans="1:9" ht="12.75" customHeight="1">
      <c r="A121" s="23"/>
      <c r="B121" s="36" t="s">
        <v>115</v>
      </c>
      <c r="C121" s="260">
        <v>544890162</v>
      </c>
      <c r="D121" s="260">
        <v>550835987.03000033</v>
      </c>
      <c r="E121" s="260">
        <v>550835987.03000033</v>
      </c>
      <c r="F121" s="260">
        <v>547628539.22000027</v>
      </c>
      <c r="G121" s="257"/>
      <c r="H121" s="252">
        <f t="shared" si="13"/>
        <v>99.41771273382227</v>
      </c>
      <c r="I121" s="252">
        <f t="shared" si="14"/>
        <v>99.41771273382227</v>
      </c>
    </row>
    <row r="122" spans="1:9" ht="12.75" customHeight="1">
      <c r="A122" s="12"/>
      <c r="B122" s="36" t="s">
        <v>116</v>
      </c>
      <c r="C122" s="260">
        <v>391204971</v>
      </c>
      <c r="D122" s="260">
        <v>407885558.9000001</v>
      </c>
      <c r="E122" s="260">
        <v>407885558.9000001</v>
      </c>
      <c r="F122" s="260">
        <v>405654210.30000001</v>
      </c>
      <c r="G122" s="257"/>
      <c r="H122" s="252">
        <f t="shared" si="13"/>
        <v>99.45294738896429</v>
      </c>
      <c r="I122" s="252">
        <f t="shared" si="14"/>
        <v>99.45294738896429</v>
      </c>
    </row>
    <row r="123" spans="1:9" ht="12.75" customHeight="1">
      <c r="A123" s="15" t="s">
        <v>128</v>
      </c>
      <c r="B123" s="24"/>
      <c r="C123" s="268">
        <f>+C124</f>
        <v>124726002</v>
      </c>
      <c r="D123" s="268">
        <f t="shared" ref="D123:F123" si="23">+D124</f>
        <v>126323300.75000003</v>
      </c>
      <c r="E123" s="268">
        <f t="shared" si="23"/>
        <v>126323300.75000003</v>
      </c>
      <c r="F123" s="268">
        <f t="shared" si="23"/>
        <v>126323300.75000003</v>
      </c>
      <c r="G123" s="265"/>
      <c r="H123" s="251">
        <f t="shared" ref="H123:H124" si="24">IFERROR(+F123/D123*100,"n.a")</f>
        <v>100</v>
      </c>
      <c r="I123" s="251">
        <f t="shared" ref="I123:I124" si="25">IFERROR(+F123/E123*100,"n.a")</f>
        <v>100</v>
      </c>
    </row>
    <row r="124" spans="1:9" ht="12.75" customHeight="1">
      <c r="A124" s="12"/>
      <c r="B124" s="36" t="s">
        <v>41</v>
      </c>
      <c r="C124" s="260">
        <v>124726002</v>
      </c>
      <c r="D124" s="260">
        <v>126323300.75000003</v>
      </c>
      <c r="E124" s="260">
        <v>126323300.75000003</v>
      </c>
      <c r="F124" s="260">
        <v>126323300.75000003</v>
      </c>
      <c r="G124" s="257"/>
      <c r="H124" s="252">
        <f t="shared" si="24"/>
        <v>100</v>
      </c>
      <c r="I124" s="252">
        <f t="shared" si="25"/>
        <v>100</v>
      </c>
    </row>
    <row r="125" spans="1:9" ht="12.75" customHeight="1">
      <c r="A125" s="35" t="s">
        <v>117</v>
      </c>
      <c r="B125" s="35"/>
      <c r="C125" s="258">
        <f>+C126</f>
        <v>727058365</v>
      </c>
      <c r="D125" s="258">
        <f t="shared" ref="D125:F125" si="26">+D126</f>
        <v>625920451</v>
      </c>
      <c r="E125" s="258">
        <f t="shared" si="26"/>
        <v>625920451</v>
      </c>
      <c r="F125" s="258">
        <f t="shared" si="26"/>
        <v>624496253</v>
      </c>
      <c r="G125" s="265"/>
      <c r="H125" s="251">
        <f t="shared" si="13"/>
        <v>99.772463418039052</v>
      </c>
      <c r="I125" s="251">
        <f t="shared" si="14"/>
        <v>99.772463418039052</v>
      </c>
    </row>
    <row r="126" spans="1:9" ht="12.75" customHeight="1">
      <c r="A126" s="12"/>
      <c r="B126" s="36" t="s">
        <v>118</v>
      </c>
      <c r="C126" s="260">
        <v>727058365</v>
      </c>
      <c r="D126" s="249">
        <v>625920451</v>
      </c>
      <c r="E126" s="249">
        <v>625920451</v>
      </c>
      <c r="F126" s="249">
        <v>624496253</v>
      </c>
      <c r="G126" s="263"/>
      <c r="H126" s="252">
        <f t="shared" si="13"/>
        <v>99.772463418039052</v>
      </c>
      <c r="I126" s="252">
        <f t="shared" si="14"/>
        <v>99.772463418039052</v>
      </c>
    </row>
    <row r="127" spans="1:9" ht="12.75" customHeight="1">
      <c r="A127" s="35" t="s">
        <v>119</v>
      </c>
      <c r="B127" s="35"/>
      <c r="C127" s="258">
        <f>+C128</f>
        <v>98216286</v>
      </c>
      <c r="D127" s="258">
        <f t="shared" ref="D127:F127" si="27">+D128</f>
        <v>85533112</v>
      </c>
      <c r="E127" s="258">
        <f t="shared" si="27"/>
        <v>85533112</v>
      </c>
      <c r="F127" s="258">
        <f t="shared" si="27"/>
        <v>79205128.9799999</v>
      </c>
      <c r="G127" s="265"/>
      <c r="H127" s="251">
        <f t="shared" si="13"/>
        <v>92.601715438577642</v>
      </c>
      <c r="I127" s="251">
        <f t="shared" si="14"/>
        <v>92.601715438577642</v>
      </c>
    </row>
    <row r="128" spans="1:9" ht="12.75" customHeight="1">
      <c r="A128" s="18"/>
      <c r="B128" s="39" t="s">
        <v>129</v>
      </c>
      <c r="C128" s="260">
        <v>98216286</v>
      </c>
      <c r="D128" s="249">
        <v>85533112</v>
      </c>
      <c r="E128" s="249">
        <v>85533112</v>
      </c>
      <c r="F128" s="249">
        <v>79205128.9799999</v>
      </c>
      <c r="G128" s="263"/>
      <c r="H128" s="252">
        <f t="shared" si="13"/>
        <v>92.601715438577642</v>
      </c>
      <c r="I128" s="252">
        <f t="shared" si="14"/>
        <v>92.601715438577642</v>
      </c>
    </row>
    <row r="129" spans="1:9" s="28" customFormat="1" ht="3" customHeight="1" thickBot="1">
      <c r="A129" s="25"/>
      <c r="B129" s="26"/>
      <c r="C129" s="269"/>
      <c r="D129" s="270"/>
      <c r="E129" s="270"/>
      <c r="F129" s="270"/>
      <c r="G129" s="271"/>
      <c r="H129" s="253"/>
      <c r="I129" s="253"/>
    </row>
    <row r="130" spans="1:9" ht="48.75" customHeight="1">
      <c r="A130" s="333" t="s">
        <v>667</v>
      </c>
      <c r="B130" s="348"/>
      <c r="C130" s="348"/>
      <c r="D130" s="348"/>
      <c r="E130" s="348"/>
      <c r="F130" s="348"/>
      <c r="G130" s="348"/>
      <c r="H130" s="348"/>
      <c r="I130" s="348"/>
    </row>
    <row r="131" spans="1:9">
      <c r="A131" s="349"/>
      <c r="B131" s="349"/>
      <c r="C131" s="349"/>
      <c r="D131" s="349"/>
      <c r="E131" s="349"/>
      <c r="F131" s="349"/>
      <c r="G131" s="349"/>
      <c r="H131" s="349"/>
      <c r="I131" s="349"/>
    </row>
    <row r="132" spans="1:9">
      <c r="A132" s="29"/>
      <c r="B132" s="30"/>
      <c r="C132" s="31"/>
      <c r="D132" s="31"/>
      <c r="E132" s="31"/>
      <c r="F132" s="31"/>
      <c r="G132" s="32"/>
      <c r="H132" s="51"/>
      <c r="I132" s="51"/>
    </row>
  </sheetData>
  <mergeCells count="11">
    <mergeCell ref="A130:I130"/>
    <mergeCell ref="A131:I131"/>
    <mergeCell ref="A3:I3"/>
    <mergeCell ref="A4:A7"/>
    <mergeCell ref="B4:B7"/>
    <mergeCell ref="E4:F4"/>
    <mergeCell ref="H4:I5"/>
    <mergeCell ref="C5:C6"/>
    <mergeCell ref="D5:D6"/>
    <mergeCell ref="E5:E6"/>
    <mergeCell ref="A1:D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6"/>
  <sheetViews>
    <sheetView showGridLines="0" zoomScale="130" zoomScaleNormal="130" workbookViewId="0">
      <selection sqref="A1:D1"/>
    </sheetView>
  </sheetViews>
  <sheetFormatPr baseColWidth="10" defaultRowHeight="12.75"/>
  <cols>
    <col min="1" max="1" width="4.5703125" style="135" customWidth="1"/>
    <col min="2" max="2" width="48.7109375" style="44" customWidth="1"/>
    <col min="3" max="3" width="15.7109375" style="130" customWidth="1"/>
    <col min="4" max="5" width="15.7109375" style="134" customWidth="1"/>
    <col min="6" max="6" width="15.7109375" style="133" customWidth="1"/>
    <col min="7" max="7" width="1.5703125" style="132" customWidth="1"/>
    <col min="8" max="9" width="9.7109375" style="131" customWidth="1"/>
    <col min="10" max="176" width="11.42578125" style="44"/>
    <col min="177" max="177" width="5.5703125" style="44" customWidth="1"/>
    <col min="178" max="178" width="5" style="44" customWidth="1"/>
    <col min="179" max="182" width="6.85546875" style="44" customWidth="1"/>
    <col min="183" max="183" width="5.5703125" style="44" customWidth="1"/>
    <col min="184" max="184" width="6.85546875" style="44" customWidth="1"/>
    <col min="185" max="185" width="16.140625" style="44" customWidth="1"/>
    <col min="186" max="186" width="13.85546875" style="44" customWidth="1"/>
    <col min="187" max="187" width="12.42578125" style="44" customWidth="1"/>
    <col min="188" max="188" width="13.5703125" style="44" customWidth="1"/>
    <col min="189" max="189" width="11.5703125" style="44" customWidth="1"/>
    <col min="190" max="190" width="13" style="44" customWidth="1"/>
    <col min="191" max="191" width="13.5703125" style="44" customWidth="1"/>
    <col min="192" max="192" width="9.7109375" style="44" customWidth="1"/>
    <col min="193" max="193" width="11.42578125" style="44" customWidth="1"/>
    <col min="194" max="194" width="2.140625" style="44" customWidth="1"/>
    <col min="195" max="432" width="11.42578125" style="44"/>
    <col min="433" max="433" width="5.5703125" style="44" customWidth="1"/>
    <col min="434" max="434" width="5" style="44" customWidth="1"/>
    <col min="435" max="438" width="6.85546875" style="44" customWidth="1"/>
    <col min="439" max="439" width="5.5703125" style="44" customWidth="1"/>
    <col min="440" max="440" width="6.85546875" style="44" customWidth="1"/>
    <col min="441" max="441" width="16.140625" style="44" customWidth="1"/>
    <col min="442" max="442" width="13.85546875" style="44" customWidth="1"/>
    <col min="443" max="443" width="12.42578125" style="44" customWidth="1"/>
    <col min="444" max="444" width="13.5703125" style="44" customWidth="1"/>
    <col min="445" max="445" width="11.5703125" style="44" customWidth="1"/>
    <col min="446" max="446" width="13" style="44" customWidth="1"/>
    <col min="447" max="447" width="13.5703125" style="44" customWidth="1"/>
    <col min="448" max="448" width="9.7109375" style="44" customWidth="1"/>
    <col min="449" max="449" width="11.42578125" style="44" customWidth="1"/>
    <col min="450" max="450" width="2.140625" style="44" customWidth="1"/>
    <col min="451" max="688" width="11.42578125" style="44"/>
    <col min="689" max="689" width="5.5703125" style="44" customWidth="1"/>
    <col min="690" max="690" width="5" style="44" customWidth="1"/>
    <col min="691" max="694" width="6.85546875" style="44" customWidth="1"/>
    <col min="695" max="695" width="5.5703125" style="44" customWidth="1"/>
    <col min="696" max="696" width="6.85546875" style="44" customWidth="1"/>
    <col min="697" max="697" width="16.140625" style="44" customWidth="1"/>
    <col min="698" max="698" width="13.85546875" style="44" customWidth="1"/>
    <col min="699" max="699" width="12.42578125" style="44" customWidth="1"/>
    <col min="700" max="700" width="13.5703125" style="44" customWidth="1"/>
    <col min="701" max="701" width="11.5703125" style="44" customWidth="1"/>
    <col min="702" max="702" width="13" style="44" customWidth="1"/>
    <col min="703" max="703" width="13.5703125" style="44" customWidth="1"/>
    <col min="704" max="704" width="9.7109375" style="44" customWidth="1"/>
    <col min="705" max="705" width="11.42578125" style="44" customWidth="1"/>
    <col min="706" max="706" width="2.140625" style="44" customWidth="1"/>
    <col min="707" max="944" width="11.42578125" style="44"/>
    <col min="945" max="945" width="5.5703125" style="44" customWidth="1"/>
    <col min="946" max="946" width="5" style="44" customWidth="1"/>
    <col min="947" max="950" width="6.85546875" style="44" customWidth="1"/>
    <col min="951" max="951" width="5.5703125" style="44" customWidth="1"/>
    <col min="952" max="952" width="6.85546875" style="44" customWidth="1"/>
    <col min="953" max="953" width="16.140625" style="44" customWidth="1"/>
    <col min="954" max="954" width="13.85546875" style="44" customWidth="1"/>
    <col min="955" max="955" width="12.42578125" style="44" customWidth="1"/>
    <col min="956" max="956" width="13.5703125" style="44" customWidth="1"/>
    <col min="957" max="957" width="11.5703125" style="44" customWidth="1"/>
    <col min="958" max="958" width="13" style="44" customWidth="1"/>
    <col min="959" max="959" width="13.5703125" style="44" customWidth="1"/>
    <col min="960" max="960" width="9.7109375" style="44" customWidth="1"/>
    <col min="961" max="961" width="11.42578125" style="44" customWidth="1"/>
    <col min="962" max="962" width="2.140625" style="44" customWidth="1"/>
    <col min="963" max="1200" width="11.42578125" style="44"/>
    <col min="1201" max="1201" width="5.5703125" style="44" customWidth="1"/>
    <col min="1202" max="1202" width="5" style="44" customWidth="1"/>
    <col min="1203" max="1206" width="6.85546875" style="44" customWidth="1"/>
    <col min="1207" max="1207" width="5.5703125" style="44" customWidth="1"/>
    <col min="1208" max="1208" width="6.85546875" style="44" customWidth="1"/>
    <col min="1209" max="1209" width="16.140625" style="44" customWidth="1"/>
    <col min="1210" max="1210" width="13.85546875" style="44" customWidth="1"/>
    <col min="1211" max="1211" width="12.42578125" style="44" customWidth="1"/>
    <col min="1212" max="1212" width="13.5703125" style="44" customWidth="1"/>
    <col min="1213" max="1213" width="11.5703125" style="44" customWidth="1"/>
    <col min="1214" max="1214" width="13" style="44" customWidth="1"/>
    <col min="1215" max="1215" width="13.5703125" style="44" customWidth="1"/>
    <col min="1216" max="1216" width="9.7109375" style="44" customWidth="1"/>
    <col min="1217" max="1217" width="11.42578125" style="44" customWidth="1"/>
    <col min="1218" max="1218" width="2.140625" style="44" customWidth="1"/>
    <col min="1219" max="1456" width="11.42578125" style="44"/>
    <col min="1457" max="1457" width="5.5703125" style="44" customWidth="1"/>
    <col min="1458" max="1458" width="5" style="44" customWidth="1"/>
    <col min="1459" max="1462" width="6.85546875" style="44" customWidth="1"/>
    <col min="1463" max="1463" width="5.5703125" style="44" customWidth="1"/>
    <col min="1464" max="1464" width="6.85546875" style="44" customWidth="1"/>
    <col min="1465" max="1465" width="16.140625" style="44" customWidth="1"/>
    <col min="1466" max="1466" width="13.85546875" style="44" customWidth="1"/>
    <col min="1467" max="1467" width="12.42578125" style="44" customWidth="1"/>
    <col min="1468" max="1468" width="13.5703125" style="44" customWidth="1"/>
    <col min="1469" max="1469" width="11.5703125" style="44" customWidth="1"/>
    <col min="1470" max="1470" width="13" style="44" customWidth="1"/>
    <col min="1471" max="1471" width="13.5703125" style="44" customWidth="1"/>
    <col min="1472" max="1472" width="9.7109375" style="44" customWidth="1"/>
    <col min="1473" max="1473" width="11.42578125" style="44" customWidth="1"/>
    <col min="1474" max="1474" width="2.140625" style="44" customWidth="1"/>
    <col min="1475" max="1712" width="11.42578125" style="44"/>
    <col min="1713" max="1713" width="5.5703125" style="44" customWidth="1"/>
    <col min="1714" max="1714" width="5" style="44" customWidth="1"/>
    <col min="1715" max="1718" width="6.85546875" style="44" customWidth="1"/>
    <col min="1719" max="1719" width="5.5703125" style="44" customWidth="1"/>
    <col min="1720" max="1720" width="6.85546875" style="44" customWidth="1"/>
    <col min="1721" max="1721" width="16.140625" style="44" customWidth="1"/>
    <col min="1722" max="1722" width="13.85546875" style="44" customWidth="1"/>
    <col min="1723" max="1723" width="12.42578125" style="44" customWidth="1"/>
    <col min="1724" max="1724" width="13.5703125" style="44" customWidth="1"/>
    <col min="1725" max="1725" width="11.5703125" style="44" customWidth="1"/>
    <col min="1726" max="1726" width="13" style="44" customWidth="1"/>
    <col min="1727" max="1727" width="13.5703125" style="44" customWidth="1"/>
    <col min="1728" max="1728" width="9.7109375" style="44" customWidth="1"/>
    <col min="1729" max="1729" width="11.42578125" style="44" customWidth="1"/>
    <col min="1730" max="1730" width="2.140625" style="44" customWidth="1"/>
    <col min="1731" max="1968" width="11.42578125" style="44"/>
    <col min="1969" max="1969" width="5.5703125" style="44" customWidth="1"/>
    <col min="1970" max="1970" width="5" style="44" customWidth="1"/>
    <col min="1971" max="1974" width="6.85546875" style="44" customWidth="1"/>
    <col min="1975" max="1975" width="5.5703125" style="44" customWidth="1"/>
    <col min="1976" max="1976" width="6.85546875" style="44" customWidth="1"/>
    <col min="1977" max="1977" width="16.140625" style="44" customWidth="1"/>
    <col min="1978" max="1978" width="13.85546875" style="44" customWidth="1"/>
    <col min="1979" max="1979" width="12.42578125" style="44" customWidth="1"/>
    <col min="1980" max="1980" width="13.5703125" style="44" customWidth="1"/>
    <col min="1981" max="1981" width="11.5703125" style="44" customWidth="1"/>
    <col min="1982" max="1982" width="13" style="44" customWidth="1"/>
    <col min="1983" max="1983" width="13.5703125" style="44" customWidth="1"/>
    <col min="1984" max="1984" width="9.7109375" style="44" customWidth="1"/>
    <col min="1985" max="1985" width="11.42578125" style="44" customWidth="1"/>
    <col min="1986" max="1986" width="2.140625" style="44" customWidth="1"/>
    <col min="1987" max="2224" width="11.42578125" style="44"/>
    <col min="2225" max="2225" width="5.5703125" style="44" customWidth="1"/>
    <col min="2226" max="2226" width="5" style="44" customWidth="1"/>
    <col min="2227" max="2230" width="6.85546875" style="44" customWidth="1"/>
    <col min="2231" max="2231" width="5.5703125" style="44" customWidth="1"/>
    <col min="2232" max="2232" width="6.85546875" style="44" customWidth="1"/>
    <col min="2233" max="2233" width="16.140625" style="44" customWidth="1"/>
    <col min="2234" max="2234" width="13.85546875" style="44" customWidth="1"/>
    <col min="2235" max="2235" width="12.42578125" style="44" customWidth="1"/>
    <col min="2236" max="2236" width="13.5703125" style="44" customWidth="1"/>
    <col min="2237" max="2237" width="11.5703125" style="44" customWidth="1"/>
    <col min="2238" max="2238" width="13" style="44" customWidth="1"/>
    <col min="2239" max="2239" width="13.5703125" style="44" customWidth="1"/>
    <col min="2240" max="2240" width="9.7109375" style="44" customWidth="1"/>
    <col min="2241" max="2241" width="11.42578125" style="44" customWidth="1"/>
    <col min="2242" max="2242" width="2.140625" style="44" customWidth="1"/>
    <col min="2243" max="2480" width="11.42578125" style="44"/>
    <col min="2481" max="2481" width="5.5703125" style="44" customWidth="1"/>
    <col min="2482" max="2482" width="5" style="44" customWidth="1"/>
    <col min="2483" max="2486" width="6.85546875" style="44" customWidth="1"/>
    <col min="2487" max="2487" width="5.5703125" style="44" customWidth="1"/>
    <col min="2488" max="2488" width="6.85546875" style="44" customWidth="1"/>
    <col min="2489" max="2489" width="16.140625" style="44" customWidth="1"/>
    <col min="2490" max="2490" width="13.85546875" style="44" customWidth="1"/>
    <col min="2491" max="2491" width="12.42578125" style="44" customWidth="1"/>
    <col min="2492" max="2492" width="13.5703125" style="44" customWidth="1"/>
    <col min="2493" max="2493" width="11.5703125" style="44" customWidth="1"/>
    <col min="2494" max="2494" width="13" style="44" customWidth="1"/>
    <col min="2495" max="2495" width="13.5703125" style="44" customWidth="1"/>
    <col min="2496" max="2496" width="9.7109375" style="44" customWidth="1"/>
    <col min="2497" max="2497" width="11.42578125" style="44" customWidth="1"/>
    <col min="2498" max="2498" width="2.140625" style="44" customWidth="1"/>
    <col min="2499" max="2736" width="11.42578125" style="44"/>
    <col min="2737" max="2737" width="5.5703125" style="44" customWidth="1"/>
    <col min="2738" max="2738" width="5" style="44" customWidth="1"/>
    <col min="2739" max="2742" width="6.85546875" style="44" customWidth="1"/>
    <col min="2743" max="2743" width="5.5703125" style="44" customWidth="1"/>
    <col min="2744" max="2744" width="6.85546875" style="44" customWidth="1"/>
    <col min="2745" max="2745" width="16.140625" style="44" customWidth="1"/>
    <col min="2746" max="2746" width="13.85546875" style="44" customWidth="1"/>
    <col min="2747" max="2747" width="12.42578125" style="44" customWidth="1"/>
    <col min="2748" max="2748" width="13.5703125" style="44" customWidth="1"/>
    <col min="2749" max="2749" width="11.5703125" style="44" customWidth="1"/>
    <col min="2750" max="2750" width="13" style="44" customWidth="1"/>
    <col min="2751" max="2751" width="13.5703125" style="44" customWidth="1"/>
    <col min="2752" max="2752" width="9.7109375" style="44" customWidth="1"/>
    <col min="2753" max="2753" width="11.42578125" style="44" customWidth="1"/>
    <col min="2754" max="2754" width="2.140625" style="44" customWidth="1"/>
    <col min="2755" max="2992" width="11.42578125" style="44"/>
    <col min="2993" max="2993" width="5.5703125" style="44" customWidth="1"/>
    <col min="2994" max="2994" width="5" style="44" customWidth="1"/>
    <col min="2995" max="2998" width="6.85546875" style="44" customWidth="1"/>
    <col min="2999" max="2999" width="5.5703125" style="44" customWidth="1"/>
    <col min="3000" max="3000" width="6.85546875" style="44" customWidth="1"/>
    <col min="3001" max="3001" width="16.140625" style="44" customWidth="1"/>
    <col min="3002" max="3002" width="13.85546875" style="44" customWidth="1"/>
    <col min="3003" max="3003" width="12.42578125" style="44" customWidth="1"/>
    <col min="3004" max="3004" width="13.5703125" style="44" customWidth="1"/>
    <col min="3005" max="3005" width="11.5703125" style="44" customWidth="1"/>
    <col min="3006" max="3006" width="13" style="44" customWidth="1"/>
    <col min="3007" max="3007" width="13.5703125" style="44" customWidth="1"/>
    <col min="3008" max="3008" width="9.7109375" style="44" customWidth="1"/>
    <col min="3009" max="3009" width="11.42578125" style="44" customWidth="1"/>
    <col min="3010" max="3010" width="2.140625" style="44" customWidth="1"/>
    <col min="3011" max="3248" width="11.42578125" style="44"/>
    <col min="3249" max="3249" width="5.5703125" style="44" customWidth="1"/>
    <col min="3250" max="3250" width="5" style="44" customWidth="1"/>
    <col min="3251" max="3254" width="6.85546875" style="44" customWidth="1"/>
    <col min="3255" max="3255" width="5.5703125" style="44" customWidth="1"/>
    <col min="3256" max="3256" width="6.85546875" style="44" customWidth="1"/>
    <col min="3257" max="3257" width="16.140625" style="44" customWidth="1"/>
    <col min="3258" max="3258" width="13.85546875" style="44" customWidth="1"/>
    <col min="3259" max="3259" width="12.42578125" style="44" customWidth="1"/>
    <col min="3260" max="3260" width="13.5703125" style="44" customWidth="1"/>
    <col min="3261" max="3261" width="11.5703125" style="44" customWidth="1"/>
    <col min="3262" max="3262" width="13" style="44" customWidth="1"/>
    <col min="3263" max="3263" width="13.5703125" style="44" customWidth="1"/>
    <col min="3264" max="3264" width="9.7109375" style="44" customWidth="1"/>
    <col min="3265" max="3265" width="11.42578125" style="44" customWidth="1"/>
    <col min="3266" max="3266" width="2.140625" style="44" customWidth="1"/>
    <col min="3267" max="3504" width="11.42578125" style="44"/>
    <col min="3505" max="3505" width="5.5703125" style="44" customWidth="1"/>
    <col min="3506" max="3506" width="5" style="44" customWidth="1"/>
    <col min="3507" max="3510" width="6.85546875" style="44" customWidth="1"/>
    <col min="3511" max="3511" width="5.5703125" style="44" customWidth="1"/>
    <col min="3512" max="3512" width="6.85546875" style="44" customWidth="1"/>
    <col min="3513" max="3513" width="16.140625" style="44" customWidth="1"/>
    <col min="3514" max="3514" width="13.85546875" style="44" customWidth="1"/>
    <col min="3515" max="3515" width="12.42578125" style="44" customWidth="1"/>
    <col min="3516" max="3516" width="13.5703125" style="44" customWidth="1"/>
    <col min="3517" max="3517" width="11.5703125" style="44" customWidth="1"/>
    <col min="3518" max="3518" width="13" style="44" customWidth="1"/>
    <col min="3519" max="3519" width="13.5703125" style="44" customWidth="1"/>
    <col min="3520" max="3520" width="9.7109375" style="44" customWidth="1"/>
    <col min="3521" max="3521" width="11.42578125" style="44" customWidth="1"/>
    <col min="3522" max="3522" width="2.140625" style="44" customWidth="1"/>
    <col min="3523" max="3760" width="11.42578125" style="44"/>
    <col min="3761" max="3761" width="5.5703125" style="44" customWidth="1"/>
    <col min="3762" max="3762" width="5" style="44" customWidth="1"/>
    <col min="3763" max="3766" width="6.85546875" style="44" customWidth="1"/>
    <col min="3767" max="3767" width="5.5703125" style="44" customWidth="1"/>
    <col min="3768" max="3768" width="6.85546875" style="44" customWidth="1"/>
    <col min="3769" max="3769" width="16.140625" style="44" customWidth="1"/>
    <col min="3770" max="3770" width="13.85546875" style="44" customWidth="1"/>
    <col min="3771" max="3771" width="12.42578125" style="44" customWidth="1"/>
    <col min="3772" max="3772" width="13.5703125" style="44" customWidth="1"/>
    <col min="3773" max="3773" width="11.5703125" style="44" customWidth="1"/>
    <col min="3774" max="3774" width="13" style="44" customWidth="1"/>
    <col min="3775" max="3775" width="13.5703125" style="44" customWidth="1"/>
    <col min="3776" max="3776" width="9.7109375" style="44" customWidth="1"/>
    <col min="3777" max="3777" width="11.42578125" style="44" customWidth="1"/>
    <col min="3778" max="3778" width="2.140625" style="44" customWidth="1"/>
    <col min="3779" max="4016" width="11.42578125" style="44"/>
    <col min="4017" max="4017" width="5.5703125" style="44" customWidth="1"/>
    <col min="4018" max="4018" width="5" style="44" customWidth="1"/>
    <col min="4019" max="4022" width="6.85546875" style="44" customWidth="1"/>
    <col min="4023" max="4023" width="5.5703125" style="44" customWidth="1"/>
    <col min="4024" max="4024" width="6.85546875" style="44" customWidth="1"/>
    <col min="4025" max="4025" width="16.140625" style="44" customWidth="1"/>
    <col min="4026" max="4026" width="13.85546875" style="44" customWidth="1"/>
    <col min="4027" max="4027" width="12.42578125" style="44" customWidth="1"/>
    <col min="4028" max="4028" width="13.5703125" style="44" customWidth="1"/>
    <col min="4029" max="4029" width="11.5703125" style="44" customWidth="1"/>
    <col min="4030" max="4030" width="13" style="44" customWidth="1"/>
    <col min="4031" max="4031" width="13.5703125" style="44" customWidth="1"/>
    <col min="4032" max="4032" width="9.7109375" style="44" customWidth="1"/>
    <col min="4033" max="4033" width="11.42578125" style="44" customWidth="1"/>
    <col min="4034" max="4034" width="2.140625" style="44" customWidth="1"/>
    <col min="4035" max="4272" width="11.42578125" style="44"/>
    <col min="4273" max="4273" width="5.5703125" style="44" customWidth="1"/>
    <col min="4274" max="4274" width="5" style="44" customWidth="1"/>
    <col min="4275" max="4278" width="6.85546875" style="44" customWidth="1"/>
    <col min="4279" max="4279" width="5.5703125" style="44" customWidth="1"/>
    <col min="4280" max="4280" width="6.85546875" style="44" customWidth="1"/>
    <col min="4281" max="4281" width="16.140625" style="44" customWidth="1"/>
    <col min="4282" max="4282" width="13.85546875" style="44" customWidth="1"/>
    <col min="4283" max="4283" width="12.42578125" style="44" customWidth="1"/>
    <col min="4284" max="4284" width="13.5703125" style="44" customWidth="1"/>
    <col min="4285" max="4285" width="11.5703125" style="44" customWidth="1"/>
    <col min="4286" max="4286" width="13" style="44" customWidth="1"/>
    <col min="4287" max="4287" width="13.5703125" style="44" customWidth="1"/>
    <col min="4288" max="4288" width="9.7109375" style="44" customWidth="1"/>
    <col min="4289" max="4289" width="11.42578125" style="44" customWidth="1"/>
    <col min="4290" max="4290" width="2.140625" style="44" customWidth="1"/>
    <col min="4291" max="4528" width="11.42578125" style="44"/>
    <col min="4529" max="4529" width="5.5703125" style="44" customWidth="1"/>
    <col min="4530" max="4530" width="5" style="44" customWidth="1"/>
    <col min="4531" max="4534" width="6.85546875" style="44" customWidth="1"/>
    <col min="4535" max="4535" width="5.5703125" style="44" customWidth="1"/>
    <col min="4536" max="4536" width="6.85546875" style="44" customWidth="1"/>
    <col min="4537" max="4537" width="16.140625" style="44" customWidth="1"/>
    <col min="4538" max="4538" width="13.85546875" style="44" customWidth="1"/>
    <col min="4539" max="4539" width="12.42578125" style="44" customWidth="1"/>
    <col min="4540" max="4540" width="13.5703125" style="44" customWidth="1"/>
    <col min="4541" max="4541" width="11.5703125" style="44" customWidth="1"/>
    <col min="4542" max="4542" width="13" style="44" customWidth="1"/>
    <col min="4543" max="4543" width="13.5703125" style="44" customWidth="1"/>
    <col min="4544" max="4544" width="9.7109375" style="44" customWidth="1"/>
    <col min="4545" max="4545" width="11.42578125" style="44" customWidth="1"/>
    <col min="4546" max="4546" width="2.140625" style="44" customWidth="1"/>
    <col min="4547" max="4784" width="11.42578125" style="44"/>
    <col min="4785" max="4785" width="5.5703125" style="44" customWidth="1"/>
    <col min="4786" max="4786" width="5" style="44" customWidth="1"/>
    <col min="4787" max="4790" width="6.85546875" style="44" customWidth="1"/>
    <col min="4791" max="4791" width="5.5703125" style="44" customWidth="1"/>
    <col min="4792" max="4792" width="6.85546875" style="44" customWidth="1"/>
    <col min="4793" max="4793" width="16.140625" style="44" customWidth="1"/>
    <col min="4794" max="4794" width="13.85546875" style="44" customWidth="1"/>
    <col min="4795" max="4795" width="12.42578125" style="44" customWidth="1"/>
    <col min="4796" max="4796" width="13.5703125" style="44" customWidth="1"/>
    <col min="4797" max="4797" width="11.5703125" style="44" customWidth="1"/>
    <col min="4798" max="4798" width="13" style="44" customWidth="1"/>
    <col min="4799" max="4799" width="13.5703125" style="44" customWidth="1"/>
    <col min="4800" max="4800" width="9.7109375" style="44" customWidth="1"/>
    <col min="4801" max="4801" width="11.42578125" style="44" customWidth="1"/>
    <col min="4802" max="4802" width="2.140625" style="44" customWidth="1"/>
    <col min="4803" max="5040" width="11.42578125" style="44"/>
    <col min="5041" max="5041" width="5.5703125" style="44" customWidth="1"/>
    <col min="5042" max="5042" width="5" style="44" customWidth="1"/>
    <col min="5043" max="5046" width="6.85546875" style="44" customWidth="1"/>
    <col min="5047" max="5047" width="5.5703125" style="44" customWidth="1"/>
    <col min="5048" max="5048" width="6.85546875" style="44" customWidth="1"/>
    <col min="5049" max="5049" width="16.140625" style="44" customWidth="1"/>
    <col min="5050" max="5050" width="13.85546875" style="44" customWidth="1"/>
    <col min="5051" max="5051" width="12.42578125" style="44" customWidth="1"/>
    <col min="5052" max="5052" width="13.5703125" style="44" customWidth="1"/>
    <col min="5053" max="5053" width="11.5703125" style="44" customWidth="1"/>
    <col min="5054" max="5054" width="13" style="44" customWidth="1"/>
    <col min="5055" max="5055" width="13.5703125" style="44" customWidth="1"/>
    <col min="5056" max="5056" width="9.7109375" style="44" customWidth="1"/>
    <col min="5057" max="5057" width="11.42578125" style="44" customWidth="1"/>
    <col min="5058" max="5058" width="2.140625" style="44" customWidth="1"/>
    <col min="5059" max="5296" width="11.42578125" style="44"/>
    <col min="5297" max="5297" width="5.5703125" style="44" customWidth="1"/>
    <col min="5298" max="5298" width="5" style="44" customWidth="1"/>
    <col min="5299" max="5302" width="6.85546875" style="44" customWidth="1"/>
    <col min="5303" max="5303" width="5.5703125" style="44" customWidth="1"/>
    <col min="5304" max="5304" width="6.85546875" style="44" customWidth="1"/>
    <col min="5305" max="5305" width="16.140625" style="44" customWidth="1"/>
    <col min="5306" max="5306" width="13.85546875" style="44" customWidth="1"/>
    <col min="5307" max="5307" width="12.42578125" style="44" customWidth="1"/>
    <col min="5308" max="5308" width="13.5703125" style="44" customWidth="1"/>
    <col min="5309" max="5309" width="11.5703125" style="44" customWidth="1"/>
    <col min="5310" max="5310" width="13" style="44" customWidth="1"/>
    <col min="5311" max="5311" width="13.5703125" style="44" customWidth="1"/>
    <col min="5312" max="5312" width="9.7109375" style="44" customWidth="1"/>
    <col min="5313" max="5313" width="11.42578125" style="44" customWidth="1"/>
    <col min="5314" max="5314" width="2.140625" style="44" customWidth="1"/>
    <col min="5315" max="5552" width="11.42578125" style="44"/>
    <col min="5553" max="5553" width="5.5703125" style="44" customWidth="1"/>
    <col min="5554" max="5554" width="5" style="44" customWidth="1"/>
    <col min="5555" max="5558" width="6.85546875" style="44" customWidth="1"/>
    <col min="5559" max="5559" width="5.5703125" style="44" customWidth="1"/>
    <col min="5560" max="5560" width="6.85546875" style="44" customWidth="1"/>
    <col min="5561" max="5561" width="16.140625" style="44" customWidth="1"/>
    <col min="5562" max="5562" width="13.85546875" style="44" customWidth="1"/>
    <col min="5563" max="5563" width="12.42578125" style="44" customWidth="1"/>
    <col min="5564" max="5564" width="13.5703125" style="44" customWidth="1"/>
    <col min="5565" max="5565" width="11.5703125" style="44" customWidth="1"/>
    <col min="5566" max="5566" width="13" style="44" customWidth="1"/>
    <col min="5567" max="5567" width="13.5703125" style="44" customWidth="1"/>
    <col min="5568" max="5568" width="9.7109375" style="44" customWidth="1"/>
    <col min="5569" max="5569" width="11.42578125" style="44" customWidth="1"/>
    <col min="5570" max="5570" width="2.140625" style="44" customWidth="1"/>
    <col min="5571" max="5808" width="11.42578125" style="44"/>
    <col min="5809" max="5809" width="5.5703125" style="44" customWidth="1"/>
    <col min="5810" max="5810" width="5" style="44" customWidth="1"/>
    <col min="5811" max="5814" width="6.85546875" style="44" customWidth="1"/>
    <col min="5815" max="5815" width="5.5703125" style="44" customWidth="1"/>
    <col min="5816" max="5816" width="6.85546875" style="44" customWidth="1"/>
    <col min="5817" max="5817" width="16.140625" style="44" customWidth="1"/>
    <col min="5818" max="5818" width="13.85546875" style="44" customWidth="1"/>
    <col min="5819" max="5819" width="12.42578125" style="44" customWidth="1"/>
    <col min="5820" max="5820" width="13.5703125" style="44" customWidth="1"/>
    <col min="5821" max="5821" width="11.5703125" style="44" customWidth="1"/>
    <col min="5822" max="5822" width="13" style="44" customWidth="1"/>
    <col min="5823" max="5823" width="13.5703125" style="44" customWidth="1"/>
    <col min="5824" max="5824" width="9.7109375" style="44" customWidth="1"/>
    <col min="5825" max="5825" width="11.42578125" style="44" customWidth="1"/>
    <col min="5826" max="5826" width="2.140625" style="44" customWidth="1"/>
    <col min="5827" max="6064" width="11.42578125" style="44"/>
    <col min="6065" max="6065" width="5.5703125" style="44" customWidth="1"/>
    <col min="6066" max="6066" width="5" style="44" customWidth="1"/>
    <col min="6067" max="6070" width="6.85546875" style="44" customWidth="1"/>
    <col min="6071" max="6071" width="5.5703125" style="44" customWidth="1"/>
    <col min="6072" max="6072" width="6.85546875" style="44" customWidth="1"/>
    <col min="6073" max="6073" width="16.140625" style="44" customWidth="1"/>
    <col min="6074" max="6074" width="13.85546875" style="44" customWidth="1"/>
    <col min="6075" max="6075" width="12.42578125" style="44" customWidth="1"/>
    <col min="6076" max="6076" width="13.5703125" style="44" customWidth="1"/>
    <col min="6077" max="6077" width="11.5703125" style="44" customWidth="1"/>
    <col min="6078" max="6078" width="13" style="44" customWidth="1"/>
    <col min="6079" max="6079" width="13.5703125" style="44" customWidth="1"/>
    <col min="6080" max="6080" width="9.7109375" style="44" customWidth="1"/>
    <col min="6081" max="6081" width="11.42578125" style="44" customWidth="1"/>
    <col min="6082" max="6082" width="2.140625" style="44" customWidth="1"/>
    <col min="6083" max="6320" width="11.42578125" style="44"/>
    <col min="6321" max="6321" width="5.5703125" style="44" customWidth="1"/>
    <col min="6322" max="6322" width="5" style="44" customWidth="1"/>
    <col min="6323" max="6326" width="6.85546875" style="44" customWidth="1"/>
    <col min="6327" max="6327" width="5.5703125" style="44" customWidth="1"/>
    <col min="6328" max="6328" width="6.85546875" style="44" customWidth="1"/>
    <col min="6329" max="6329" width="16.140625" style="44" customWidth="1"/>
    <col min="6330" max="6330" width="13.85546875" style="44" customWidth="1"/>
    <col min="6331" max="6331" width="12.42578125" style="44" customWidth="1"/>
    <col min="6332" max="6332" width="13.5703125" style="44" customWidth="1"/>
    <col min="6333" max="6333" width="11.5703125" style="44" customWidth="1"/>
    <col min="6334" max="6334" width="13" style="44" customWidth="1"/>
    <col min="6335" max="6335" width="13.5703125" style="44" customWidth="1"/>
    <col min="6336" max="6336" width="9.7109375" style="44" customWidth="1"/>
    <col min="6337" max="6337" width="11.42578125" style="44" customWidth="1"/>
    <col min="6338" max="6338" width="2.140625" style="44" customWidth="1"/>
    <col min="6339" max="6576" width="11.42578125" style="44"/>
    <col min="6577" max="6577" width="5.5703125" style="44" customWidth="1"/>
    <col min="6578" max="6578" width="5" style="44" customWidth="1"/>
    <col min="6579" max="6582" width="6.85546875" style="44" customWidth="1"/>
    <col min="6583" max="6583" width="5.5703125" style="44" customWidth="1"/>
    <col min="6584" max="6584" width="6.85546875" style="44" customWidth="1"/>
    <col min="6585" max="6585" width="16.140625" style="44" customWidth="1"/>
    <col min="6586" max="6586" width="13.85546875" style="44" customWidth="1"/>
    <col min="6587" max="6587" width="12.42578125" style="44" customWidth="1"/>
    <col min="6588" max="6588" width="13.5703125" style="44" customWidth="1"/>
    <col min="6589" max="6589" width="11.5703125" style="44" customWidth="1"/>
    <col min="6590" max="6590" width="13" style="44" customWidth="1"/>
    <col min="6591" max="6591" width="13.5703125" style="44" customWidth="1"/>
    <col min="6592" max="6592" width="9.7109375" style="44" customWidth="1"/>
    <col min="6593" max="6593" width="11.42578125" style="44" customWidth="1"/>
    <col min="6594" max="6594" width="2.140625" style="44" customWidth="1"/>
    <col min="6595" max="6832" width="11.42578125" style="44"/>
    <col min="6833" max="6833" width="5.5703125" style="44" customWidth="1"/>
    <col min="6834" max="6834" width="5" style="44" customWidth="1"/>
    <col min="6835" max="6838" width="6.85546875" style="44" customWidth="1"/>
    <col min="6839" max="6839" width="5.5703125" style="44" customWidth="1"/>
    <col min="6840" max="6840" width="6.85546875" style="44" customWidth="1"/>
    <col min="6841" max="6841" width="16.140625" style="44" customWidth="1"/>
    <col min="6842" max="6842" width="13.85546875" style="44" customWidth="1"/>
    <col min="6843" max="6843" width="12.42578125" style="44" customWidth="1"/>
    <col min="6844" max="6844" width="13.5703125" style="44" customWidth="1"/>
    <col min="6845" max="6845" width="11.5703125" style="44" customWidth="1"/>
    <col min="6846" max="6846" width="13" style="44" customWidth="1"/>
    <col min="6847" max="6847" width="13.5703125" style="44" customWidth="1"/>
    <col min="6848" max="6848" width="9.7109375" style="44" customWidth="1"/>
    <col min="6849" max="6849" width="11.42578125" style="44" customWidth="1"/>
    <col min="6850" max="6850" width="2.140625" style="44" customWidth="1"/>
    <col min="6851" max="7088" width="11.42578125" style="44"/>
    <col min="7089" max="7089" width="5.5703125" style="44" customWidth="1"/>
    <col min="7090" max="7090" width="5" style="44" customWidth="1"/>
    <col min="7091" max="7094" width="6.85546875" style="44" customWidth="1"/>
    <col min="7095" max="7095" width="5.5703125" style="44" customWidth="1"/>
    <col min="7096" max="7096" width="6.85546875" style="44" customWidth="1"/>
    <col min="7097" max="7097" width="16.140625" style="44" customWidth="1"/>
    <col min="7098" max="7098" width="13.85546875" style="44" customWidth="1"/>
    <col min="7099" max="7099" width="12.42578125" style="44" customWidth="1"/>
    <col min="7100" max="7100" width="13.5703125" style="44" customWidth="1"/>
    <col min="7101" max="7101" width="11.5703125" style="44" customWidth="1"/>
    <col min="7102" max="7102" width="13" style="44" customWidth="1"/>
    <col min="7103" max="7103" width="13.5703125" style="44" customWidth="1"/>
    <col min="7104" max="7104" width="9.7109375" style="44" customWidth="1"/>
    <col min="7105" max="7105" width="11.42578125" style="44" customWidth="1"/>
    <col min="7106" max="7106" width="2.140625" style="44" customWidth="1"/>
    <col min="7107" max="7344" width="11.42578125" style="44"/>
    <col min="7345" max="7345" width="5.5703125" style="44" customWidth="1"/>
    <col min="7346" max="7346" width="5" style="44" customWidth="1"/>
    <col min="7347" max="7350" width="6.85546875" style="44" customWidth="1"/>
    <col min="7351" max="7351" width="5.5703125" style="44" customWidth="1"/>
    <col min="7352" max="7352" width="6.85546875" style="44" customWidth="1"/>
    <col min="7353" max="7353" width="16.140625" style="44" customWidth="1"/>
    <col min="7354" max="7354" width="13.85546875" style="44" customWidth="1"/>
    <col min="7355" max="7355" width="12.42578125" style="44" customWidth="1"/>
    <col min="7356" max="7356" width="13.5703125" style="44" customWidth="1"/>
    <col min="7357" max="7357" width="11.5703125" style="44" customWidth="1"/>
    <col min="7358" max="7358" width="13" style="44" customWidth="1"/>
    <col min="7359" max="7359" width="13.5703125" style="44" customWidth="1"/>
    <col min="7360" max="7360" width="9.7109375" style="44" customWidth="1"/>
    <col min="7361" max="7361" width="11.42578125" style="44" customWidth="1"/>
    <col min="7362" max="7362" width="2.140625" style="44" customWidth="1"/>
    <col min="7363" max="7600" width="11.42578125" style="44"/>
    <col min="7601" max="7601" width="5.5703125" style="44" customWidth="1"/>
    <col min="7602" max="7602" width="5" style="44" customWidth="1"/>
    <col min="7603" max="7606" width="6.85546875" style="44" customWidth="1"/>
    <col min="7607" max="7607" width="5.5703125" style="44" customWidth="1"/>
    <col min="7608" max="7608" width="6.85546875" style="44" customWidth="1"/>
    <col min="7609" max="7609" width="16.140625" style="44" customWidth="1"/>
    <col min="7610" max="7610" width="13.85546875" style="44" customWidth="1"/>
    <col min="7611" max="7611" width="12.42578125" style="44" customWidth="1"/>
    <col min="7612" max="7612" width="13.5703125" style="44" customWidth="1"/>
    <col min="7613" max="7613" width="11.5703125" style="44" customWidth="1"/>
    <col min="7614" max="7614" width="13" style="44" customWidth="1"/>
    <col min="7615" max="7615" width="13.5703125" style="44" customWidth="1"/>
    <col min="7616" max="7616" width="9.7109375" style="44" customWidth="1"/>
    <col min="7617" max="7617" width="11.42578125" style="44" customWidth="1"/>
    <col min="7618" max="7618" width="2.140625" style="44" customWidth="1"/>
    <col min="7619" max="7856" width="11.42578125" style="44"/>
    <col min="7857" max="7857" width="5.5703125" style="44" customWidth="1"/>
    <col min="7858" max="7858" width="5" style="44" customWidth="1"/>
    <col min="7859" max="7862" width="6.85546875" style="44" customWidth="1"/>
    <col min="7863" max="7863" width="5.5703125" style="44" customWidth="1"/>
    <col min="7864" max="7864" width="6.85546875" style="44" customWidth="1"/>
    <col min="7865" max="7865" width="16.140625" style="44" customWidth="1"/>
    <col min="7866" max="7866" width="13.85546875" style="44" customWidth="1"/>
    <col min="7867" max="7867" width="12.42578125" style="44" customWidth="1"/>
    <col min="7868" max="7868" width="13.5703125" style="44" customWidth="1"/>
    <col min="7869" max="7869" width="11.5703125" style="44" customWidth="1"/>
    <col min="7870" max="7870" width="13" style="44" customWidth="1"/>
    <col min="7871" max="7871" width="13.5703125" style="44" customWidth="1"/>
    <col min="7872" max="7872" width="9.7109375" style="44" customWidth="1"/>
    <col min="7873" max="7873" width="11.42578125" style="44" customWidth="1"/>
    <col min="7874" max="7874" width="2.140625" style="44" customWidth="1"/>
    <col min="7875" max="8112" width="11.42578125" style="44"/>
    <col min="8113" max="8113" width="5.5703125" style="44" customWidth="1"/>
    <col min="8114" max="8114" width="5" style="44" customWidth="1"/>
    <col min="8115" max="8118" width="6.85546875" style="44" customWidth="1"/>
    <col min="8119" max="8119" width="5.5703125" style="44" customWidth="1"/>
    <col min="8120" max="8120" width="6.85546875" style="44" customWidth="1"/>
    <col min="8121" max="8121" width="16.140625" style="44" customWidth="1"/>
    <col min="8122" max="8122" width="13.85546875" style="44" customWidth="1"/>
    <col min="8123" max="8123" width="12.42578125" style="44" customWidth="1"/>
    <col min="8124" max="8124" width="13.5703125" style="44" customWidth="1"/>
    <col min="8125" max="8125" width="11.5703125" style="44" customWidth="1"/>
    <col min="8126" max="8126" width="13" style="44" customWidth="1"/>
    <col min="8127" max="8127" width="13.5703125" style="44" customWidth="1"/>
    <col min="8128" max="8128" width="9.7109375" style="44" customWidth="1"/>
    <col min="8129" max="8129" width="11.42578125" style="44" customWidth="1"/>
    <col min="8130" max="8130" width="2.140625" style="44" customWidth="1"/>
    <col min="8131" max="8368" width="11.42578125" style="44"/>
    <col min="8369" max="8369" width="5.5703125" style="44" customWidth="1"/>
    <col min="8370" max="8370" width="5" style="44" customWidth="1"/>
    <col min="8371" max="8374" width="6.85546875" style="44" customWidth="1"/>
    <col min="8375" max="8375" width="5.5703125" style="44" customWidth="1"/>
    <col min="8376" max="8376" width="6.85546875" style="44" customWidth="1"/>
    <col min="8377" max="8377" width="16.140625" style="44" customWidth="1"/>
    <col min="8378" max="8378" width="13.85546875" style="44" customWidth="1"/>
    <col min="8379" max="8379" width="12.42578125" style="44" customWidth="1"/>
    <col min="8380" max="8380" width="13.5703125" style="44" customWidth="1"/>
    <col min="8381" max="8381" width="11.5703125" style="44" customWidth="1"/>
    <col min="8382" max="8382" width="13" style="44" customWidth="1"/>
    <col min="8383" max="8383" width="13.5703125" style="44" customWidth="1"/>
    <col min="8384" max="8384" width="9.7109375" style="44" customWidth="1"/>
    <col min="8385" max="8385" width="11.42578125" style="44" customWidth="1"/>
    <col min="8386" max="8386" width="2.140625" style="44" customWidth="1"/>
    <col min="8387" max="8624" width="11.42578125" style="44"/>
    <col min="8625" max="8625" width="5.5703125" style="44" customWidth="1"/>
    <col min="8626" max="8626" width="5" style="44" customWidth="1"/>
    <col min="8627" max="8630" width="6.85546875" style="44" customWidth="1"/>
    <col min="8631" max="8631" width="5.5703125" style="44" customWidth="1"/>
    <col min="8632" max="8632" width="6.85546875" style="44" customWidth="1"/>
    <col min="8633" max="8633" width="16.140625" style="44" customWidth="1"/>
    <col min="8634" max="8634" width="13.85546875" style="44" customWidth="1"/>
    <col min="8635" max="8635" width="12.42578125" style="44" customWidth="1"/>
    <col min="8636" max="8636" width="13.5703125" style="44" customWidth="1"/>
    <col min="8637" max="8637" width="11.5703125" style="44" customWidth="1"/>
    <col min="8638" max="8638" width="13" style="44" customWidth="1"/>
    <col min="8639" max="8639" width="13.5703125" style="44" customWidth="1"/>
    <col min="8640" max="8640" width="9.7109375" style="44" customWidth="1"/>
    <col min="8641" max="8641" width="11.42578125" style="44" customWidth="1"/>
    <col min="8642" max="8642" width="2.140625" style="44" customWidth="1"/>
    <col min="8643" max="8880" width="11.42578125" style="44"/>
    <col min="8881" max="8881" width="5.5703125" style="44" customWidth="1"/>
    <col min="8882" max="8882" width="5" style="44" customWidth="1"/>
    <col min="8883" max="8886" width="6.85546875" style="44" customWidth="1"/>
    <col min="8887" max="8887" width="5.5703125" style="44" customWidth="1"/>
    <col min="8888" max="8888" width="6.85546875" style="44" customWidth="1"/>
    <col min="8889" max="8889" width="16.140625" style="44" customWidth="1"/>
    <col min="8890" max="8890" width="13.85546875" style="44" customWidth="1"/>
    <col min="8891" max="8891" width="12.42578125" style="44" customWidth="1"/>
    <col min="8892" max="8892" width="13.5703125" style="44" customWidth="1"/>
    <col min="8893" max="8893" width="11.5703125" style="44" customWidth="1"/>
    <col min="8894" max="8894" width="13" style="44" customWidth="1"/>
    <col min="8895" max="8895" width="13.5703125" style="44" customWidth="1"/>
    <col min="8896" max="8896" width="9.7109375" style="44" customWidth="1"/>
    <col min="8897" max="8897" width="11.42578125" style="44" customWidth="1"/>
    <col min="8898" max="8898" width="2.140625" style="44" customWidth="1"/>
    <col min="8899" max="9136" width="11.42578125" style="44"/>
    <col min="9137" max="9137" width="5.5703125" style="44" customWidth="1"/>
    <col min="9138" max="9138" width="5" style="44" customWidth="1"/>
    <col min="9139" max="9142" width="6.85546875" style="44" customWidth="1"/>
    <col min="9143" max="9143" width="5.5703125" style="44" customWidth="1"/>
    <col min="9144" max="9144" width="6.85546875" style="44" customWidth="1"/>
    <col min="9145" max="9145" width="16.140625" style="44" customWidth="1"/>
    <col min="9146" max="9146" width="13.85546875" style="44" customWidth="1"/>
    <col min="9147" max="9147" width="12.42578125" style="44" customWidth="1"/>
    <col min="9148" max="9148" width="13.5703125" style="44" customWidth="1"/>
    <col min="9149" max="9149" width="11.5703125" style="44" customWidth="1"/>
    <col min="9150" max="9150" width="13" style="44" customWidth="1"/>
    <col min="9151" max="9151" width="13.5703125" style="44" customWidth="1"/>
    <col min="9152" max="9152" width="9.7109375" style="44" customWidth="1"/>
    <col min="9153" max="9153" width="11.42578125" style="44" customWidth="1"/>
    <col min="9154" max="9154" width="2.140625" style="44" customWidth="1"/>
    <col min="9155" max="9392" width="11.42578125" style="44"/>
    <col min="9393" max="9393" width="5.5703125" style="44" customWidth="1"/>
    <col min="9394" max="9394" width="5" style="44" customWidth="1"/>
    <col min="9395" max="9398" width="6.85546875" style="44" customWidth="1"/>
    <col min="9399" max="9399" width="5.5703125" style="44" customWidth="1"/>
    <col min="9400" max="9400" width="6.85546875" style="44" customWidth="1"/>
    <col min="9401" max="9401" width="16.140625" style="44" customWidth="1"/>
    <col min="9402" max="9402" width="13.85546875" style="44" customWidth="1"/>
    <col min="9403" max="9403" width="12.42578125" style="44" customWidth="1"/>
    <col min="9404" max="9404" width="13.5703125" style="44" customWidth="1"/>
    <col min="9405" max="9405" width="11.5703125" style="44" customWidth="1"/>
    <col min="9406" max="9406" width="13" style="44" customWidth="1"/>
    <col min="9407" max="9407" width="13.5703125" style="44" customWidth="1"/>
    <col min="9408" max="9408" width="9.7109375" style="44" customWidth="1"/>
    <col min="9409" max="9409" width="11.42578125" style="44" customWidth="1"/>
    <col min="9410" max="9410" width="2.140625" style="44" customWidth="1"/>
    <col min="9411" max="9648" width="11.42578125" style="44"/>
    <col min="9649" max="9649" width="5.5703125" style="44" customWidth="1"/>
    <col min="9650" max="9650" width="5" style="44" customWidth="1"/>
    <col min="9651" max="9654" width="6.85546875" style="44" customWidth="1"/>
    <col min="9655" max="9655" width="5.5703125" style="44" customWidth="1"/>
    <col min="9656" max="9656" width="6.85546875" style="44" customWidth="1"/>
    <col min="9657" max="9657" width="16.140625" style="44" customWidth="1"/>
    <col min="9658" max="9658" width="13.85546875" style="44" customWidth="1"/>
    <col min="9659" max="9659" width="12.42578125" style="44" customWidth="1"/>
    <col min="9660" max="9660" width="13.5703125" style="44" customWidth="1"/>
    <col min="9661" max="9661" width="11.5703125" style="44" customWidth="1"/>
    <col min="9662" max="9662" width="13" style="44" customWidth="1"/>
    <col min="9663" max="9663" width="13.5703125" style="44" customWidth="1"/>
    <col min="9664" max="9664" width="9.7109375" style="44" customWidth="1"/>
    <col min="9665" max="9665" width="11.42578125" style="44" customWidth="1"/>
    <col min="9666" max="9666" width="2.140625" style="44" customWidth="1"/>
    <col min="9667" max="9904" width="11.42578125" style="44"/>
    <col min="9905" max="9905" width="5.5703125" style="44" customWidth="1"/>
    <col min="9906" max="9906" width="5" style="44" customWidth="1"/>
    <col min="9907" max="9910" width="6.85546875" style="44" customWidth="1"/>
    <col min="9911" max="9911" width="5.5703125" style="44" customWidth="1"/>
    <col min="9912" max="9912" width="6.85546875" style="44" customWidth="1"/>
    <col min="9913" max="9913" width="16.140625" style="44" customWidth="1"/>
    <col min="9914" max="9914" width="13.85546875" style="44" customWidth="1"/>
    <col min="9915" max="9915" width="12.42578125" style="44" customWidth="1"/>
    <col min="9916" max="9916" width="13.5703125" style="44" customWidth="1"/>
    <col min="9917" max="9917" width="11.5703125" style="44" customWidth="1"/>
    <col min="9918" max="9918" width="13" style="44" customWidth="1"/>
    <col min="9919" max="9919" width="13.5703125" style="44" customWidth="1"/>
    <col min="9920" max="9920" width="9.7109375" style="44" customWidth="1"/>
    <col min="9921" max="9921" width="11.42578125" style="44" customWidth="1"/>
    <col min="9922" max="9922" width="2.140625" style="44" customWidth="1"/>
    <col min="9923" max="10160" width="11.42578125" style="44"/>
    <col min="10161" max="10161" width="5.5703125" style="44" customWidth="1"/>
    <col min="10162" max="10162" width="5" style="44" customWidth="1"/>
    <col min="10163" max="10166" width="6.85546875" style="44" customWidth="1"/>
    <col min="10167" max="10167" width="5.5703125" style="44" customWidth="1"/>
    <col min="10168" max="10168" width="6.85546875" style="44" customWidth="1"/>
    <col min="10169" max="10169" width="16.140625" style="44" customWidth="1"/>
    <col min="10170" max="10170" width="13.85546875" style="44" customWidth="1"/>
    <col min="10171" max="10171" width="12.42578125" style="44" customWidth="1"/>
    <col min="10172" max="10172" width="13.5703125" style="44" customWidth="1"/>
    <col min="10173" max="10173" width="11.5703125" style="44" customWidth="1"/>
    <col min="10174" max="10174" width="13" style="44" customWidth="1"/>
    <col min="10175" max="10175" width="13.5703125" style="44" customWidth="1"/>
    <col min="10176" max="10176" width="9.7109375" style="44" customWidth="1"/>
    <col min="10177" max="10177" width="11.42578125" style="44" customWidth="1"/>
    <col min="10178" max="10178" width="2.140625" style="44" customWidth="1"/>
    <col min="10179" max="10416" width="11.42578125" style="44"/>
    <col min="10417" max="10417" width="5.5703125" style="44" customWidth="1"/>
    <col min="10418" max="10418" width="5" style="44" customWidth="1"/>
    <col min="10419" max="10422" width="6.85546875" style="44" customWidth="1"/>
    <col min="10423" max="10423" width="5.5703125" style="44" customWidth="1"/>
    <col min="10424" max="10424" width="6.85546875" style="44" customWidth="1"/>
    <col min="10425" max="10425" width="16.140625" style="44" customWidth="1"/>
    <col min="10426" max="10426" width="13.85546875" style="44" customWidth="1"/>
    <col min="10427" max="10427" width="12.42578125" style="44" customWidth="1"/>
    <col min="10428" max="10428" width="13.5703125" style="44" customWidth="1"/>
    <col min="10429" max="10429" width="11.5703125" style="44" customWidth="1"/>
    <col min="10430" max="10430" width="13" style="44" customWidth="1"/>
    <col min="10431" max="10431" width="13.5703125" style="44" customWidth="1"/>
    <col min="10432" max="10432" width="9.7109375" style="44" customWidth="1"/>
    <col min="10433" max="10433" width="11.42578125" style="44" customWidth="1"/>
    <col min="10434" max="10434" width="2.140625" style="44" customWidth="1"/>
    <col min="10435" max="10672" width="11.42578125" style="44"/>
    <col min="10673" max="10673" width="5.5703125" style="44" customWidth="1"/>
    <col min="10674" max="10674" width="5" style="44" customWidth="1"/>
    <col min="10675" max="10678" width="6.85546875" style="44" customWidth="1"/>
    <col min="10679" max="10679" width="5.5703125" style="44" customWidth="1"/>
    <col min="10680" max="10680" width="6.85546875" style="44" customWidth="1"/>
    <col min="10681" max="10681" width="16.140625" style="44" customWidth="1"/>
    <col min="10682" max="10682" width="13.85546875" style="44" customWidth="1"/>
    <col min="10683" max="10683" width="12.42578125" style="44" customWidth="1"/>
    <col min="10684" max="10684" width="13.5703125" style="44" customWidth="1"/>
    <col min="10685" max="10685" width="11.5703125" style="44" customWidth="1"/>
    <col min="10686" max="10686" width="13" style="44" customWidth="1"/>
    <col min="10687" max="10687" width="13.5703125" style="44" customWidth="1"/>
    <col min="10688" max="10688" width="9.7109375" style="44" customWidth="1"/>
    <col min="10689" max="10689" width="11.42578125" style="44" customWidth="1"/>
    <col min="10690" max="10690" width="2.140625" style="44" customWidth="1"/>
    <col min="10691" max="10928" width="11.42578125" style="44"/>
    <col min="10929" max="10929" width="5.5703125" style="44" customWidth="1"/>
    <col min="10930" max="10930" width="5" style="44" customWidth="1"/>
    <col min="10931" max="10934" width="6.85546875" style="44" customWidth="1"/>
    <col min="10935" max="10935" width="5.5703125" style="44" customWidth="1"/>
    <col min="10936" max="10936" width="6.85546875" style="44" customWidth="1"/>
    <col min="10937" max="10937" width="16.140625" style="44" customWidth="1"/>
    <col min="10938" max="10938" width="13.85546875" style="44" customWidth="1"/>
    <col min="10939" max="10939" width="12.42578125" style="44" customWidth="1"/>
    <col min="10940" max="10940" width="13.5703125" style="44" customWidth="1"/>
    <col min="10941" max="10941" width="11.5703125" style="44" customWidth="1"/>
    <col min="10942" max="10942" width="13" style="44" customWidth="1"/>
    <col min="10943" max="10943" width="13.5703125" style="44" customWidth="1"/>
    <col min="10944" max="10944" width="9.7109375" style="44" customWidth="1"/>
    <col min="10945" max="10945" width="11.42578125" style="44" customWidth="1"/>
    <col min="10946" max="10946" width="2.140625" style="44" customWidth="1"/>
    <col min="10947" max="11184" width="11.42578125" style="44"/>
    <col min="11185" max="11185" width="5.5703125" style="44" customWidth="1"/>
    <col min="11186" max="11186" width="5" style="44" customWidth="1"/>
    <col min="11187" max="11190" width="6.85546875" style="44" customWidth="1"/>
    <col min="11191" max="11191" width="5.5703125" style="44" customWidth="1"/>
    <col min="11192" max="11192" width="6.85546875" style="44" customWidth="1"/>
    <col min="11193" max="11193" width="16.140625" style="44" customWidth="1"/>
    <col min="11194" max="11194" width="13.85546875" style="44" customWidth="1"/>
    <col min="11195" max="11195" width="12.42578125" style="44" customWidth="1"/>
    <col min="11196" max="11196" width="13.5703125" style="44" customWidth="1"/>
    <col min="11197" max="11197" width="11.5703125" style="44" customWidth="1"/>
    <col min="11198" max="11198" width="13" style="44" customWidth="1"/>
    <col min="11199" max="11199" width="13.5703125" style="44" customWidth="1"/>
    <col min="11200" max="11200" width="9.7109375" style="44" customWidth="1"/>
    <col min="11201" max="11201" width="11.42578125" style="44" customWidth="1"/>
    <col min="11202" max="11202" width="2.140625" style="44" customWidth="1"/>
    <col min="11203" max="11440" width="11.42578125" style="44"/>
    <col min="11441" max="11441" width="5.5703125" style="44" customWidth="1"/>
    <col min="11442" max="11442" width="5" style="44" customWidth="1"/>
    <col min="11443" max="11446" width="6.85546875" style="44" customWidth="1"/>
    <col min="11447" max="11447" width="5.5703125" style="44" customWidth="1"/>
    <col min="11448" max="11448" width="6.85546875" style="44" customWidth="1"/>
    <col min="11449" max="11449" width="16.140625" style="44" customWidth="1"/>
    <col min="11450" max="11450" width="13.85546875" style="44" customWidth="1"/>
    <col min="11451" max="11451" width="12.42578125" style="44" customWidth="1"/>
    <col min="11452" max="11452" width="13.5703125" style="44" customWidth="1"/>
    <col min="11453" max="11453" width="11.5703125" style="44" customWidth="1"/>
    <col min="11454" max="11454" width="13" style="44" customWidth="1"/>
    <col min="11455" max="11455" width="13.5703125" style="44" customWidth="1"/>
    <col min="11456" max="11456" width="9.7109375" style="44" customWidth="1"/>
    <col min="11457" max="11457" width="11.42578125" style="44" customWidth="1"/>
    <col min="11458" max="11458" width="2.140625" style="44" customWidth="1"/>
    <col min="11459" max="11696" width="11.42578125" style="44"/>
    <col min="11697" max="11697" width="5.5703125" style="44" customWidth="1"/>
    <col min="11698" max="11698" width="5" style="44" customWidth="1"/>
    <col min="11699" max="11702" width="6.85546875" style="44" customWidth="1"/>
    <col min="11703" max="11703" width="5.5703125" style="44" customWidth="1"/>
    <col min="11704" max="11704" width="6.85546875" style="44" customWidth="1"/>
    <col min="11705" max="11705" width="16.140625" style="44" customWidth="1"/>
    <col min="11706" max="11706" width="13.85546875" style="44" customWidth="1"/>
    <col min="11707" max="11707" width="12.42578125" style="44" customWidth="1"/>
    <col min="11708" max="11708" width="13.5703125" style="44" customWidth="1"/>
    <col min="11709" max="11709" width="11.5703125" style="44" customWidth="1"/>
    <col min="11710" max="11710" width="13" style="44" customWidth="1"/>
    <col min="11711" max="11711" width="13.5703125" style="44" customWidth="1"/>
    <col min="11712" max="11712" width="9.7109375" style="44" customWidth="1"/>
    <col min="11713" max="11713" width="11.42578125" style="44" customWidth="1"/>
    <col min="11714" max="11714" width="2.140625" style="44" customWidth="1"/>
    <col min="11715" max="11952" width="11.42578125" style="44"/>
    <col min="11953" max="11953" width="5.5703125" style="44" customWidth="1"/>
    <col min="11954" max="11954" width="5" style="44" customWidth="1"/>
    <col min="11955" max="11958" width="6.85546875" style="44" customWidth="1"/>
    <col min="11959" max="11959" width="5.5703125" style="44" customWidth="1"/>
    <col min="11960" max="11960" width="6.85546875" style="44" customWidth="1"/>
    <col min="11961" max="11961" width="16.140625" style="44" customWidth="1"/>
    <col min="11962" max="11962" width="13.85546875" style="44" customWidth="1"/>
    <col min="11963" max="11963" width="12.42578125" style="44" customWidth="1"/>
    <col min="11964" max="11964" width="13.5703125" style="44" customWidth="1"/>
    <col min="11965" max="11965" width="11.5703125" style="44" customWidth="1"/>
    <col min="11966" max="11966" width="13" style="44" customWidth="1"/>
    <col min="11967" max="11967" width="13.5703125" style="44" customWidth="1"/>
    <col min="11968" max="11968" width="9.7109375" style="44" customWidth="1"/>
    <col min="11969" max="11969" width="11.42578125" style="44" customWidth="1"/>
    <col min="11970" max="11970" width="2.140625" style="44" customWidth="1"/>
    <col min="11971" max="12208" width="11.42578125" style="44"/>
    <col min="12209" max="12209" width="5.5703125" style="44" customWidth="1"/>
    <col min="12210" max="12210" width="5" style="44" customWidth="1"/>
    <col min="12211" max="12214" width="6.85546875" style="44" customWidth="1"/>
    <col min="12215" max="12215" width="5.5703125" style="44" customWidth="1"/>
    <col min="12216" max="12216" width="6.85546875" style="44" customWidth="1"/>
    <col min="12217" max="12217" width="16.140625" style="44" customWidth="1"/>
    <col min="12218" max="12218" width="13.85546875" style="44" customWidth="1"/>
    <col min="12219" max="12219" width="12.42578125" style="44" customWidth="1"/>
    <col min="12220" max="12220" width="13.5703125" style="44" customWidth="1"/>
    <col min="12221" max="12221" width="11.5703125" style="44" customWidth="1"/>
    <col min="12222" max="12222" width="13" style="44" customWidth="1"/>
    <col min="12223" max="12223" width="13.5703125" style="44" customWidth="1"/>
    <col min="12224" max="12224" width="9.7109375" style="44" customWidth="1"/>
    <col min="12225" max="12225" width="11.42578125" style="44" customWidth="1"/>
    <col min="12226" max="12226" width="2.140625" style="44" customWidth="1"/>
    <col min="12227" max="12464" width="11.42578125" style="44"/>
    <col min="12465" max="12465" width="5.5703125" style="44" customWidth="1"/>
    <col min="12466" max="12466" width="5" style="44" customWidth="1"/>
    <col min="12467" max="12470" width="6.85546875" style="44" customWidth="1"/>
    <col min="12471" max="12471" width="5.5703125" style="44" customWidth="1"/>
    <col min="12472" max="12472" width="6.85546875" style="44" customWidth="1"/>
    <col min="12473" max="12473" width="16.140625" style="44" customWidth="1"/>
    <col min="12474" max="12474" width="13.85546875" style="44" customWidth="1"/>
    <col min="12475" max="12475" width="12.42578125" style="44" customWidth="1"/>
    <col min="12476" max="12476" width="13.5703125" style="44" customWidth="1"/>
    <col min="12477" max="12477" width="11.5703125" style="44" customWidth="1"/>
    <col min="12478" max="12478" width="13" style="44" customWidth="1"/>
    <col min="12479" max="12479" width="13.5703125" style="44" customWidth="1"/>
    <col min="12480" max="12480" width="9.7109375" style="44" customWidth="1"/>
    <col min="12481" max="12481" width="11.42578125" style="44" customWidth="1"/>
    <col min="12482" max="12482" width="2.140625" style="44" customWidth="1"/>
    <col min="12483" max="12720" width="11.42578125" style="44"/>
    <col min="12721" max="12721" width="5.5703125" style="44" customWidth="1"/>
    <col min="12722" max="12722" width="5" style="44" customWidth="1"/>
    <col min="12723" max="12726" width="6.85546875" style="44" customWidth="1"/>
    <col min="12727" max="12727" width="5.5703125" style="44" customWidth="1"/>
    <col min="12728" max="12728" width="6.85546875" style="44" customWidth="1"/>
    <col min="12729" max="12729" width="16.140625" style="44" customWidth="1"/>
    <col min="12730" max="12730" width="13.85546875" style="44" customWidth="1"/>
    <col min="12731" max="12731" width="12.42578125" style="44" customWidth="1"/>
    <col min="12732" max="12732" width="13.5703125" style="44" customWidth="1"/>
    <col min="12733" max="12733" width="11.5703125" style="44" customWidth="1"/>
    <col min="12734" max="12734" width="13" style="44" customWidth="1"/>
    <col min="12735" max="12735" width="13.5703125" style="44" customWidth="1"/>
    <col min="12736" max="12736" width="9.7109375" style="44" customWidth="1"/>
    <col min="12737" max="12737" width="11.42578125" style="44" customWidth="1"/>
    <col min="12738" max="12738" width="2.140625" style="44" customWidth="1"/>
    <col min="12739" max="12976" width="11.42578125" style="44"/>
    <col min="12977" max="12977" width="5.5703125" style="44" customWidth="1"/>
    <col min="12978" max="12978" width="5" style="44" customWidth="1"/>
    <col min="12979" max="12982" width="6.85546875" style="44" customWidth="1"/>
    <col min="12983" max="12983" width="5.5703125" style="44" customWidth="1"/>
    <col min="12984" max="12984" width="6.85546875" style="44" customWidth="1"/>
    <col min="12985" max="12985" width="16.140625" style="44" customWidth="1"/>
    <col min="12986" max="12986" width="13.85546875" style="44" customWidth="1"/>
    <col min="12987" max="12987" width="12.42578125" style="44" customWidth="1"/>
    <col min="12988" max="12988" width="13.5703125" style="44" customWidth="1"/>
    <col min="12989" max="12989" width="11.5703125" style="44" customWidth="1"/>
    <col min="12990" max="12990" width="13" style="44" customWidth="1"/>
    <col min="12991" max="12991" width="13.5703125" style="44" customWidth="1"/>
    <col min="12992" max="12992" width="9.7109375" style="44" customWidth="1"/>
    <col min="12993" max="12993" width="11.42578125" style="44" customWidth="1"/>
    <col min="12994" max="12994" width="2.140625" style="44" customWidth="1"/>
    <col min="12995" max="13232" width="11.42578125" style="44"/>
    <col min="13233" max="13233" width="5.5703125" style="44" customWidth="1"/>
    <col min="13234" max="13234" width="5" style="44" customWidth="1"/>
    <col min="13235" max="13238" width="6.85546875" style="44" customWidth="1"/>
    <col min="13239" max="13239" width="5.5703125" style="44" customWidth="1"/>
    <col min="13240" max="13240" width="6.85546875" style="44" customWidth="1"/>
    <col min="13241" max="13241" width="16.140625" style="44" customWidth="1"/>
    <col min="13242" max="13242" width="13.85546875" style="44" customWidth="1"/>
    <col min="13243" max="13243" width="12.42578125" style="44" customWidth="1"/>
    <col min="13244" max="13244" width="13.5703125" style="44" customWidth="1"/>
    <col min="13245" max="13245" width="11.5703125" style="44" customWidth="1"/>
    <col min="13246" max="13246" width="13" style="44" customWidth="1"/>
    <col min="13247" max="13247" width="13.5703125" style="44" customWidth="1"/>
    <col min="13248" max="13248" width="9.7109375" style="44" customWidth="1"/>
    <col min="13249" max="13249" width="11.42578125" style="44" customWidth="1"/>
    <col min="13250" max="13250" width="2.140625" style="44" customWidth="1"/>
    <col min="13251" max="13488" width="11.42578125" style="44"/>
    <col min="13489" max="13489" width="5.5703125" style="44" customWidth="1"/>
    <col min="13490" max="13490" width="5" style="44" customWidth="1"/>
    <col min="13491" max="13494" width="6.85546875" style="44" customWidth="1"/>
    <col min="13495" max="13495" width="5.5703125" style="44" customWidth="1"/>
    <col min="13496" max="13496" width="6.85546875" style="44" customWidth="1"/>
    <col min="13497" max="13497" width="16.140625" style="44" customWidth="1"/>
    <col min="13498" max="13498" width="13.85546875" style="44" customWidth="1"/>
    <col min="13499" max="13499" width="12.42578125" style="44" customWidth="1"/>
    <col min="13500" max="13500" width="13.5703125" style="44" customWidth="1"/>
    <col min="13501" max="13501" width="11.5703125" style="44" customWidth="1"/>
    <col min="13502" max="13502" width="13" style="44" customWidth="1"/>
    <col min="13503" max="13503" width="13.5703125" style="44" customWidth="1"/>
    <col min="13504" max="13504" width="9.7109375" style="44" customWidth="1"/>
    <col min="13505" max="13505" width="11.42578125" style="44" customWidth="1"/>
    <col min="13506" max="13506" width="2.140625" style="44" customWidth="1"/>
    <col min="13507" max="13744" width="11.42578125" style="44"/>
    <col min="13745" max="13745" width="5.5703125" style="44" customWidth="1"/>
    <col min="13746" max="13746" width="5" style="44" customWidth="1"/>
    <col min="13747" max="13750" width="6.85546875" style="44" customWidth="1"/>
    <col min="13751" max="13751" width="5.5703125" style="44" customWidth="1"/>
    <col min="13752" max="13752" width="6.85546875" style="44" customWidth="1"/>
    <col min="13753" max="13753" width="16.140625" style="44" customWidth="1"/>
    <col min="13754" max="13754" width="13.85546875" style="44" customWidth="1"/>
    <col min="13755" max="13755" width="12.42578125" style="44" customWidth="1"/>
    <col min="13756" max="13756" width="13.5703125" style="44" customWidth="1"/>
    <col min="13757" max="13757" width="11.5703125" style="44" customWidth="1"/>
    <col min="13758" max="13758" width="13" style="44" customWidth="1"/>
    <col min="13759" max="13759" width="13.5703125" style="44" customWidth="1"/>
    <col min="13760" max="13760" width="9.7109375" style="44" customWidth="1"/>
    <col min="13761" max="13761" width="11.42578125" style="44" customWidth="1"/>
    <col min="13762" max="13762" width="2.140625" style="44" customWidth="1"/>
    <col min="13763" max="14000" width="11.42578125" style="44"/>
    <col min="14001" max="14001" width="5.5703125" style="44" customWidth="1"/>
    <col min="14002" max="14002" width="5" style="44" customWidth="1"/>
    <col min="14003" max="14006" width="6.85546875" style="44" customWidth="1"/>
    <col min="14007" max="14007" width="5.5703125" style="44" customWidth="1"/>
    <col min="14008" max="14008" width="6.85546875" style="44" customWidth="1"/>
    <col min="14009" max="14009" width="16.140625" style="44" customWidth="1"/>
    <col min="14010" max="14010" width="13.85546875" style="44" customWidth="1"/>
    <col min="14011" max="14011" width="12.42578125" style="44" customWidth="1"/>
    <col min="14012" max="14012" width="13.5703125" style="44" customWidth="1"/>
    <col min="14013" max="14013" width="11.5703125" style="44" customWidth="1"/>
    <col min="14014" max="14014" width="13" style="44" customWidth="1"/>
    <col min="14015" max="14015" width="13.5703125" style="44" customWidth="1"/>
    <col min="14016" max="14016" width="9.7109375" style="44" customWidth="1"/>
    <col min="14017" max="14017" width="11.42578125" style="44" customWidth="1"/>
    <col min="14018" max="14018" width="2.140625" style="44" customWidth="1"/>
    <col min="14019" max="14256" width="11.42578125" style="44"/>
    <col min="14257" max="14257" width="5.5703125" style="44" customWidth="1"/>
    <col min="14258" max="14258" width="5" style="44" customWidth="1"/>
    <col min="14259" max="14262" width="6.85546875" style="44" customWidth="1"/>
    <col min="14263" max="14263" width="5.5703125" style="44" customWidth="1"/>
    <col min="14264" max="14264" width="6.85546875" style="44" customWidth="1"/>
    <col min="14265" max="14265" width="16.140625" style="44" customWidth="1"/>
    <col min="14266" max="14266" width="13.85546875" style="44" customWidth="1"/>
    <col min="14267" max="14267" width="12.42578125" style="44" customWidth="1"/>
    <col min="14268" max="14268" width="13.5703125" style="44" customWidth="1"/>
    <col min="14269" max="14269" width="11.5703125" style="44" customWidth="1"/>
    <col min="14270" max="14270" width="13" style="44" customWidth="1"/>
    <col min="14271" max="14271" width="13.5703125" style="44" customWidth="1"/>
    <col min="14272" max="14272" width="9.7109375" style="44" customWidth="1"/>
    <col min="14273" max="14273" width="11.42578125" style="44" customWidth="1"/>
    <col min="14274" max="14274" width="2.140625" style="44" customWidth="1"/>
    <col min="14275" max="14512" width="11.42578125" style="44"/>
    <col min="14513" max="14513" width="5.5703125" style="44" customWidth="1"/>
    <col min="14514" max="14514" width="5" style="44" customWidth="1"/>
    <col min="14515" max="14518" width="6.85546875" style="44" customWidth="1"/>
    <col min="14519" max="14519" width="5.5703125" style="44" customWidth="1"/>
    <col min="14520" max="14520" width="6.85546875" style="44" customWidth="1"/>
    <col min="14521" max="14521" width="16.140625" style="44" customWidth="1"/>
    <col min="14522" max="14522" width="13.85546875" style="44" customWidth="1"/>
    <col min="14523" max="14523" width="12.42578125" style="44" customWidth="1"/>
    <col min="14524" max="14524" width="13.5703125" style="44" customWidth="1"/>
    <col min="14525" max="14525" width="11.5703125" style="44" customWidth="1"/>
    <col min="14526" max="14526" width="13" style="44" customWidth="1"/>
    <col min="14527" max="14527" width="13.5703125" style="44" customWidth="1"/>
    <col min="14528" max="14528" width="9.7109375" style="44" customWidth="1"/>
    <col min="14529" max="14529" width="11.42578125" style="44" customWidth="1"/>
    <col min="14530" max="14530" width="2.140625" style="44" customWidth="1"/>
    <col min="14531" max="14768" width="11.42578125" style="44"/>
    <col min="14769" max="14769" width="5.5703125" style="44" customWidth="1"/>
    <col min="14770" max="14770" width="5" style="44" customWidth="1"/>
    <col min="14771" max="14774" width="6.85546875" style="44" customWidth="1"/>
    <col min="14775" max="14775" width="5.5703125" style="44" customWidth="1"/>
    <col min="14776" max="14776" width="6.85546875" style="44" customWidth="1"/>
    <col min="14777" max="14777" width="16.140625" style="44" customWidth="1"/>
    <col min="14778" max="14778" width="13.85546875" style="44" customWidth="1"/>
    <col min="14779" max="14779" width="12.42578125" style="44" customWidth="1"/>
    <col min="14780" max="14780" width="13.5703125" style="44" customWidth="1"/>
    <col min="14781" max="14781" width="11.5703125" style="44" customWidth="1"/>
    <col min="14782" max="14782" width="13" style="44" customWidth="1"/>
    <col min="14783" max="14783" width="13.5703125" style="44" customWidth="1"/>
    <col min="14784" max="14784" width="9.7109375" style="44" customWidth="1"/>
    <col min="14785" max="14785" width="11.42578125" style="44" customWidth="1"/>
    <col min="14786" max="14786" width="2.140625" style="44" customWidth="1"/>
    <col min="14787" max="15024" width="11.42578125" style="44"/>
    <col min="15025" max="15025" width="5.5703125" style="44" customWidth="1"/>
    <col min="15026" max="15026" width="5" style="44" customWidth="1"/>
    <col min="15027" max="15030" width="6.85546875" style="44" customWidth="1"/>
    <col min="15031" max="15031" width="5.5703125" style="44" customWidth="1"/>
    <col min="15032" max="15032" width="6.85546875" style="44" customWidth="1"/>
    <col min="15033" max="15033" width="16.140625" style="44" customWidth="1"/>
    <col min="15034" max="15034" width="13.85546875" style="44" customWidth="1"/>
    <col min="15035" max="15035" width="12.42578125" style="44" customWidth="1"/>
    <col min="15036" max="15036" width="13.5703125" style="44" customWidth="1"/>
    <col min="15037" max="15037" width="11.5703125" style="44" customWidth="1"/>
    <col min="15038" max="15038" width="13" style="44" customWidth="1"/>
    <col min="15039" max="15039" width="13.5703125" style="44" customWidth="1"/>
    <col min="15040" max="15040" width="9.7109375" style="44" customWidth="1"/>
    <col min="15041" max="15041" width="11.42578125" style="44" customWidth="1"/>
    <col min="15042" max="15042" width="2.140625" style="44" customWidth="1"/>
    <col min="15043" max="15280" width="11.42578125" style="44"/>
    <col min="15281" max="15281" width="5.5703125" style="44" customWidth="1"/>
    <col min="15282" max="15282" width="5" style="44" customWidth="1"/>
    <col min="15283" max="15286" width="6.85546875" style="44" customWidth="1"/>
    <col min="15287" max="15287" width="5.5703125" style="44" customWidth="1"/>
    <col min="15288" max="15288" width="6.85546875" style="44" customWidth="1"/>
    <col min="15289" max="15289" width="16.140625" style="44" customWidth="1"/>
    <col min="15290" max="15290" width="13.85546875" style="44" customWidth="1"/>
    <col min="15291" max="15291" width="12.42578125" style="44" customWidth="1"/>
    <col min="15292" max="15292" width="13.5703125" style="44" customWidth="1"/>
    <col min="15293" max="15293" width="11.5703125" style="44" customWidth="1"/>
    <col min="15294" max="15294" width="13" style="44" customWidth="1"/>
    <col min="15295" max="15295" width="13.5703125" style="44" customWidth="1"/>
    <col min="15296" max="15296" width="9.7109375" style="44" customWidth="1"/>
    <col min="15297" max="15297" width="11.42578125" style="44" customWidth="1"/>
    <col min="15298" max="15298" width="2.140625" style="44" customWidth="1"/>
    <col min="15299" max="15536" width="11.42578125" style="44"/>
    <col min="15537" max="15537" width="5.5703125" style="44" customWidth="1"/>
    <col min="15538" max="15538" width="5" style="44" customWidth="1"/>
    <col min="15539" max="15542" width="6.85546875" style="44" customWidth="1"/>
    <col min="15543" max="15543" width="5.5703125" style="44" customWidth="1"/>
    <col min="15544" max="15544" width="6.85546875" style="44" customWidth="1"/>
    <col min="15545" max="15545" width="16.140625" style="44" customWidth="1"/>
    <col min="15546" max="15546" width="13.85546875" style="44" customWidth="1"/>
    <col min="15547" max="15547" width="12.42578125" style="44" customWidth="1"/>
    <col min="15548" max="15548" width="13.5703125" style="44" customWidth="1"/>
    <col min="15549" max="15549" width="11.5703125" style="44" customWidth="1"/>
    <col min="15550" max="15550" width="13" style="44" customWidth="1"/>
    <col min="15551" max="15551" width="13.5703125" style="44" customWidth="1"/>
    <col min="15552" max="15552" width="9.7109375" style="44" customWidth="1"/>
    <col min="15553" max="15553" width="11.42578125" style="44" customWidth="1"/>
    <col min="15554" max="15554" width="2.140625" style="44" customWidth="1"/>
    <col min="15555" max="15792" width="11.42578125" style="44"/>
    <col min="15793" max="15793" width="5.5703125" style="44" customWidth="1"/>
    <col min="15794" max="15794" width="5" style="44" customWidth="1"/>
    <col min="15795" max="15798" width="6.85546875" style="44" customWidth="1"/>
    <col min="15799" max="15799" width="5.5703125" style="44" customWidth="1"/>
    <col min="15800" max="15800" width="6.85546875" style="44" customWidth="1"/>
    <col min="15801" max="15801" width="16.140625" style="44" customWidth="1"/>
    <col min="15802" max="15802" width="13.85546875" style="44" customWidth="1"/>
    <col min="15803" max="15803" width="12.42578125" style="44" customWidth="1"/>
    <col min="15804" max="15804" width="13.5703125" style="44" customWidth="1"/>
    <col min="15805" max="15805" width="11.5703125" style="44" customWidth="1"/>
    <col min="15806" max="15806" width="13" style="44" customWidth="1"/>
    <col min="15807" max="15807" width="13.5703125" style="44" customWidth="1"/>
    <col min="15808" max="15808" width="9.7109375" style="44" customWidth="1"/>
    <col min="15809" max="15809" width="11.42578125" style="44" customWidth="1"/>
    <col min="15810" max="15810" width="2.140625" style="44" customWidth="1"/>
    <col min="15811" max="16048" width="11.42578125" style="44"/>
    <col min="16049" max="16049" width="5.5703125" style="44" customWidth="1"/>
    <col min="16050" max="16050" width="5" style="44" customWidth="1"/>
    <col min="16051" max="16054" width="6.85546875" style="44" customWidth="1"/>
    <col min="16055" max="16055" width="5.5703125" style="44" customWidth="1"/>
    <col min="16056" max="16056" width="6.85546875" style="44" customWidth="1"/>
    <col min="16057" max="16057" width="16.140625" style="44" customWidth="1"/>
    <col min="16058" max="16058" width="13.85546875" style="44" customWidth="1"/>
    <col min="16059" max="16059" width="12.42578125" style="44" customWidth="1"/>
    <col min="16060" max="16060" width="13.5703125" style="44" customWidth="1"/>
    <col min="16061" max="16061" width="11.5703125" style="44" customWidth="1"/>
    <col min="16062" max="16062" width="13" style="44" customWidth="1"/>
    <col min="16063" max="16063" width="13.5703125" style="44" customWidth="1"/>
    <col min="16064" max="16064" width="9.7109375" style="44" customWidth="1"/>
    <col min="16065" max="16065" width="11.42578125" style="44" customWidth="1"/>
    <col min="16066" max="16066" width="2.140625" style="44" customWidth="1"/>
    <col min="16067" max="16384" width="11.42578125" style="44"/>
  </cols>
  <sheetData>
    <row r="1" spans="1:9" ht="34.5" customHeight="1">
      <c r="A1" s="381" t="s">
        <v>662</v>
      </c>
      <c r="B1" s="381"/>
      <c r="C1" s="381"/>
      <c r="D1" s="381"/>
      <c r="E1" s="380" t="s">
        <v>135</v>
      </c>
      <c r="F1" s="163"/>
      <c r="G1" s="164"/>
      <c r="H1" s="163"/>
      <c r="I1" s="163"/>
    </row>
    <row r="2" spans="1:9" s="45" customFormat="1" ht="22.5" customHeight="1">
      <c r="A2" s="387" t="s">
        <v>679</v>
      </c>
      <c r="B2" s="162"/>
      <c r="C2" s="161"/>
      <c r="D2" s="160"/>
      <c r="E2" s="160"/>
      <c r="F2" s="160"/>
      <c r="G2" s="132"/>
      <c r="H2" s="159"/>
      <c r="I2" s="159"/>
    </row>
    <row r="3" spans="1:9" ht="57" customHeight="1">
      <c r="A3" s="382" t="s">
        <v>522</v>
      </c>
      <c r="B3" s="382"/>
      <c r="C3" s="382"/>
      <c r="D3" s="382"/>
      <c r="E3" s="382"/>
      <c r="F3" s="382"/>
      <c r="G3" s="382"/>
      <c r="H3" s="382"/>
      <c r="I3" s="382"/>
    </row>
    <row r="4" spans="1:9" ht="13.5" customHeight="1">
      <c r="A4" s="352" t="s">
        <v>0</v>
      </c>
      <c r="B4" s="354" t="s">
        <v>287</v>
      </c>
      <c r="C4" s="158"/>
      <c r="D4" s="7"/>
      <c r="E4" s="337" t="s">
        <v>2</v>
      </c>
      <c r="F4" s="337"/>
      <c r="G4" s="8"/>
      <c r="H4" s="335" t="s">
        <v>3</v>
      </c>
      <c r="I4" s="335"/>
    </row>
    <row r="5" spans="1:9" ht="13.5" customHeight="1">
      <c r="A5" s="352"/>
      <c r="B5" s="354"/>
      <c r="C5" s="334" t="s">
        <v>4</v>
      </c>
      <c r="D5" s="334" t="s">
        <v>147</v>
      </c>
      <c r="E5" s="334" t="s">
        <v>286</v>
      </c>
      <c r="F5" s="92" t="s">
        <v>7</v>
      </c>
      <c r="G5" s="43"/>
      <c r="H5" s="336"/>
      <c r="I5" s="336"/>
    </row>
    <row r="6" spans="1:9" ht="19.5" customHeight="1">
      <c r="A6" s="352"/>
      <c r="B6" s="354"/>
      <c r="C6" s="334"/>
      <c r="D6" s="334"/>
      <c r="E6" s="334"/>
      <c r="F6" s="42" t="s">
        <v>285</v>
      </c>
      <c r="G6" s="42"/>
      <c r="H6" s="43" t="s">
        <v>147</v>
      </c>
      <c r="I6" s="43" t="s">
        <v>8</v>
      </c>
    </row>
    <row r="7" spans="1:9" ht="13.5" customHeight="1">
      <c r="A7" s="353"/>
      <c r="B7" s="355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ht="10.5" customHeight="1">
      <c r="A8" s="12" t="s">
        <v>146</v>
      </c>
      <c r="B8" s="157"/>
      <c r="C8" s="156">
        <f>SUM(C9,C13,C20,C24,C26,C29,C32,C34,C37,C45,C60,C62,C66,C71,C76,C84,C89,C91,C98,C100,C104,C107,C109,C111,C114,C119,C127)</f>
        <v>27424643714.602211</v>
      </c>
      <c r="D8" s="156">
        <f>SUM(D9,D13,D20,D24,D26,D29,D32,D34,D37,D45,D60,D62,D66,D71,D76,D84,D89,D91,D98,D100,D104,D107,D109,D111,D114,D119,D127)</f>
        <v>25959333790.387508</v>
      </c>
      <c r="E8" s="156">
        <f>SUM(E9,E13,E20,E24,E26,E29,E32,E34,E37,E45,E60,E62,E66,E71,E76,E84,E89,E91,E98,E100,E104,E107,E109,E111,E114,E119,E127)</f>
        <v>25959333790.387508</v>
      </c>
      <c r="F8" s="156">
        <f>SUM(F9,F13,F20,F24,F26,F29,F32,F34,F37,F45,F60,F62,F66,F71,F76,F84,F89,F91,F98,F100,F104,F107,F109,F111,F114,F119,F127)</f>
        <v>24469647801.157043</v>
      </c>
      <c r="G8" s="156"/>
      <c r="H8" s="14">
        <f t="shared" ref="H8:H71" si="0">IFERROR(+F8/D8*100,"n.a.")</f>
        <v>94.261462943312964</v>
      </c>
      <c r="I8" s="14">
        <f t="shared" ref="I8:I71" si="1">IFERROR(+F8/E8*100,"n.a.")</f>
        <v>94.261462943312964</v>
      </c>
    </row>
    <row r="9" spans="1:9" ht="10.5" customHeight="1">
      <c r="A9" s="15" t="s">
        <v>521</v>
      </c>
      <c r="B9" s="15"/>
      <c r="C9" s="140">
        <f>+C10</f>
        <v>29000000</v>
      </c>
      <c r="D9" s="140">
        <f>+D10</f>
        <v>29000000</v>
      </c>
      <c r="E9" s="140">
        <f>+E10</f>
        <v>29000000</v>
      </c>
      <c r="F9" s="140">
        <f>+F10</f>
        <v>23515494.370000001</v>
      </c>
      <c r="G9" s="140"/>
      <c r="H9" s="17">
        <f t="shared" si="0"/>
        <v>81.087911620689653</v>
      </c>
      <c r="I9" s="17">
        <f t="shared" si="1"/>
        <v>81.087911620689653</v>
      </c>
    </row>
    <row r="10" spans="1:9" ht="10.5" customHeight="1">
      <c r="A10" s="59"/>
      <c r="B10" s="59" t="s">
        <v>520</v>
      </c>
      <c r="C10" s="138">
        <f>SUM(C11:C12)</f>
        <v>29000000</v>
      </c>
      <c r="D10" s="138">
        <f>SUM(D11:D12)</f>
        <v>29000000</v>
      </c>
      <c r="E10" s="138">
        <f>SUM(E11:E12)</f>
        <v>29000000</v>
      </c>
      <c r="F10" s="138">
        <f>SUM(F11:F12)</f>
        <v>23515494.370000001</v>
      </c>
      <c r="G10" s="153"/>
      <c r="H10" s="20">
        <f t="shared" si="0"/>
        <v>81.087911620689653</v>
      </c>
      <c r="I10" s="20">
        <f t="shared" si="1"/>
        <v>81.087911620689653</v>
      </c>
    </row>
    <row r="11" spans="1:9" ht="10.5" customHeight="1">
      <c r="A11" s="59"/>
      <c r="B11" s="155" t="s">
        <v>519</v>
      </c>
      <c r="C11" s="153">
        <v>23000000</v>
      </c>
      <c r="D11" s="138">
        <v>23000000</v>
      </c>
      <c r="E11" s="138">
        <v>23000000</v>
      </c>
      <c r="F11" s="138">
        <v>22306563.370000001</v>
      </c>
      <c r="G11" s="153"/>
      <c r="H11" s="20">
        <f t="shared" si="0"/>
        <v>96.985058130434794</v>
      </c>
      <c r="I11" s="20">
        <f t="shared" si="1"/>
        <v>96.985058130434794</v>
      </c>
    </row>
    <row r="12" spans="1:9" ht="10.5" customHeight="1">
      <c r="A12" s="59"/>
      <c r="B12" s="155" t="s">
        <v>518</v>
      </c>
      <c r="C12" s="153">
        <v>6000000</v>
      </c>
      <c r="D12" s="138">
        <v>6000000</v>
      </c>
      <c r="E12" s="138">
        <v>6000000</v>
      </c>
      <c r="F12" s="138">
        <v>1208931</v>
      </c>
      <c r="G12" s="153"/>
      <c r="H12" s="20">
        <f t="shared" si="0"/>
        <v>20.148849999999999</v>
      </c>
      <c r="I12" s="20">
        <f t="shared" si="1"/>
        <v>20.148849999999999</v>
      </c>
    </row>
    <row r="13" spans="1:9" ht="10.5" customHeight="1">
      <c r="A13" s="15" t="s">
        <v>517</v>
      </c>
      <c r="B13" s="24"/>
      <c r="C13" s="140">
        <f>SUM(C14:C19)</f>
        <v>213185374</v>
      </c>
      <c r="D13" s="140">
        <f>SUM(D14:D19)</f>
        <v>187395998.46999997</v>
      </c>
      <c r="E13" s="140">
        <f>SUM(E14:E19)</f>
        <v>187395998.46999997</v>
      </c>
      <c r="F13" s="140">
        <f>SUM(F14:F19)</f>
        <v>185693011.03</v>
      </c>
      <c r="G13" s="140"/>
      <c r="H13" s="17">
        <f t="shared" si="0"/>
        <v>99.091235963465579</v>
      </c>
      <c r="I13" s="17">
        <f t="shared" si="1"/>
        <v>99.091235963465579</v>
      </c>
    </row>
    <row r="14" spans="1:9" ht="10.5" customHeight="1">
      <c r="A14" s="59"/>
      <c r="B14" s="59" t="s">
        <v>234</v>
      </c>
      <c r="C14" s="139">
        <v>171836378</v>
      </c>
      <c r="D14" s="138">
        <v>155275490.52999997</v>
      </c>
      <c r="E14" s="138">
        <v>155275490.52999997</v>
      </c>
      <c r="F14" s="138">
        <v>153920003.09</v>
      </c>
      <c r="G14" s="137"/>
      <c r="H14" s="20">
        <f t="shared" si="0"/>
        <v>99.127043530583421</v>
      </c>
      <c r="I14" s="20">
        <f t="shared" si="1"/>
        <v>99.127043530583421</v>
      </c>
    </row>
    <row r="15" spans="1:9" ht="10.5" customHeight="1">
      <c r="A15" s="59"/>
      <c r="B15" s="59" t="s">
        <v>516</v>
      </c>
      <c r="C15" s="139">
        <v>7452000</v>
      </c>
      <c r="D15" s="138">
        <v>1771176.15</v>
      </c>
      <c r="E15" s="138">
        <v>1771176.15</v>
      </c>
      <c r="F15" s="138">
        <v>1771176.15</v>
      </c>
      <c r="G15" s="137"/>
      <c r="H15" s="20">
        <f t="shared" si="0"/>
        <v>100</v>
      </c>
      <c r="I15" s="20">
        <f t="shared" si="1"/>
        <v>100</v>
      </c>
    </row>
    <row r="16" spans="1:9" s="45" customFormat="1" ht="10.5" customHeight="1">
      <c r="A16" s="59"/>
      <c r="B16" s="85" t="s">
        <v>515</v>
      </c>
      <c r="C16" s="139">
        <v>3300736</v>
      </c>
      <c r="D16" s="138">
        <v>1420616.45</v>
      </c>
      <c r="E16" s="138">
        <v>1420616.45</v>
      </c>
      <c r="F16" s="138">
        <v>1420616.45</v>
      </c>
      <c r="G16" s="137"/>
      <c r="H16" s="20">
        <f t="shared" si="0"/>
        <v>100</v>
      </c>
      <c r="I16" s="20">
        <f t="shared" si="1"/>
        <v>100</v>
      </c>
    </row>
    <row r="17" spans="1:9" s="45" customFormat="1" ht="10.5" customHeight="1">
      <c r="A17" s="59"/>
      <c r="B17" s="85" t="s">
        <v>514</v>
      </c>
      <c r="C17" s="139">
        <v>19076260</v>
      </c>
      <c r="D17" s="138">
        <v>17629987.129999999</v>
      </c>
      <c r="E17" s="138">
        <v>17629987.129999999</v>
      </c>
      <c r="F17" s="138">
        <v>17629987.129999999</v>
      </c>
      <c r="G17" s="137"/>
      <c r="H17" s="20">
        <f t="shared" si="0"/>
        <v>100</v>
      </c>
      <c r="I17" s="20">
        <f t="shared" si="1"/>
        <v>100</v>
      </c>
    </row>
    <row r="18" spans="1:9" s="45" customFormat="1" ht="10.5" customHeight="1">
      <c r="A18" s="59"/>
      <c r="B18" s="85" t="s">
        <v>228</v>
      </c>
      <c r="C18" s="139">
        <v>1520000</v>
      </c>
      <c r="D18" s="138">
        <v>1299274</v>
      </c>
      <c r="E18" s="138">
        <v>1299274</v>
      </c>
      <c r="F18" s="138">
        <v>951774</v>
      </c>
      <c r="G18" s="137"/>
      <c r="H18" s="20">
        <f t="shared" si="0"/>
        <v>73.254294321290189</v>
      </c>
      <c r="I18" s="20">
        <f t="shared" si="1"/>
        <v>73.254294321290189</v>
      </c>
    </row>
    <row r="19" spans="1:9" s="45" customFormat="1" ht="10.5" customHeight="1">
      <c r="A19" s="59"/>
      <c r="B19" s="59" t="s">
        <v>227</v>
      </c>
      <c r="C19" s="139">
        <v>10000000</v>
      </c>
      <c r="D19" s="138">
        <v>9999454.2100000009</v>
      </c>
      <c r="E19" s="138">
        <v>9999454.2100000009</v>
      </c>
      <c r="F19" s="138">
        <v>9999454.2100000009</v>
      </c>
      <c r="G19" s="137"/>
      <c r="H19" s="20">
        <f t="shared" si="0"/>
        <v>100</v>
      </c>
      <c r="I19" s="20">
        <f t="shared" si="1"/>
        <v>100</v>
      </c>
    </row>
    <row r="20" spans="1:9" ht="10.5" customHeight="1">
      <c r="A20" s="15" t="s">
        <v>16</v>
      </c>
      <c r="B20" s="24"/>
      <c r="C20" s="140">
        <f>SUM(C21:C23)</f>
        <v>17000000</v>
      </c>
      <c r="D20" s="140">
        <f>SUM(D21:D23)</f>
        <v>17015642.649999999</v>
      </c>
      <c r="E20" s="140">
        <f>SUM(E21:E23)</f>
        <v>17015642.649999999</v>
      </c>
      <c r="F20" s="140">
        <f>SUM(F21:F23)</f>
        <v>13079025.890000001</v>
      </c>
      <c r="G20" s="140"/>
      <c r="H20" s="17">
        <f t="shared" si="0"/>
        <v>76.864718888534028</v>
      </c>
      <c r="I20" s="17">
        <f t="shared" si="1"/>
        <v>76.864718888534028</v>
      </c>
    </row>
    <row r="21" spans="1:9" ht="10.5" customHeight="1">
      <c r="A21" s="59"/>
      <c r="B21" s="85" t="s">
        <v>513</v>
      </c>
      <c r="C21" s="139">
        <v>12000000</v>
      </c>
      <c r="D21" s="138">
        <v>12015642.65</v>
      </c>
      <c r="E21" s="138">
        <v>12015642.65</v>
      </c>
      <c r="F21" s="138">
        <v>11999985.120000001</v>
      </c>
      <c r="G21" s="150"/>
      <c r="H21" s="20">
        <f t="shared" si="0"/>
        <v>99.869690448891646</v>
      </c>
      <c r="I21" s="20">
        <f t="shared" si="1"/>
        <v>99.869690448891646</v>
      </c>
    </row>
    <row r="22" spans="1:9" ht="10.5" customHeight="1">
      <c r="A22" s="59"/>
      <c r="B22" s="85" t="s">
        <v>170</v>
      </c>
      <c r="C22" s="139">
        <v>4000000</v>
      </c>
      <c r="D22" s="138">
        <v>4000000</v>
      </c>
      <c r="E22" s="138">
        <v>4000000</v>
      </c>
      <c r="F22" s="138">
        <v>455769.04</v>
      </c>
      <c r="G22" s="150"/>
      <c r="H22" s="20">
        <f t="shared" si="0"/>
        <v>11.394226</v>
      </c>
      <c r="I22" s="20">
        <f t="shared" si="1"/>
        <v>11.394226</v>
      </c>
    </row>
    <row r="23" spans="1:9" ht="10.5" customHeight="1">
      <c r="A23" s="59"/>
      <c r="B23" s="59" t="s">
        <v>512</v>
      </c>
      <c r="C23" s="139">
        <v>1000000</v>
      </c>
      <c r="D23" s="138">
        <v>1000000</v>
      </c>
      <c r="E23" s="138">
        <v>1000000</v>
      </c>
      <c r="F23" s="138">
        <v>623271.73</v>
      </c>
      <c r="G23" s="150"/>
      <c r="H23" s="20">
        <f t="shared" si="0"/>
        <v>62.327173000000002</v>
      </c>
      <c r="I23" s="20">
        <f t="shared" si="1"/>
        <v>62.327173000000002</v>
      </c>
    </row>
    <row r="24" spans="1:9" ht="10.5" customHeight="1">
      <c r="A24" s="15" t="s">
        <v>511</v>
      </c>
      <c r="B24" s="24"/>
      <c r="C24" s="140">
        <f>SUM(C25:C25)</f>
        <v>4000000</v>
      </c>
      <c r="D24" s="140">
        <f>SUM(D25:D25)</f>
        <v>1218594.1100000001</v>
      </c>
      <c r="E24" s="140">
        <f>SUM(E25:E25)</f>
        <v>1218594.1100000001</v>
      </c>
      <c r="F24" s="140">
        <f>SUM(F25:F25)</f>
        <v>1217168.1100000001</v>
      </c>
      <c r="G24" s="140"/>
      <c r="H24" s="142">
        <f t="shared" si="0"/>
        <v>99.882979903784374</v>
      </c>
      <c r="I24" s="142">
        <f t="shared" si="1"/>
        <v>99.882979903784374</v>
      </c>
    </row>
    <row r="25" spans="1:9" ht="10.5" customHeight="1">
      <c r="A25" s="59"/>
      <c r="B25" s="59" t="s">
        <v>170</v>
      </c>
      <c r="C25" s="139">
        <v>4000000</v>
      </c>
      <c r="D25" s="138">
        <v>1218594.1100000001</v>
      </c>
      <c r="E25" s="138">
        <v>1218594.1100000001</v>
      </c>
      <c r="F25" s="138">
        <v>1217168.1100000001</v>
      </c>
      <c r="G25" s="150"/>
      <c r="H25" s="20">
        <f t="shared" si="0"/>
        <v>99.882979903784374</v>
      </c>
      <c r="I25" s="20">
        <f t="shared" si="1"/>
        <v>99.882979903784374</v>
      </c>
    </row>
    <row r="26" spans="1:9" ht="10.5" customHeight="1">
      <c r="A26" s="15" t="s">
        <v>510</v>
      </c>
      <c r="B26" s="24"/>
      <c r="C26" s="140">
        <f>SUM(C27:C27)</f>
        <v>108000000</v>
      </c>
      <c r="D26" s="140">
        <f>SUM(D27:D28)</f>
        <v>108000000.00000001</v>
      </c>
      <c r="E26" s="140">
        <f>SUM(E27:E28)</f>
        <v>108000000.00000001</v>
      </c>
      <c r="F26" s="140">
        <f>SUM(F27:F28)</f>
        <v>108000000.00000001</v>
      </c>
      <c r="G26" s="140"/>
      <c r="H26" s="142">
        <f t="shared" si="0"/>
        <v>100</v>
      </c>
      <c r="I26" s="17">
        <f t="shared" si="1"/>
        <v>100</v>
      </c>
    </row>
    <row r="27" spans="1:9" ht="10.5" customHeight="1">
      <c r="A27" s="59"/>
      <c r="B27" s="59" t="s">
        <v>216</v>
      </c>
      <c r="C27" s="139">
        <v>108000000</v>
      </c>
      <c r="D27" s="138">
        <v>29359148</v>
      </c>
      <c r="E27" s="138">
        <v>29359148</v>
      </c>
      <c r="F27" s="138">
        <v>29359148</v>
      </c>
      <c r="G27" s="150"/>
      <c r="H27" s="20">
        <f t="shared" si="0"/>
        <v>100</v>
      </c>
      <c r="I27" s="20">
        <f t="shared" si="1"/>
        <v>100</v>
      </c>
    </row>
    <row r="28" spans="1:9" ht="10.5" customHeight="1">
      <c r="A28" s="59"/>
      <c r="B28" s="59" t="s">
        <v>509</v>
      </c>
      <c r="C28" s="139">
        <v>0</v>
      </c>
      <c r="D28" s="138">
        <v>78640852.000000015</v>
      </c>
      <c r="E28" s="138">
        <v>78640852.000000015</v>
      </c>
      <c r="F28" s="138">
        <v>78640852.000000015</v>
      </c>
      <c r="G28" s="150"/>
      <c r="H28" s="20">
        <f t="shared" si="0"/>
        <v>100</v>
      </c>
      <c r="I28" s="20">
        <f t="shared" si="1"/>
        <v>100</v>
      </c>
    </row>
    <row r="29" spans="1:9" ht="10.5" customHeight="1">
      <c r="A29" s="15" t="s">
        <v>508</v>
      </c>
      <c r="B29" s="24"/>
      <c r="C29" s="140">
        <f>SUM(C30:C31)</f>
        <v>2454471904.7680779</v>
      </c>
      <c r="D29" s="140">
        <f>SUM(D30:D31)</f>
        <v>2279525893.6545701</v>
      </c>
      <c r="E29" s="140">
        <f>SUM(E30:E31)</f>
        <v>2279525893.6545701</v>
      </c>
      <c r="F29" s="140">
        <f>SUM(F30:F31)</f>
        <v>2136638421.9923985</v>
      </c>
      <c r="G29" s="140"/>
      <c r="H29" s="17">
        <f t="shared" si="0"/>
        <v>93.731702190358007</v>
      </c>
      <c r="I29" s="17">
        <f t="shared" si="1"/>
        <v>93.731702190358007</v>
      </c>
    </row>
    <row r="30" spans="1:9" ht="10.5" customHeight="1">
      <c r="A30" s="59"/>
      <c r="B30" s="59" t="s">
        <v>507</v>
      </c>
      <c r="C30" s="139">
        <v>4438931.768077841</v>
      </c>
      <c r="D30" s="138">
        <v>4683931.7445703829</v>
      </c>
      <c r="E30" s="138">
        <v>4683931.7445703829</v>
      </c>
      <c r="F30" s="138">
        <v>4265459.0723985909</v>
      </c>
      <c r="G30" s="137"/>
      <c r="H30" s="20">
        <f t="shared" si="0"/>
        <v>91.065782018346326</v>
      </c>
      <c r="I30" s="20">
        <f t="shared" si="1"/>
        <v>91.065782018346326</v>
      </c>
    </row>
    <row r="31" spans="1:9" ht="10.5" customHeight="1">
      <c r="A31" s="59"/>
      <c r="B31" s="59" t="s">
        <v>281</v>
      </c>
      <c r="C31" s="139">
        <v>2450032973</v>
      </c>
      <c r="D31" s="138">
        <v>2274841961.9099998</v>
      </c>
      <c r="E31" s="138">
        <v>2274841961.9099998</v>
      </c>
      <c r="F31" s="138">
        <v>2132372962.9199998</v>
      </c>
      <c r="G31" s="137"/>
      <c r="H31" s="20">
        <f t="shared" si="0"/>
        <v>93.737191357663349</v>
      </c>
      <c r="I31" s="20">
        <f t="shared" si="1"/>
        <v>93.737191357663349</v>
      </c>
    </row>
    <row r="32" spans="1:9" ht="10.5" customHeight="1">
      <c r="A32" s="15" t="s">
        <v>24</v>
      </c>
      <c r="B32" s="24"/>
      <c r="C32" s="140">
        <f>SUM(C33:C33)</f>
        <v>6283203</v>
      </c>
      <c r="D32" s="140">
        <f>SUM(D33:D33)</f>
        <v>3661399.7899999996</v>
      </c>
      <c r="E32" s="140">
        <f>SUM(E33:E33)</f>
        <v>3661399.7899999996</v>
      </c>
      <c r="F32" s="140">
        <f>SUM(F33:F33)</f>
        <v>2583155.14</v>
      </c>
      <c r="G32" s="140"/>
      <c r="H32" s="142">
        <f t="shared" si="0"/>
        <v>70.551026606138535</v>
      </c>
      <c r="I32" s="142">
        <f t="shared" si="1"/>
        <v>70.551026606138535</v>
      </c>
    </row>
    <row r="33" spans="1:9" ht="10.5" customHeight="1">
      <c r="A33" s="59"/>
      <c r="B33" s="85" t="s">
        <v>506</v>
      </c>
      <c r="C33" s="139">
        <v>6283203</v>
      </c>
      <c r="D33" s="138">
        <v>3661399.7899999996</v>
      </c>
      <c r="E33" s="138">
        <v>3661399.7899999996</v>
      </c>
      <c r="F33" s="138">
        <v>2583155.14</v>
      </c>
      <c r="G33" s="137"/>
      <c r="H33" s="20">
        <f t="shared" si="0"/>
        <v>70.551026606138535</v>
      </c>
      <c r="I33" s="20">
        <f t="shared" si="1"/>
        <v>70.551026606138535</v>
      </c>
    </row>
    <row r="34" spans="1:9" ht="10.5" customHeight="1">
      <c r="A34" s="15" t="s">
        <v>27</v>
      </c>
      <c r="B34" s="15"/>
      <c r="C34" s="140">
        <f>SUM(C35:C36)</f>
        <v>334000000</v>
      </c>
      <c r="D34" s="140">
        <f>SUM(D35:D36)</f>
        <v>330521166.16000003</v>
      </c>
      <c r="E34" s="140">
        <f>SUM(E35:E36)</f>
        <v>330521166.16000003</v>
      </c>
      <c r="F34" s="140">
        <f>SUM(F35:F36)</f>
        <v>63281653.789999999</v>
      </c>
      <c r="G34" s="140"/>
      <c r="H34" s="142">
        <f t="shared" si="0"/>
        <v>19.146021577137471</v>
      </c>
      <c r="I34" s="142">
        <f t="shared" si="1"/>
        <v>19.146021577137471</v>
      </c>
    </row>
    <row r="35" spans="1:9" ht="10.5" customHeight="1">
      <c r="A35" s="59"/>
      <c r="B35" s="85" t="s">
        <v>170</v>
      </c>
      <c r="C35" s="139">
        <v>4000000</v>
      </c>
      <c r="D35" s="138">
        <v>521166.16</v>
      </c>
      <c r="E35" s="138">
        <v>521166.16</v>
      </c>
      <c r="F35" s="138">
        <v>410167.68</v>
      </c>
      <c r="G35" s="153"/>
      <c r="H35" s="20">
        <f t="shared" si="0"/>
        <v>78.701901903991626</v>
      </c>
      <c r="I35" s="20">
        <f t="shared" si="1"/>
        <v>78.701901903991626</v>
      </c>
    </row>
    <row r="36" spans="1:9" ht="10.5" customHeight="1">
      <c r="A36" s="59"/>
      <c r="B36" s="59" t="s">
        <v>211</v>
      </c>
      <c r="C36" s="139">
        <v>330000000</v>
      </c>
      <c r="D36" s="138">
        <v>330000000</v>
      </c>
      <c r="E36" s="138">
        <v>330000000</v>
      </c>
      <c r="F36" s="138">
        <v>62871486.109999999</v>
      </c>
      <c r="G36" s="150"/>
      <c r="H36" s="20">
        <f t="shared" si="0"/>
        <v>19.051965487878789</v>
      </c>
      <c r="I36" s="20">
        <f t="shared" si="1"/>
        <v>19.051965487878789</v>
      </c>
    </row>
    <row r="37" spans="1:9" ht="10.5" customHeight="1">
      <c r="A37" s="15" t="s">
        <v>505</v>
      </c>
      <c r="B37" s="24"/>
      <c r="C37" s="140">
        <f>SUM(C38:C44)</f>
        <v>3704977007.3949919</v>
      </c>
      <c r="D37" s="140">
        <f>SUM(D38:D44)</f>
        <v>3736165001.7236915</v>
      </c>
      <c r="E37" s="140">
        <f>SUM(E38:E44)</f>
        <v>3736165001.7236915</v>
      </c>
      <c r="F37" s="140">
        <f>SUM(F38:F44)</f>
        <v>3396295516.5492153</v>
      </c>
      <c r="G37" s="154"/>
      <c r="H37" s="142">
        <f t="shared" si="0"/>
        <v>90.903252800192817</v>
      </c>
      <c r="I37" s="142">
        <f t="shared" si="1"/>
        <v>90.903252800192817</v>
      </c>
    </row>
    <row r="38" spans="1:9" ht="10.5" customHeight="1">
      <c r="A38" s="59"/>
      <c r="B38" s="59" t="s">
        <v>504</v>
      </c>
      <c r="C38" s="139">
        <v>160011856.60482433</v>
      </c>
      <c r="D38" s="138">
        <v>160051717.5992161</v>
      </c>
      <c r="E38" s="138">
        <v>160051717.5992161</v>
      </c>
      <c r="F38" s="138">
        <v>160051717.5992161</v>
      </c>
      <c r="G38" s="153"/>
      <c r="H38" s="20">
        <f t="shared" si="0"/>
        <v>100</v>
      </c>
      <c r="I38" s="20">
        <f t="shared" si="1"/>
        <v>100</v>
      </c>
    </row>
    <row r="39" spans="1:9" s="45" customFormat="1" ht="10.5" customHeight="1">
      <c r="A39" s="59"/>
      <c r="B39" s="59" t="s">
        <v>503</v>
      </c>
      <c r="C39" s="139">
        <v>9979125</v>
      </c>
      <c r="D39" s="138">
        <v>3420003.73</v>
      </c>
      <c r="E39" s="138">
        <v>3420003.73</v>
      </c>
      <c r="F39" s="138">
        <v>325157.40000000002</v>
      </c>
      <c r="G39" s="149"/>
      <c r="H39" s="20">
        <f t="shared" si="0"/>
        <v>9.5075159464811474</v>
      </c>
      <c r="I39" s="20">
        <f t="shared" si="1"/>
        <v>9.5075159464811474</v>
      </c>
    </row>
    <row r="40" spans="1:9" ht="10.5" customHeight="1">
      <c r="A40" s="59"/>
      <c r="B40" s="59" t="s">
        <v>199</v>
      </c>
      <c r="C40" s="139">
        <v>2941623714.96</v>
      </c>
      <c r="D40" s="138">
        <v>3178522286.6899991</v>
      </c>
      <c r="E40" s="138">
        <v>3178522286.6899991</v>
      </c>
      <c r="F40" s="138">
        <v>2843541330.8599992</v>
      </c>
      <c r="G40" s="150"/>
      <c r="H40" s="20">
        <f t="shared" si="0"/>
        <v>89.461110364626791</v>
      </c>
      <c r="I40" s="20">
        <f t="shared" si="1"/>
        <v>89.461110364626791</v>
      </c>
    </row>
    <row r="41" spans="1:9" ht="10.5" customHeight="1">
      <c r="A41" s="59"/>
      <c r="B41" s="59" t="s">
        <v>275</v>
      </c>
      <c r="C41" s="139">
        <v>275440209</v>
      </c>
      <c r="D41" s="138">
        <v>152740733.80000001</v>
      </c>
      <c r="E41" s="138">
        <v>152740733.80000001</v>
      </c>
      <c r="F41" s="138">
        <v>152560248.25</v>
      </c>
      <c r="G41" s="150"/>
      <c r="H41" s="20">
        <f t="shared" si="0"/>
        <v>99.881835352292896</v>
      </c>
      <c r="I41" s="20">
        <f t="shared" si="1"/>
        <v>99.881835352292896</v>
      </c>
    </row>
    <row r="42" spans="1:9" ht="10.5" customHeight="1">
      <c r="A42" s="59"/>
      <c r="B42" s="59" t="s">
        <v>502</v>
      </c>
      <c r="C42" s="139">
        <v>10000001.520167319</v>
      </c>
      <c r="D42" s="138">
        <v>1.447653E-2</v>
      </c>
      <c r="E42" s="138">
        <v>1.447653E-2</v>
      </c>
      <c r="F42" s="138">
        <v>0</v>
      </c>
      <c r="G42" s="150"/>
      <c r="H42" s="20">
        <f t="shared" si="0"/>
        <v>0</v>
      </c>
      <c r="I42" s="20">
        <f t="shared" si="1"/>
        <v>0</v>
      </c>
    </row>
    <row r="43" spans="1:9" ht="10.5" customHeight="1">
      <c r="A43" s="59"/>
      <c r="B43" s="59" t="s">
        <v>501</v>
      </c>
      <c r="C43" s="139">
        <v>47392950.310000002</v>
      </c>
      <c r="D43" s="138">
        <v>47392950.310000002</v>
      </c>
      <c r="E43" s="138">
        <v>47392950.310000002</v>
      </c>
      <c r="F43" s="138">
        <v>47392950.310000002</v>
      </c>
      <c r="G43" s="150"/>
      <c r="H43" s="20">
        <f t="shared" si="0"/>
        <v>100</v>
      </c>
      <c r="I43" s="20">
        <f t="shared" si="1"/>
        <v>100</v>
      </c>
    </row>
    <row r="44" spans="1:9" ht="10.5" customHeight="1">
      <c r="A44" s="59"/>
      <c r="B44" s="59" t="s">
        <v>197</v>
      </c>
      <c r="C44" s="139">
        <v>260529150</v>
      </c>
      <c r="D44" s="138">
        <v>194037309.58000004</v>
      </c>
      <c r="E44" s="138">
        <v>194037309.58000004</v>
      </c>
      <c r="F44" s="138">
        <v>192424112.13000005</v>
      </c>
      <c r="G44" s="150"/>
      <c r="H44" s="20">
        <f t="shared" si="0"/>
        <v>99.16861481253693</v>
      </c>
      <c r="I44" s="20">
        <f t="shared" si="1"/>
        <v>99.16861481253693</v>
      </c>
    </row>
    <row r="45" spans="1:9" ht="10.5" customHeight="1">
      <c r="A45" s="15" t="s">
        <v>48</v>
      </c>
      <c r="B45" s="24"/>
      <c r="C45" s="151">
        <f>SUM(C46:C59)</f>
        <v>5132523055.1953526</v>
      </c>
      <c r="D45" s="151">
        <f>SUM(D46:D59)</f>
        <v>4776789677.0182323</v>
      </c>
      <c r="E45" s="151">
        <f>SUM(E46:E59)</f>
        <v>4776789677.0182323</v>
      </c>
      <c r="F45" s="151">
        <f>SUM(F46:F59)</f>
        <v>4369054625.8574495</v>
      </c>
      <c r="G45" s="151"/>
      <c r="H45" s="142">
        <f t="shared" si="0"/>
        <v>91.46424526241023</v>
      </c>
      <c r="I45" s="142">
        <f t="shared" si="1"/>
        <v>91.46424526241023</v>
      </c>
    </row>
    <row r="46" spans="1:9" ht="10.5" customHeight="1">
      <c r="A46" s="59"/>
      <c r="B46" s="85" t="s">
        <v>500</v>
      </c>
      <c r="C46" s="139">
        <v>23295315.725410696</v>
      </c>
      <c r="D46" s="138">
        <v>10662512.601796398</v>
      </c>
      <c r="E46" s="138">
        <v>10662512.601796398</v>
      </c>
      <c r="F46" s="138">
        <v>10660649.083573848</v>
      </c>
      <c r="G46" s="150"/>
      <c r="H46" s="20">
        <f t="shared" si="0"/>
        <v>99.982522710245277</v>
      </c>
      <c r="I46" s="20">
        <f t="shared" si="1"/>
        <v>99.982522710245277</v>
      </c>
    </row>
    <row r="47" spans="1:9" ht="10.5" customHeight="1">
      <c r="A47" s="59"/>
      <c r="B47" s="59" t="s">
        <v>499</v>
      </c>
      <c r="C47" s="139">
        <v>87686528.976311892</v>
      </c>
      <c r="D47" s="138">
        <v>82936518.21755974</v>
      </c>
      <c r="E47" s="138">
        <v>82936518.21755974</v>
      </c>
      <c r="F47" s="138">
        <v>82936071.617334291</v>
      </c>
      <c r="G47" s="150"/>
      <c r="H47" s="20">
        <f t="shared" si="0"/>
        <v>99.9994615155844</v>
      </c>
      <c r="I47" s="20">
        <f t="shared" si="1"/>
        <v>99.9994615155844</v>
      </c>
    </row>
    <row r="48" spans="1:9" ht="10.5" customHeight="1">
      <c r="A48" s="59"/>
      <c r="B48" s="59" t="s">
        <v>498</v>
      </c>
      <c r="C48" s="139">
        <v>1449534391.6302145</v>
      </c>
      <c r="D48" s="138">
        <v>1549768017.4213171</v>
      </c>
      <c r="E48" s="138">
        <v>1549768017.4213171</v>
      </c>
      <c r="F48" s="138">
        <v>1538194148.6713767</v>
      </c>
      <c r="G48" s="150"/>
      <c r="H48" s="20">
        <f t="shared" si="0"/>
        <v>99.253187017680347</v>
      </c>
      <c r="I48" s="20">
        <f t="shared" si="1"/>
        <v>99.253187017680347</v>
      </c>
    </row>
    <row r="49" spans="1:9" ht="10.5" customHeight="1">
      <c r="A49" s="59"/>
      <c r="B49" s="59" t="s">
        <v>191</v>
      </c>
      <c r="C49" s="139">
        <v>60189462.208396636</v>
      </c>
      <c r="D49" s="138">
        <v>54608036.121898226</v>
      </c>
      <c r="E49" s="138">
        <v>54608036.121898219</v>
      </c>
      <c r="F49" s="138">
        <v>54187292.194082797</v>
      </c>
      <c r="G49" s="150"/>
      <c r="H49" s="20">
        <f t="shared" si="0"/>
        <v>99.229520126165625</v>
      </c>
      <c r="I49" s="20">
        <f t="shared" si="1"/>
        <v>99.229520126165639</v>
      </c>
    </row>
    <row r="50" spans="1:9" ht="10.5" customHeight="1">
      <c r="A50" s="59"/>
      <c r="B50" s="59" t="s">
        <v>497</v>
      </c>
      <c r="C50" s="139">
        <v>393926544.50146759</v>
      </c>
      <c r="D50" s="138">
        <v>371782926.06489033</v>
      </c>
      <c r="E50" s="138">
        <v>371782926.06489033</v>
      </c>
      <c r="F50" s="138">
        <v>307830217.72125804</v>
      </c>
      <c r="G50" s="137"/>
      <c r="H50" s="20">
        <f t="shared" si="0"/>
        <v>82.798374034941531</v>
      </c>
      <c r="I50" s="20">
        <f t="shared" si="1"/>
        <v>82.798374034941531</v>
      </c>
    </row>
    <row r="51" spans="1:9" ht="10.5" customHeight="1">
      <c r="A51" s="59"/>
      <c r="B51" s="59" t="s">
        <v>170</v>
      </c>
      <c r="C51" s="139">
        <v>1954474.0827709998</v>
      </c>
      <c r="D51" s="138">
        <v>1899645.6213739151</v>
      </c>
      <c r="E51" s="138">
        <v>1899645.6213739151</v>
      </c>
      <c r="F51" s="138">
        <v>1899645.6213739151</v>
      </c>
      <c r="G51" s="150"/>
      <c r="H51" s="20">
        <f t="shared" si="0"/>
        <v>100</v>
      </c>
      <c r="I51" s="20">
        <f t="shared" si="1"/>
        <v>100</v>
      </c>
    </row>
    <row r="52" spans="1:9" ht="10.5" customHeight="1">
      <c r="A52" s="59"/>
      <c r="B52" s="59" t="s">
        <v>169</v>
      </c>
      <c r="C52" s="139">
        <v>366192.83500000002</v>
      </c>
      <c r="D52" s="138">
        <v>362180.7562</v>
      </c>
      <c r="E52" s="138">
        <v>362180.7562</v>
      </c>
      <c r="F52" s="138">
        <v>362180.7562</v>
      </c>
      <c r="G52" s="150"/>
      <c r="H52" s="20">
        <f t="shared" si="0"/>
        <v>100</v>
      </c>
      <c r="I52" s="20">
        <f t="shared" si="1"/>
        <v>100</v>
      </c>
    </row>
    <row r="53" spans="1:9" ht="10.5" customHeight="1">
      <c r="A53" s="59"/>
      <c r="B53" s="85" t="s">
        <v>273</v>
      </c>
      <c r="C53" s="139">
        <v>1739512.0077984002</v>
      </c>
      <c r="D53" s="138">
        <v>1390238.9263064482</v>
      </c>
      <c r="E53" s="138">
        <v>1390238.9263064482</v>
      </c>
      <c r="F53" s="138">
        <v>1390238.9263064482</v>
      </c>
      <c r="G53" s="150"/>
      <c r="H53" s="20">
        <f t="shared" si="0"/>
        <v>100</v>
      </c>
      <c r="I53" s="20">
        <f t="shared" si="1"/>
        <v>100</v>
      </c>
    </row>
    <row r="54" spans="1:9" ht="10.5" customHeight="1">
      <c r="A54" s="59"/>
      <c r="B54" s="85" t="s">
        <v>496</v>
      </c>
      <c r="C54" s="139">
        <v>397877231.97655141</v>
      </c>
      <c r="D54" s="138">
        <v>288310498.21976972</v>
      </c>
      <c r="E54" s="138">
        <v>288310498.21976972</v>
      </c>
      <c r="F54" s="138">
        <v>260768673.30010247</v>
      </c>
      <c r="G54" s="150"/>
      <c r="H54" s="20">
        <f t="shared" si="0"/>
        <v>90.447165438050405</v>
      </c>
      <c r="I54" s="20">
        <f t="shared" si="1"/>
        <v>90.447165438050405</v>
      </c>
    </row>
    <row r="55" spans="1:9" ht="10.5" customHeight="1">
      <c r="A55" s="59"/>
      <c r="B55" s="59" t="s">
        <v>451</v>
      </c>
      <c r="C55" s="139">
        <v>5000000.7046872005</v>
      </c>
      <c r="D55" s="138">
        <v>2715553.318949406</v>
      </c>
      <c r="E55" s="138">
        <v>2715553.318949406</v>
      </c>
      <c r="F55" s="138">
        <v>2715553.318949406</v>
      </c>
      <c r="G55" s="150"/>
      <c r="H55" s="20">
        <f t="shared" si="0"/>
        <v>100</v>
      </c>
      <c r="I55" s="20">
        <f t="shared" si="1"/>
        <v>100</v>
      </c>
    </row>
    <row r="56" spans="1:9" ht="10.5" customHeight="1">
      <c r="A56" s="59"/>
      <c r="B56" s="59" t="s">
        <v>495</v>
      </c>
      <c r="C56" s="139">
        <v>2129500737.9659605</v>
      </c>
      <c r="D56" s="138">
        <v>1827671584.2373481</v>
      </c>
      <c r="E56" s="138">
        <v>1827671584.2373481</v>
      </c>
      <c r="F56" s="138">
        <v>1523629639.7321587</v>
      </c>
      <c r="G56" s="150"/>
      <c r="H56" s="20">
        <f t="shared" si="0"/>
        <v>83.364519800636927</v>
      </c>
      <c r="I56" s="20">
        <f t="shared" si="1"/>
        <v>83.364519800636927</v>
      </c>
    </row>
    <row r="57" spans="1:9" ht="10.5" customHeight="1">
      <c r="A57" s="59"/>
      <c r="B57" s="59" t="s">
        <v>164</v>
      </c>
      <c r="C57" s="139">
        <v>224226136.12477735</v>
      </c>
      <c r="D57" s="138">
        <v>224676369.74862882</v>
      </c>
      <c r="E57" s="138">
        <v>224676369.74862882</v>
      </c>
      <c r="F57" s="138">
        <v>224519229.6786288</v>
      </c>
      <c r="G57" s="150"/>
      <c r="H57" s="20">
        <f t="shared" si="0"/>
        <v>99.930059369316041</v>
      </c>
      <c r="I57" s="20">
        <f t="shared" si="1"/>
        <v>99.930059369316041</v>
      </c>
    </row>
    <row r="58" spans="1:9" ht="10.5" customHeight="1">
      <c r="A58" s="59"/>
      <c r="B58" s="59" t="s">
        <v>494</v>
      </c>
      <c r="C58" s="139">
        <v>19058443.399999999</v>
      </c>
      <c r="D58" s="138">
        <v>5536380.981622736</v>
      </c>
      <c r="E58" s="138">
        <v>5536380.981622736</v>
      </c>
      <c r="F58" s="138">
        <v>5494985.4868780207</v>
      </c>
      <c r="G58" s="150"/>
      <c r="H58" s="20">
        <f t="shared" si="0"/>
        <v>99.252300466999628</v>
      </c>
      <c r="I58" s="20">
        <f t="shared" si="1"/>
        <v>99.252300466999628</v>
      </c>
    </row>
    <row r="59" spans="1:9" ht="10.5" customHeight="1">
      <c r="A59" s="59"/>
      <c r="B59" s="59" t="s">
        <v>187</v>
      </c>
      <c r="C59" s="139">
        <v>338168083.05600429</v>
      </c>
      <c r="D59" s="138">
        <v>354469214.78057206</v>
      </c>
      <c r="E59" s="138">
        <v>354469214.78057194</v>
      </c>
      <c r="F59" s="138">
        <v>354466099.74922621</v>
      </c>
      <c r="G59" s="150"/>
      <c r="H59" s="20">
        <f t="shared" si="0"/>
        <v>99.99912121244499</v>
      </c>
      <c r="I59" s="20">
        <f t="shared" si="1"/>
        <v>99.999121212445019</v>
      </c>
    </row>
    <row r="60" spans="1:9" ht="10.5" customHeight="1">
      <c r="A60" s="15" t="s">
        <v>74</v>
      </c>
      <c r="B60" s="24"/>
      <c r="C60" s="140">
        <f>SUM(C61:C61)</f>
        <v>7000000</v>
      </c>
      <c r="D60" s="140">
        <f>SUM(D61:D61)</f>
        <v>7139826.0700000003</v>
      </c>
      <c r="E60" s="140">
        <f>SUM(E61:E61)</f>
        <v>7139826.0700000003</v>
      </c>
      <c r="F60" s="140">
        <f>SUM(F61:F61)</f>
        <v>7018664.3599999994</v>
      </c>
      <c r="G60" s="140"/>
      <c r="H60" s="17">
        <f t="shared" si="0"/>
        <v>98.303015944476641</v>
      </c>
      <c r="I60" s="17">
        <f t="shared" si="1"/>
        <v>98.303015944476641</v>
      </c>
    </row>
    <row r="61" spans="1:9" ht="10.5" customHeight="1">
      <c r="A61" s="59"/>
      <c r="B61" s="59" t="s">
        <v>493</v>
      </c>
      <c r="C61" s="139">
        <v>7000000</v>
      </c>
      <c r="D61" s="138">
        <v>7139826.0700000003</v>
      </c>
      <c r="E61" s="138">
        <v>7139826.0700000003</v>
      </c>
      <c r="F61" s="138">
        <v>7018664.3599999994</v>
      </c>
      <c r="G61" s="149"/>
      <c r="H61" s="20">
        <f t="shared" si="0"/>
        <v>98.303015944476641</v>
      </c>
      <c r="I61" s="20">
        <f t="shared" si="1"/>
        <v>98.303015944476641</v>
      </c>
    </row>
    <row r="62" spans="1:9" ht="10.5" customHeight="1">
      <c r="A62" s="15" t="s">
        <v>492</v>
      </c>
      <c r="B62" s="24"/>
      <c r="C62" s="151">
        <f>SUM(C63:C65)</f>
        <v>373498965.98000002</v>
      </c>
      <c r="D62" s="151">
        <f>SUM(D63:D65)</f>
        <v>263113391.41999999</v>
      </c>
      <c r="E62" s="151">
        <f>SUM(E63:E65)</f>
        <v>263113391.41999999</v>
      </c>
      <c r="F62" s="151">
        <f>SUM(F63:F65)</f>
        <v>260699335.11999997</v>
      </c>
      <c r="G62" s="151"/>
      <c r="H62" s="142">
        <f t="shared" si="0"/>
        <v>99.082503445768538</v>
      </c>
      <c r="I62" s="142">
        <f t="shared" si="1"/>
        <v>99.082503445768538</v>
      </c>
    </row>
    <row r="63" spans="1:9" ht="10.5" customHeight="1">
      <c r="A63" s="59"/>
      <c r="B63" s="59" t="s">
        <v>491</v>
      </c>
      <c r="C63" s="139">
        <v>26499999.990000006</v>
      </c>
      <c r="D63" s="138">
        <v>27403529.150000002</v>
      </c>
      <c r="E63" s="138">
        <v>27403529.150000002</v>
      </c>
      <c r="F63" s="138">
        <v>27403529.060000002</v>
      </c>
      <c r="G63" s="150"/>
      <c r="H63" s="20">
        <f t="shared" si="0"/>
        <v>99.999999671575139</v>
      </c>
      <c r="I63" s="20">
        <f t="shared" si="1"/>
        <v>99.999999671575139</v>
      </c>
    </row>
    <row r="64" spans="1:9" ht="10.5" customHeight="1">
      <c r="A64" s="59"/>
      <c r="B64" s="59" t="s">
        <v>490</v>
      </c>
      <c r="C64" s="139">
        <v>20698965.990000002</v>
      </c>
      <c r="D64" s="138">
        <v>26742871.660000004</v>
      </c>
      <c r="E64" s="138">
        <v>26742871.660000004</v>
      </c>
      <c r="F64" s="138">
        <v>24328815.449999996</v>
      </c>
      <c r="G64" s="150"/>
      <c r="H64" s="20">
        <f t="shared" si="0"/>
        <v>90.973085311512108</v>
      </c>
      <c r="I64" s="20">
        <f t="shared" si="1"/>
        <v>90.973085311512108</v>
      </c>
    </row>
    <row r="65" spans="1:9" ht="10.5" customHeight="1">
      <c r="A65" s="59"/>
      <c r="B65" s="85" t="s">
        <v>489</v>
      </c>
      <c r="C65" s="139">
        <v>326300000</v>
      </c>
      <c r="D65" s="138">
        <v>208966990.60999998</v>
      </c>
      <c r="E65" s="138">
        <v>208966990.60999998</v>
      </c>
      <c r="F65" s="138">
        <v>208966990.60999998</v>
      </c>
      <c r="G65" s="150"/>
      <c r="H65" s="20">
        <f t="shared" si="0"/>
        <v>100</v>
      </c>
      <c r="I65" s="20">
        <f t="shared" si="1"/>
        <v>100</v>
      </c>
    </row>
    <row r="66" spans="1:9" ht="10.5" customHeight="1">
      <c r="A66" s="15" t="s">
        <v>270</v>
      </c>
      <c r="B66" s="24"/>
      <c r="C66" s="140">
        <f>SUM(C67:C70)</f>
        <v>2393074550.1599998</v>
      </c>
      <c r="D66" s="140">
        <f>SUM(D67:D70)</f>
        <v>2086620172.0800004</v>
      </c>
      <c r="E66" s="140">
        <f>SUM(E67:E70)</f>
        <v>2086620172.0800004</v>
      </c>
      <c r="F66" s="140">
        <f>SUM(F67:F70)</f>
        <v>2082001770.7300005</v>
      </c>
      <c r="G66" s="140"/>
      <c r="H66" s="17">
        <f t="shared" si="0"/>
        <v>99.778665930110506</v>
      </c>
      <c r="I66" s="17">
        <f t="shared" si="1"/>
        <v>99.778665930110506</v>
      </c>
    </row>
    <row r="67" spans="1:9" ht="10.5" customHeight="1">
      <c r="A67" s="59"/>
      <c r="B67" s="59" t="s">
        <v>170</v>
      </c>
      <c r="C67" s="139">
        <v>3178338</v>
      </c>
      <c r="D67" s="138">
        <v>3154346.5</v>
      </c>
      <c r="E67" s="138">
        <v>3154346.5</v>
      </c>
      <c r="F67" s="138">
        <v>3149437.98</v>
      </c>
      <c r="G67" s="153"/>
      <c r="H67" s="20">
        <f t="shared" si="0"/>
        <v>99.844388687165477</v>
      </c>
      <c r="I67" s="20">
        <f t="shared" si="1"/>
        <v>99.844388687165477</v>
      </c>
    </row>
    <row r="68" spans="1:9" ht="10.5" customHeight="1">
      <c r="A68" s="59"/>
      <c r="B68" s="59" t="s">
        <v>488</v>
      </c>
      <c r="C68" s="139">
        <v>1028363839.16</v>
      </c>
      <c r="D68" s="138">
        <v>752180265.5</v>
      </c>
      <c r="E68" s="138">
        <v>752180265.5</v>
      </c>
      <c r="F68" s="138">
        <v>752180265.5</v>
      </c>
      <c r="G68" s="149"/>
      <c r="H68" s="20">
        <f t="shared" si="0"/>
        <v>100</v>
      </c>
      <c r="I68" s="20">
        <f t="shared" si="1"/>
        <v>100</v>
      </c>
    </row>
    <row r="69" spans="1:9" ht="10.5" customHeight="1">
      <c r="A69" s="59"/>
      <c r="B69" s="59" t="s">
        <v>487</v>
      </c>
      <c r="C69" s="139">
        <v>397531190</v>
      </c>
      <c r="D69" s="138">
        <v>250427656.09</v>
      </c>
      <c r="E69" s="138">
        <v>250427656.09</v>
      </c>
      <c r="F69" s="138">
        <v>245814163.26000002</v>
      </c>
      <c r="G69" s="149"/>
      <c r="H69" s="20">
        <f t="shared" si="0"/>
        <v>98.157754258442623</v>
      </c>
      <c r="I69" s="20">
        <f t="shared" si="1"/>
        <v>98.157754258442623</v>
      </c>
    </row>
    <row r="70" spans="1:9" ht="10.5" customHeight="1">
      <c r="A70" s="59"/>
      <c r="B70" s="59" t="s">
        <v>176</v>
      </c>
      <c r="C70" s="139">
        <v>964001183</v>
      </c>
      <c r="D70" s="138">
        <v>1080857903.9900005</v>
      </c>
      <c r="E70" s="138">
        <v>1080857903.9900005</v>
      </c>
      <c r="F70" s="138">
        <v>1080857903.9900005</v>
      </c>
      <c r="G70" s="149"/>
      <c r="H70" s="20">
        <f t="shared" si="0"/>
        <v>100</v>
      </c>
      <c r="I70" s="20">
        <f t="shared" si="1"/>
        <v>100</v>
      </c>
    </row>
    <row r="71" spans="1:9" ht="10.5" customHeight="1">
      <c r="A71" s="15" t="s">
        <v>76</v>
      </c>
      <c r="B71" s="15"/>
      <c r="C71" s="151">
        <f>SUM(C72:C75)</f>
        <v>291104663.8053869</v>
      </c>
      <c r="D71" s="151">
        <f>SUM(D72:D75)</f>
        <v>256323552.95409361</v>
      </c>
      <c r="E71" s="151">
        <f>SUM(E72:E75)</f>
        <v>256323552.95409361</v>
      </c>
      <c r="F71" s="151">
        <f>SUM(F72:F75)</f>
        <v>256284211.35447359</v>
      </c>
      <c r="G71" s="151"/>
      <c r="H71" s="17">
        <f t="shared" si="0"/>
        <v>99.984651586182153</v>
      </c>
      <c r="I71" s="17">
        <f t="shared" si="1"/>
        <v>99.984651586182153</v>
      </c>
    </row>
    <row r="72" spans="1:9" ht="10.5" customHeight="1">
      <c r="A72" s="59"/>
      <c r="B72" s="59" t="s">
        <v>266</v>
      </c>
      <c r="C72" s="139">
        <v>658828.78</v>
      </c>
      <c r="D72" s="138">
        <v>1186883.3464999998</v>
      </c>
      <c r="E72" s="138">
        <v>1186883.3464999998</v>
      </c>
      <c r="F72" s="138">
        <v>1158354.0296999998</v>
      </c>
      <c r="G72" s="150"/>
      <c r="H72" s="20">
        <f t="shared" ref="H72:H135" si="2">IFERROR(+F72/D72*100,"n.a.")</f>
        <v>97.596282997471491</v>
      </c>
      <c r="I72" s="20">
        <f t="shared" ref="I72:I135" si="3">IFERROR(+F72/E72*100,"n.a.")</f>
        <v>97.596282997471491</v>
      </c>
    </row>
    <row r="73" spans="1:9" ht="10.5" customHeight="1">
      <c r="A73" s="59"/>
      <c r="B73" s="59" t="s">
        <v>265</v>
      </c>
      <c r="C73" s="139">
        <v>81639716.920621574</v>
      </c>
      <c r="D73" s="138">
        <v>81716104.690538555</v>
      </c>
      <c r="E73" s="138">
        <v>81716104.690538555</v>
      </c>
      <c r="F73" s="138">
        <v>81716104.690538555</v>
      </c>
      <c r="G73" s="150"/>
      <c r="H73" s="20">
        <f t="shared" si="2"/>
        <v>100</v>
      </c>
      <c r="I73" s="20">
        <f t="shared" si="3"/>
        <v>100</v>
      </c>
    </row>
    <row r="74" spans="1:9" ht="10.5" customHeight="1">
      <c r="A74" s="59"/>
      <c r="B74" s="59" t="s">
        <v>165</v>
      </c>
      <c r="C74" s="139">
        <v>131457675.0257653</v>
      </c>
      <c r="D74" s="138">
        <v>91600113.758055031</v>
      </c>
      <c r="E74" s="138">
        <v>91600113.758055031</v>
      </c>
      <c r="F74" s="138">
        <v>91594257.194055036</v>
      </c>
      <c r="G74" s="137"/>
      <c r="H74" s="20">
        <f t="shared" si="2"/>
        <v>99.993606379119285</v>
      </c>
      <c r="I74" s="20">
        <f t="shared" si="3"/>
        <v>99.993606379119285</v>
      </c>
    </row>
    <row r="75" spans="1:9" ht="10.5" customHeight="1">
      <c r="A75" s="59"/>
      <c r="B75" s="59" t="s">
        <v>486</v>
      </c>
      <c r="C75" s="139">
        <v>77348443.078999996</v>
      </c>
      <c r="D75" s="138">
        <v>81820451.159000009</v>
      </c>
      <c r="E75" s="138">
        <v>81820451.159000009</v>
      </c>
      <c r="F75" s="138">
        <v>81815495.440180019</v>
      </c>
      <c r="G75" s="150"/>
      <c r="H75" s="20">
        <f t="shared" si="2"/>
        <v>99.993943178325466</v>
      </c>
      <c r="I75" s="20">
        <f t="shared" si="3"/>
        <v>99.993943178325466</v>
      </c>
    </row>
    <row r="76" spans="1:9" ht="10.5" customHeight="1">
      <c r="A76" s="15" t="s">
        <v>81</v>
      </c>
      <c r="B76" s="24"/>
      <c r="C76" s="151">
        <f>SUM(C77:C83)</f>
        <v>145612767.06</v>
      </c>
      <c r="D76" s="151">
        <f>SUM(D77:D83)</f>
        <v>135827512.40000001</v>
      </c>
      <c r="E76" s="151">
        <f>SUM(E77:E83)</f>
        <v>135827512.40000001</v>
      </c>
      <c r="F76" s="151">
        <f>SUM(F77:F83)</f>
        <v>124893374.77</v>
      </c>
      <c r="G76" s="151"/>
      <c r="H76" s="17">
        <f t="shared" si="2"/>
        <v>91.949983153781147</v>
      </c>
      <c r="I76" s="17">
        <f t="shared" si="3"/>
        <v>91.949983153781147</v>
      </c>
    </row>
    <row r="77" spans="1:9" ht="10.5" customHeight="1">
      <c r="A77" s="59"/>
      <c r="B77" s="59" t="s">
        <v>485</v>
      </c>
      <c r="C77" s="139">
        <v>76574048.019999996</v>
      </c>
      <c r="D77" s="138">
        <v>74701288.179999992</v>
      </c>
      <c r="E77" s="138">
        <v>74701288.179999992</v>
      </c>
      <c r="F77" s="138">
        <v>68293805.280000001</v>
      </c>
      <c r="G77" s="150"/>
      <c r="H77" s="20">
        <f t="shared" si="2"/>
        <v>91.422526898651952</v>
      </c>
      <c r="I77" s="20">
        <f t="shared" si="3"/>
        <v>91.422526898651952</v>
      </c>
    </row>
    <row r="78" spans="1:9" ht="10.5" customHeight="1">
      <c r="A78" s="59"/>
      <c r="B78" s="59" t="s">
        <v>484</v>
      </c>
      <c r="C78" s="139">
        <v>52271350.039999999</v>
      </c>
      <c r="D78" s="138">
        <v>52568416.099999994</v>
      </c>
      <c r="E78" s="138">
        <v>52568416.099999994</v>
      </c>
      <c r="F78" s="138">
        <v>50640813.759999998</v>
      </c>
      <c r="G78" s="150"/>
      <c r="H78" s="20">
        <f t="shared" si="2"/>
        <v>96.333154994943825</v>
      </c>
      <c r="I78" s="20">
        <f t="shared" si="3"/>
        <v>96.333154994943825</v>
      </c>
    </row>
    <row r="79" spans="1:9" ht="10.5" customHeight="1">
      <c r="A79" s="59"/>
      <c r="B79" s="59" t="s">
        <v>174</v>
      </c>
      <c r="C79" s="139">
        <v>3694582</v>
      </c>
      <c r="D79" s="138">
        <v>2396135.52</v>
      </c>
      <c r="E79" s="138">
        <v>2396135.52</v>
      </c>
      <c r="F79" s="138">
        <v>1972826.1600000001</v>
      </c>
      <c r="G79" s="150"/>
      <c r="H79" s="20">
        <f t="shared" si="2"/>
        <v>82.333663665233772</v>
      </c>
      <c r="I79" s="20">
        <f t="shared" si="3"/>
        <v>82.333663665233772</v>
      </c>
    </row>
    <row r="80" spans="1:9" ht="10.5" customHeight="1">
      <c r="A80" s="59"/>
      <c r="B80" s="59" t="s">
        <v>483</v>
      </c>
      <c r="C80" s="139">
        <v>397467</v>
      </c>
      <c r="D80" s="138">
        <v>397467</v>
      </c>
      <c r="E80" s="138">
        <v>397467</v>
      </c>
      <c r="F80" s="138">
        <v>397467</v>
      </c>
      <c r="G80" s="150"/>
      <c r="H80" s="20">
        <f t="shared" si="2"/>
        <v>100</v>
      </c>
      <c r="I80" s="20">
        <f t="shared" si="3"/>
        <v>100</v>
      </c>
    </row>
    <row r="81" spans="1:9" s="45" customFormat="1" ht="10.5" customHeight="1">
      <c r="A81" s="59"/>
      <c r="B81" s="59" t="s">
        <v>482</v>
      </c>
      <c r="C81" s="139">
        <v>4733320</v>
      </c>
      <c r="D81" s="138">
        <v>1469400.8900000001</v>
      </c>
      <c r="E81" s="138">
        <v>1469400.8900000001</v>
      </c>
      <c r="F81" s="138">
        <v>678928.89</v>
      </c>
      <c r="G81" s="150"/>
      <c r="H81" s="20">
        <f t="shared" si="2"/>
        <v>46.204469768627945</v>
      </c>
      <c r="I81" s="20">
        <f t="shared" si="3"/>
        <v>46.204469768627945</v>
      </c>
    </row>
    <row r="82" spans="1:9" ht="10.5" customHeight="1">
      <c r="A82" s="59"/>
      <c r="B82" s="59" t="s">
        <v>173</v>
      </c>
      <c r="C82" s="139">
        <v>3942000</v>
      </c>
      <c r="D82" s="138">
        <v>3942000</v>
      </c>
      <c r="E82" s="138">
        <v>3942000</v>
      </c>
      <c r="F82" s="138">
        <v>2736080</v>
      </c>
      <c r="G82" s="150"/>
      <c r="H82" s="20">
        <f t="shared" si="2"/>
        <v>69.408422120750885</v>
      </c>
      <c r="I82" s="20">
        <f t="shared" si="3"/>
        <v>69.408422120750885</v>
      </c>
    </row>
    <row r="83" spans="1:9" s="45" customFormat="1" ht="10.5" customHeight="1">
      <c r="A83" s="59"/>
      <c r="B83" s="85" t="s">
        <v>170</v>
      </c>
      <c r="C83" s="139">
        <v>4000000</v>
      </c>
      <c r="D83" s="138">
        <v>352804.70999999996</v>
      </c>
      <c r="E83" s="138">
        <v>352804.70999999996</v>
      </c>
      <c r="F83" s="138">
        <v>173453.68</v>
      </c>
      <c r="G83" s="150"/>
      <c r="H83" s="20">
        <f t="shared" si="2"/>
        <v>49.164218924401553</v>
      </c>
      <c r="I83" s="20">
        <f t="shared" si="3"/>
        <v>49.164218924401553</v>
      </c>
    </row>
    <row r="84" spans="1:9" ht="10.5" customHeight="1">
      <c r="A84" s="15" t="s">
        <v>481</v>
      </c>
      <c r="B84" s="24"/>
      <c r="C84" s="152">
        <f>SUM(C85:C88)</f>
        <v>8249760.7929999884</v>
      </c>
      <c r="D84" s="152">
        <f>SUM(D85:D88)</f>
        <v>9858069.526540013</v>
      </c>
      <c r="E84" s="152">
        <f>SUM(E85:E88)</f>
        <v>9858069.526540013</v>
      </c>
      <c r="F84" s="152">
        <f>SUM(F85:F88)</f>
        <v>9845207.215100009</v>
      </c>
      <c r="G84" s="152"/>
      <c r="H84" s="17">
        <f t="shared" si="2"/>
        <v>99.869525048434923</v>
      </c>
      <c r="I84" s="17">
        <f t="shared" si="3"/>
        <v>99.869525048434923</v>
      </c>
    </row>
    <row r="85" spans="1:9" ht="10.5" customHeight="1">
      <c r="A85" s="59"/>
      <c r="B85" s="59" t="s">
        <v>480</v>
      </c>
      <c r="C85" s="139">
        <v>99760</v>
      </c>
      <c r="D85" s="138">
        <v>99760</v>
      </c>
      <c r="E85" s="138">
        <v>99760</v>
      </c>
      <c r="F85" s="138">
        <v>99760</v>
      </c>
      <c r="G85" s="137"/>
      <c r="H85" s="20">
        <f t="shared" si="2"/>
        <v>100</v>
      </c>
      <c r="I85" s="20">
        <f t="shared" si="3"/>
        <v>100</v>
      </c>
    </row>
    <row r="86" spans="1:9" ht="10.5" customHeight="1">
      <c r="A86" s="59"/>
      <c r="B86" s="85" t="s">
        <v>170</v>
      </c>
      <c r="C86" s="139">
        <v>7713629.7929999884</v>
      </c>
      <c r="D86" s="138">
        <v>9322361.1265400127</v>
      </c>
      <c r="E86" s="138">
        <v>9322361.1265400127</v>
      </c>
      <c r="F86" s="138">
        <v>9309498.8151000086</v>
      </c>
      <c r="G86" s="149"/>
      <c r="H86" s="20">
        <f t="shared" si="2"/>
        <v>99.862027320488735</v>
      </c>
      <c r="I86" s="20">
        <f t="shared" si="3"/>
        <v>99.862027320488735</v>
      </c>
    </row>
    <row r="87" spans="1:9" ht="10.5" customHeight="1">
      <c r="A87" s="59"/>
      <c r="B87" s="85" t="s">
        <v>479</v>
      </c>
      <c r="C87" s="139">
        <v>286371</v>
      </c>
      <c r="D87" s="138">
        <v>286371</v>
      </c>
      <c r="E87" s="138">
        <v>286371</v>
      </c>
      <c r="F87" s="138">
        <v>286371</v>
      </c>
      <c r="G87" s="137"/>
      <c r="H87" s="20">
        <f t="shared" si="2"/>
        <v>100</v>
      </c>
      <c r="I87" s="20">
        <f t="shared" si="3"/>
        <v>100</v>
      </c>
    </row>
    <row r="88" spans="1:9" ht="10.5" customHeight="1">
      <c r="A88" s="59"/>
      <c r="B88" s="59" t="s">
        <v>478</v>
      </c>
      <c r="C88" s="139">
        <v>150000</v>
      </c>
      <c r="D88" s="138">
        <v>149577.4</v>
      </c>
      <c r="E88" s="138">
        <v>149577.4</v>
      </c>
      <c r="F88" s="138">
        <v>149577.4</v>
      </c>
      <c r="G88" s="137"/>
      <c r="H88" s="20">
        <f t="shared" si="2"/>
        <v>100</v>
      </c>
      <c r="I88" s="20">
        <f t="shared" si="3"/>
        <v>100</v>
      </c>
    </row>
    <row r="89" spans="1:9" ht="10.5" customHeight="1">
      <c r="A89" s="15" t="s">
        <v>261</v>
      </c>
      <c r="B89" s="24"/>
      <c r="C89" s="140">
        <f>C90</f>
        <v>445009</v>
      </c>
      <c r="D89" s="140">
        <f>D90</f>
        <v>446436.73</v>
      </c>
      <c r="E89" s="140">
        <f>E90</f>
        <v>446436.73</v>
      </c>
      <c r="F89" s="140">
        <f>F90</f>
        <v>446436.73</v>
      </c>
      <c r="G89" s="140"/>
      <c r="H89" s="17">
        <f t="shared" si="2"/>
        <v>100</v>
      </c>
      <c r="I89" s="17">
        <f t="shared" si="3"/>
        <v>100</v>
      </c>
    </row>
    <row r="90" spans="1:9" ht="10.5" customHeight="1">
      <c r="A90" s="59"/>
      <c r="B90" s="59" t="s">
        <v>477</v>
      </c>
      <c r="C90" s="139">
        <v>445009</v>
      </c>
      <c r="D90" s="138">
        <v>446436.73</v>
      </c>
      <c r="E90" s="138">
        <v>446436.73</v>
      </c>
      <c r="F90" s="138">
        <v>446436.73</v>
      </c>
      <c r="G90" s="137"/>
      <c r="H90" s="20">
        <f t="shared" si="2"/>
        <v>100</v>
      </c>
      <c r="I90" s="20">
        <f t="shared" si="3"/>
        <v>100</v>
      </c>
    </row>
    <row r="91" spans="1:9" ht="10.5" customHeight="1">
      <c r="A91" s="15" t="s">
        <v>476</v>
      </c>
      <c r="B91" s="24"/>
      <c r="C91" s="151">
        <f>SUM(C92:C97)</f>
        <v>10615717139.307611</v>
      </c>
      <c r="D91" s="151">
        <f>SUM(D92:D97)</f>
        <v>10129924877.745518</v>
      </c>
      <c r="E91" s="151">
        <f>SUM(E92:E97)</f>
        <v>10129924877.745518</v>
      </c>
      <c r="F91" s="151">
        <f>SUM(F92:F97)</f>
        <v>9843509222.5639915</v>
      </c>
      <c r="G91" s="151"/>
      <c r="H91" s="17">
        <f t="shared" si="2"/>
        <v>97.172578685052699</v>
      </c>
      <c r="I91" s="17">
        <f t="shared" si="3"/>
        <v>97.172578685052699</v>
      </c>
    </row>
    <row r="92" spans="1:9" ht="10.5" customHeight="1">
      <c r="A92" s="59"/>
      <c r="B92" s="59" t="s">
        <v>475</v>
      </c>
      <c r="C92" s="139">
        <v>189574873</v>
      </c>
      <c r="D92" s="138">
        <v>138637293.17999992</v>
      </c>
      <c r="E92" s="138">
        <v>138637293.17999992</v>
      </c>
      <c r="F92" s="138">
        <v>138282566.19</v>
      </c>
      <c r="G92" s="149"/>
      <c r="H92" s="20">
        <f t="shared" si="2"/>
        <v>99.744133067038916</v>
      </c>
      <c r="I92" s="20">
        <f t="shared" si="3"/>
        <v>99.744133067038916</v>
      </c>
    </row>
    <row r="93" spans="1:9" ht="10.5" customHeight="1">
      <c r="A93" s="59"/>
      <c r="B93" s="85" t="s">
        <v>474</v>
      </c>
      <c r="C93" s="139">
        <v>713972506.18101168</v>
      </c>
      <c r="D93" s="138">
        <v>701926704.63865423</v>
      </c>
      <c r="E93" s="138">
        <v>701926704.63865423</v>
      </c>
      <c r="F93" s="138">
        <v>700839424.71228683</v>
      </c>
      <c r="G93" s="149"/>
      <c r="H93" s="20">
        <f t="shared" si="2"/>
        <v>99.845100646665514</v>
      </c>
      <c r="I93" s="20">
        <f t="shared" si="3"/>
        <v>99.845100646665514</v>
      </c>
    </row>
    <row r="94" spans="1:9" ht="10.5" customHeight="1">
      <c r="A94" s="59"/>
      <c r="B94" s="85" t="s">
        <v>256</v>
      </c>
      <c r="C94" s="139">
        <v>124824136.4375</v>
      </c>
      <c r="D94" s="138">
        <v>112028280.40635003</v>
      </c>
      <c r="E94" s="138">
        <v>112028280.40635003</v>
      </c>
      <c r="F94" s="138">
        <v>112007531.78135003</v>
      </c>
      <c r="G94" s="149"/>
      <c r="H94" s="20">
        <f t="shared" si="2"/>
        <v>99.981479118554049</v>
      </c>
      <c r="I94" s="20">
        <f t="shared" si="3"/>
        <v>99.981479118554049</v>
      </c>
    </row>
    <row r="95" spans="1:9" ht="10.5" customHeight="1">
      <c r="A95" s="59"/>
      <c r="B95" s="59" t="s">
        <v>473</v>
      </c>
      <c r="C95" s="139">
        <v>303089673</v>
      </c>
      <c r="D95" s="138">
        <v>300498969.40000004</v>
      </c>
      <c r="E95" s="138">
        <v>300498969.40000004</v>
      </c>
      <c r="F95" s="138">
        <v>300403678.08000004</v>
      </c>
      <c r="G95" s="149"/>
      <c r="H95" s="20">
        <f t="shared" si="2"/>
        <v>99.968288969446292</v>
      </c>
      <c r="I95" s="20">
        <f t="shared" si="3"/>
        <v>99.968288969446292</v>
      </c>
    </row>
    <row r="96" spans="1:9" ht="10.5" customHeight="1">
      <c r="A96" s="59"/>
      <c r="B96" s="59" t="s">
        <v>164</v>
      </c>
      <c r="C96" s="139">
        <v>3884255950</v>
      </c>
      <c r="D96" s="138">
        <v>3773898044.9300032</v>
      </c>
      <c r="E96" s="138">
        <v>3773898044.9300032</v>
      </c>
      <c r="F96" s="138">
        <v>3489087856.8000016</v>
      </c>
      <c r="G96" s="149"/>
      <c r="H96" s="20">
        <f t="shared" si="2"/>
        <v>92.453156266035691</v>
      </c>
      <c r="I96" s="20">
        <f t="shared" si="3"/>
        <v>92.453156266035691</v>
      </c>
    </row>
    <row r="97" spans="1:9" ht="10.5" customHeight="1">
      <c r="A97" s="59"/>
      <c r="B97" s="85" t="s">
        <v>255</v>
      </c>
      <c r="C97" s="139">
        <v>5400000000.6891003</v>
      </c>
      <c r="D97" s="138">
        <v>5102935585.1905107</v>
      </c>
      <c r="E97" s="138">
        <v>5102935585.1905107</v>
      </c>
      <c r="F97" s="138">
        <v>5102888165.0003538</v>
      </c>
      <c r="G97" s="149"/>
      <c r="H97" s="20">
        <f t="shared" si="2"/>
        <v>99.999070727243861</v>
      </c>
      <c r="I97" s="20">
        <f t="shared" si="3"/>
        <v>99.999070727243861</v>
      </c>
    </row>
    <row r="98" spans="1:9" ht="10.5" customHeight="1">
      <c r="A98" s="15" t="s">
        <v>472</v>
      </c>
      <c r="B98" s="24"/>
      <c r="C98" s="151">
        <f>SUM(C99:C99)</f>
        <v>9566941</v>
      </c>
      <c r="D98" s="151">
        <f>SUM(D99:D99)</f>
        <v>9632626.4600000009</v>
      </c>
      <c r="E98" s="151">
        <f>SUM(E99:E99)</f>
        <v>9632626.4600000009</v>
      </c>
      <c r="F98" s="151">
        <f>SUM(F99:F99)</f>
        <v>6055357.25</v>
      </c>
      <c r="G98" s="151"/>
      <c r="H98" s="17">
        <f t="shared" si="2"/>
        <v>62.862992509314012</v>
      </c>
      <c r="I98" s="17">
        <f t="shared" si="3"/>
        <v>62.862992509314012</v>
      </c>
    </row>
    <row r="99" spans="1:9" ht="10.5" customHeight="1">
      <c r="A99" s="59"/>
      <c r="B99" s="59" t="s">
        <v>471</v>
      </c>
      <c r="C99" s="139">
        <v>9566941</v>
      </c>
      <c r="D99" s="138">
        <v>9632626.4600000009</v>
      </c>
      <c r="E99" s="138">
        <v>9632626.4600000009</v>
      </c>
      <c r="F99" s="138">
        <v>6055357.25</v>
      </c>
      <c r="G99" s="84"/>
      <c r="H99" s="20">
        <f t="shared" si="2"/>
        <v>62.862992509314012</v>
      </c>
      <c r="I99" s="20">
        <f t="shared" si="3"/>
        <v>62.862992509314012</v>
      </c>
    </row>
    <row r="100" spans="1:9" ht="10.5" customHeight="1">
      <c r="A100" s="15" t="s">
        <v>470</v>
      </c>
      <c r="B100" s="15"/>
      <c r="C100" s="140">
        <f>SUM(C101:C103)</f>
        <v>24735750</v>
      </c>
      <c r="D100" s="140">
        <f>SUM(D101:D103)</f>
        <v>24735750</v>
      </c>
      <c r="E100" s="140">
        <f>SUM(E101:E103)</f>
        <v>24735750</v>
      </c>
      <c r="F100" s="140">
        <f>SUM(F101:F103)</f>
        <v>24452110.27</v>
      </c>
      <c r="G100" s="140"/>
      <c r="H100" s="142">
        <f t="shared" si="2"/>
        <v>98.853320679583192</v>
      </c>
      <c r="I100" s="142">
        <f t="shared" si="3"/>
        <v>98.853320679583192</v>
      </c>
    </row>
    <row r="101" spans="1:9" ht="10.5" customHeight="1">
      <c r="A101" s="59"/>
      <c r="B101" s="59" t="s">
        <v>469</v>
      </c>
      <c r="C101" s="139">
        <v>17000000</v>
      </c>
      <c r="D101" s="138">
        <v>17000000</v>
      </c>
      <c r="E101" s="138">
        <v>17000000</v>
      </c>
      <c r="F101" s="138">
        <v>17000000</v>
      </c>
      <c r="G101" s="84"/>
      <c r="H101" s="20">
        <f t="shared" si="2"/>
        <v>100</v>
      </c>
      <c r="I101" s="20">
        <f t="shared" si="3"/>
        <v>100</v>
      </c>
    </row>
    <row r="102" spans="1:9" ht="10.5" customHeight="1">
      <c r="A102" s="59"/>
      <c r="B102" s="59" t="s">
        <v>468</v>
      </c>
      <c r="C102" s="139">
        <v>4480000</v>
      </c>
      <c r="D102" s="138">
        <v>4480000</v>
      </c>
      <c r="E102" s="138">
        <v>4480000</v>
      </c>
      <c r="F102" s="138">
        <v>4308439.2699999996</v>
      </c>
      <c r="G102" s="84"/>
      <c r="H102" s="20">
        <f t="shared" si="2"/>
        <v>96.170519419642858</v>
      </c>
      <c r="I102" s="20">
        <f t="shared" si="3"/>
        <v>96.170519419642858</v>
      </c>
    </row>
    <row r="103" spans="1:9" ht="10.5" customHeight="1">
      <c r="A103" s="59"/>
      <c r="B103" s="85" t="s">
        <v>467</v>
      </c>
      <c r="C103" s="139">
        <v>3255750</v>
      </c>
      <c r="D103" s="138">
        <v>3255750</v>
      </c>
      <c r="E103" s="138">
        <v>3255750</v>
      </c>
      <c r="F103" s="138">
        <v>3143671</v>
      </c>
      <c r="G103" s="84"/>
      <c r="H103" s="20">
        <f t="shared" si="2"/>
        <v>96.557505951009745</v>
      </c>
      <c r="I103" s="20">
        <f t="shared" si="3"/>
        <v>96.557505951009745</v>
      </c>
    </row>
    <row r="104" spans="1:9" ht="10.5" customHeight="1">
      <c r="A104" s="141" t="s">
        <v>466</v>
      </c>
      <c r="B104" s="87"/>
      <c r="C104" s="140">
        <f>SUM(C105:C106)</f>
        <v>35866132</v>
      </c>
      <c r="D104" s="140">
        <f>SUM(D105:D106)</f>
        <v>36940630.539999999</v>
      </c>
      <c r="E104" s="140">
        <f>SUM(E105:E106)</f>
        <v>36940630.539999999</v>
      </c>
      <c r="F104" s="140">
        <f>SUM(F105:F106)</f>
        <v>29894644.679999996</v>
      </c>
      <c r="G104" s="140"/>
      <c r="H104" s="17">
        <f t="shared" si="2"/>
        <v>80.926189518149997</v>
      </c>
      <c r="I104" s="17">
        <f t="shared" si="3"/>
        <v>80.926189518149997</v>
      </c>
    </row>
    <row r="105" spans="1:9" ht="20.25" customHeight="1">
      <c r="A105" s="86"/>
      <c r="B105" s="148" t="s">
        <v>465</v>
      </c>
      <c r="C105" s="139">
        <v>30691003</v>
      </c>
      <c r="D105" s="138">
        <v>31727842.339999996</v>
      </c>
      <c r="E105" s="138">
        <v>31727842.339999996</v>
      </c>
      <c r="F105" s="138">
        <v>25738644.089999996</v>
      </c>
      <c r="G105" s="150"/>
      <c r="H105" s="20">
        <f t="shared" si="2"/>
        <v>81.123209748022219</v>
      </c>
      <c r="I105" s="20">
        <f t="shared" si="3"/>
        <v>81.123209748022219</v>
      </c>
    </row>
    <row r="106" spans="1:9" ht="10.5" customHeight="1">
      <c r="A106" s="86"/>
      <c r="B106" s="148" t="s">
        <v>170</v>
      </c>
      <c r="C106" s="139">
        <v>5175129</v>
      </c>
      <c r="D106" s="138">
        <v>5212788.2</v>
      </c>
      <c r="E106" s="138">
        <v>5212788.2</v>
      </c>
      <c r="F106" s="138">
        <v>4156000.5900000003</v>
      </c>
      <c r="G106" s="150"/>
      <c r="H106" s="20">
        <f t="shared" si="2"/>
        <v>79.727018066838014</v>
      </c>
      <c r="I106" s="20">
        <f t="shared" si="3"/>
        <v>79.727018066838014</v>
      </c>
    </row>
    <row r="107" spans="1:9" ht="10.5" customHeight="1">
      <c r="A107" s="141" t="s">
        <v>91</v>
      </c>
      <c r="B107" s="87"/>
      <c r="C107" s="140">
        <f>C108</f>
        <v>90000000</v>
      </c>
      <c r="D107" s="140">
        <f>D108</f>
        <v>86830614.120000005</v>
      </c>
      <c r="E107" s="140">
        <f>E108</f>
        <v>86830614.120000005</v>
      </c>
      <c r="F107" s="140">
        <f>F108</f>
        <v>86830614.120000005</v>
      </c>
      <c r="G107" s="140"/>
      <c r="H107" s="17">
        <f t="shared" si="2"/>
        <v>100</v>
      </c>
      <c r="I107" s="17">
        <f t="shared" si="3"/>
        <v>100</v>
      </c>
    </row>
    <row r="108" spans="1:9" ht="10.5" customHeight="1">
      <c r="A108" s="86"/>
      <c r="B108" s="82" t="s">
        <v>464</v>
      </c>
      <c r="C108" s="139">
        <v>90000000</v>
      </c>
      <c r="D108" s="138">
        <v>86830614.120000005</v>
      </c>
      <c r="E108" s="138">
        <v>86830614.120000005</v>
      </c>
      <c r="F108" s="138">
        <v>86830614.120000005</v>
      </c>
      <c r="G108" s="149"/>
      <c r="H108" s="20">
        <f t="shared" si="2"/>
        <v>100</v>
      </c>
      <c r="I108" s="20">
        <f t="shared" si="3"/>
        <v>100</v>
      </c>
    </row>
    <row r="109" spans="1:9" ht="10.5" customHeight="1">
      <c r="A109" s="141" t="s">
        <v>463</v>
      </c>
      <c r="B109" s="87"/>
      <c r="C109" s="140">
        <f>SUM(C110:C110)</f>
        <v>64889392</v>
      </c>
      <c r="D109" s="140">
        <f>SUM(D110:D110)</f>
        <v>64889392</v>
      </c>
      <c r="E109" s="140">
        <f>SUM(E110:E110)</f>
        <v>64889392</v>
      </c>
      <c r="F109" s="140">
        <f>SUM(F110:F110)</f>
        <v>64889392</v>
      </c>
      <c r="G109" s="140"/>
      <c r="H109" s="17">
        <f t="shared" si="2"/>
        <v>100</v>
      </c>
      <c r="I109" s="17">
        <f t="shared" si="3"/>
        <v>100</v>
      </c>
    </row>
    <row r="110" spans="1:9" ht="10.5" customHeight="1">
      <c r="A110" s="86"/>
      <c r="B110" s="85" t="s">
        <v>462</v>
      </c>
      <c r="C110" s="139">
        <v>64889392</v>
      </c>
      <c r="D110" s="138">
        <v>64889392</v>
      </c>
      <c r="E110" s="138">
        <v>64889392</v>
      </c>
      <c r="F110" s="138">
        <v>64889392</v>
      </c>
      <c r="G110" s="137"/>
      <c r="H110" s="20">
        <f t="shared" si="2"/>
        <v>100</v>
      </c>
      <c r="I110" s="20">
        <f t="shared" si="3"/>
        <v>100</v>
      </c>
    </row>
    <row r="111" spans="1:9" ht="10.5" customHeight="1">
      <c r="A111" s="141" t="s">
        <v>461</v>
      </c>
      <c r="B111" s="87"/>
      <c r="C111" s="140">
        <f>+C113</f>
        <v>5315000</v>
      </c>
      <c r="D111" s="140">
        <f>SUM(D112:D113)</f>
        <v>5606739.5500000007</v>
      </c>
      <c r="E111" s="140">
        <f>SUM(E112:E113)</f>
        <v>5606739.5500000007</v>
      </c>
      <c r="F111" s="140">
        <f>SUM(F112:F113)</f>
        <v>5606739.5500000007</v>
      </c>
      <c r="G111" s="140"/>
      <c r="H111" s="17">
        <f t="shared" si="2"/>
        <v>100</v>
      </c>
      <c r="I111" s="17">
        <f t="shared" si="3"/>
        <v>100</v>
      </c>
    </row>
    <row r="112" spans="1:9" ht="10.5" customHeight="1">
      <c r="A112" s="86"/>
      <c r="B112" s="148" t="s">
        <v>460</v>
      </c>
      <c r="C112" s="139">
        <v>0</v>
      </c>
      <c r="D112" s="138">
        <v>1196338.57</v>
      </c>
      <c r="E112" s="138">
        <v>1196338.57</v>
      </c>
      <c r="F112" s="138">
        <v>1196338.57</v>
      </c>
      <c r="G112" s="137"/>
      <c r="H112" s="20">
        <f t="shared" si="2"/>
        <v>100</v>
      </c>
      <c r="I112" s="20">
        <f t="shared" si="3"/>
        <v>100</v>
      </c>
    </row>
    <row r="113" spans="1:9" ht="10.5" customHeight="1">
      <c r="A113" s="86"/>
      <c r="B113" s="148" t="s">
        <v>170</v>
      </c>
      <c r="C113" s="139">
        <v>5315000</v>
      </c>
      <c r="D113" s="138">
        <v>4410400.9800000004</v>
      </c>
      <c r="E113" s="138">
        <v>4410400.9800000004</v>
      </c>
      <c r="F113" s="138">
        <v>4410400.9800000004</v>
      </c>
      <c r="G113" s="137"/>
      <c r="H113" s="20">
        <f t="shared" si="2"/>
        <v>100</v>
      </c>
      <c r="I113" s="20">
        <f t="shared" si="3"/>
        <v>100</v>
      </c>
    </row>
    <row r="114" spans="1:9" ht="10.5" customHeight="1">
      <c r="A114" s="141" t="s">
        <v>459</v>
      </c>
      <c r="B114" s="87"/>
      <c r="C114" s="147">
        <f>SUM(C115:C118)</f>
        <v>250000</v>
      </c>
      <c r="D114" s="147">
        <f>SUM(D115:D118)</f>
        <v>254438.54</v>
      </c>
      <c r="E114" s="147">
        <f>SUM(E115:E118)</f>
        <v>254438.54</v>
      </c>
      <c r="F114" s="147">
        <f>SUM(F115:F118)</f>
        <v>156368</v>
      </c>
      <c r="G114" s="146"/>
      <c r="H114" s="17">
        <f t="shared" si="2"/>
        <v>61.456098592611006</v>
      </c>
      <c r="I114" s="17">
        <f t="shared" si="3"/>
        <v>61.456098592611006</v>
      </c>
    </row>
    <row r="115" spans="1:9" ht="10.5" customHeight="1">
      <c r="A115" s="86"/>
      <c r="B115" s="85" t="s">
        <v>458</v>
      </c>
      <c r="C115" s="139">
        <v>125000</v>
      </c>
      <c r="D115" s="138">
        <v>108019.65000000002</v>
      </c>
      <c r="E115" s="138">
        <v>108019.65000000002</v>
      </c>
      <c r="F115" s="138">
        <v>58984.15</v>
      </c>
      <c r="G115" s="137"/>
      <c r="H115" s="20">
        <f t="shared" si="2"/>
        <v>54.605018623926284</v>
      </c>
      <c r="I115" s="20">
        <f t="shared" si="3"/>
        <v>54.605018623926284</v>
      </c>
    </row>
    <row r="116" spans="1:9" ht="10.5" customHeight="1">
      <c r="A116" s="86"/>
      <c r="B116" s="85" t="s">
        <v>457</v>
      </c>
      <c r="C116" s="139">
        <v>125000</v>
      </c>
      <c r="D116" s="138">
        <v>115727.95999999999</v>
      </c>
      <c r="E116" s="138">
        <v>115727.95999999999</v>
      </c>
      <c r="F116" s="138">
        <v>66692.92</v>
      </c>
      <c r="G116" s="137"/>
      <c r="H116" s="20">
        <f t="shared" si="2"/>
        <v>57.629046602048462</v>
      </c>
      <c r="I116" s="20">
        <f t="shared" si="3"/>
        <v>57.629046602048462</v>
      </c>
    </row>
    <row r="117" spans="1:9" ht="10.5" customHeight="1">
      <c r="A117" s="86"/>
      <c r="B117" s="85" t="s">
        <v>170</v>
      </c>
      <c r="C117" s="139">
        <v>0</v>
      </c>
      <c r="D117" s="138">
        <v>26940.799999999999</v>
      </c>
      <c r="E117" s="138">
        <v>26940.799999999999</v>
      </c>
      <c r="F117" s="138">
        <v>26940.799999999999</v>
      </c>
      <c r="G117" s="137"/>
      <c r="H117" s="20">
        <f t="shared" si="2"/>
        <v>100</v>
      </c>
      <c r="I117" s="20">
        <f t="shared" si="3"/>
        <v>100</v>
      </c>
    </row>
    <row r="118" spans="1:9" ht="10.5" customHeight="1">
      <c r="A118" s="86"/>
      <c r="B118" s="85" t="s">
        <v>169</v>
      </c>
      <c r="C118" s="139">
        <v>0</v>
      </c>
      <c r="D118" s="138">
        <v>3750.13</v>
      </c>
      <c r="E118" s="138">
        <v>3750.13</v>
      </c>
      <c r="F118" s="138">
        <v>3750.13</v>
      </c>
      <c r="G118" s="137"/>
      <c r="H118" s="20">
        <f t="shared" si="2"/>
        <v>100</v>
      </c>
      <c r="I118" s="20">
        <f t="shared" si="3"/>
        <v>100</v>
      </c>
    </row>
    <row r="119" spans="1:9" ht="10.5" customHeight="1">
      <c r="A119" s="141" t="s">
        <v>243</v>
      </c>
      <c r="B119" s="87"/>
      <c r="C119" s="147">
        <f>SUM(C120:C126)</f>
        <v>1326741442</v>
      </c>
      <c r="D119" s="147">
        <f>SUM(D120:D126)</f>
        <v>1332249954.3499999</v>
      </c>
      <c r="E119" s="147">
        <f>SUM(E120:E126)</f>
        <v>1332249954.3499999</v>
      </c>
      <c r="F119" s="147">
        <f>SUM(F120:F126)</f>
        <v>1329606707.74</v>
      </c>
      <c r="G119" s="146"/>
      <c r="H119" s="142">
        <f t="shared" si="2"/>
        <v>99.801595293633198</v>
      </c>
      <c r="I119" s="142">
        <f t="shared" si="3"/>
        <v>99.801595293633198</v>
      </c>
    </row>
    <row r="120" spans="1:9" ht="10.5" customHeight="1">
      <c r="A120" s="86"/>
      <c r="B120" s="85" t="s">
        <v>155</v>
      </c>
      <c r="C120" s="139">
        <v>7417047</v>
      </c>
      <c r="D120" s="138">
        <v>6203486.0699999975</v>
      </c>
      <c r="E120" s="138">
        <v>6203486.0699999975</v>
      </c>
      <c r="F120" s="138">
        <v>6203486.0699999975</v>
      </c>
      <c r="G120" s="137"/>
      <c r="H120" s="20">
        <f t="shared" si="2"/>
        <v>100</v>
      </c>
      <c r="I120" s="20">
        <f t="shared" si="3"/>
        <v>100</v>
      </c>
    </row>
    <row r="121" spans="1:9" ht="10.5" customHeight="1">
      <c r="A121" s="86"/>
      <c r="B121" s="85" t="s">
        <v>170</v>
      </c>
      <c r="C121" s="139">
        <v>11495331</v>
      </c>
      <c r="D121" s="138">
        <v>11278349.33</v>
      </c>
      <c r="E121" s="138">
        <v>11278349.33</v>
      </c>
      <c r="F121" s="138">
        <v>11231836.83</v>
      </c>
      <c r="G121" s="137"/>
      <c r="H121" s="20">
        <f t="shared" si="2"/>
        <v>99.587594792118395</v>
      </c>
      <c r="I121" s="20">
        <f t="shared" si="3"/>
        <v>99.587594792118395</v>
      </c>
    </row>
    <row r="122" spans="1:9" ht="10.5" customHeight="1">
      <c r="A122" s="86"/>
      <c r="B122" s="85" t="s">
        <v>169</v>
      </c>
      <c r="C122" s="139">
        <v>7307849</v>
      </c>
      <c r="D122" s="138">
        <v>7047794.79</v>
      </c>
      <c r="E122" s="138">
        <v>7047794.79</v>
      </c>
      <c r="F122" s="138">
        <v>7032187.1399999997</v>
      </c>
      <c r="G122" s="137"/>
      <c r="H122" s="20">
        <f t="shared" si="2"/>
        <v>99.77854562363045</v>
      </c>
      <c r="I122" s="20">
        <f t="shared" si="3"/>
        <v>99.77854562363045</v>
      </c>
    </row>
    <row r="123" spans="1:9" ht="10.5" customHeight="1">
      <c r="A123" s="86"/>
      <c r="B123" s="85" t="s">
        <v>456</v>
      </c>
      <c r="C123" s="139">
        <v>420680053</v>
      </c>
      <c r="D123" s="138">
        <v>408509909.15000004</v>
      </c>
      <c r="E123" s="138">
        <v>408509909.15000004</v>
      </c>
      <c r="F123" s="138">
        <v>405994784.74000001</v>
      </c>
      <c r="G123" s="137"/>
      <c r="H123" s="20">
        <f t="shared" si="2"/>
        <v>99.38431740487438</v>
      </c>
      <c r="I123" s="20">
        <f t="shared" si="3"/>
        <v>99.38431740487438</v>
      </c>
    </row>
    <row r="124" spans="1:9" ht="10.5" customHeight="1">
      <c r="A124" s="86"/>
      <c r="B124" s="85" t="s">
        <v>455</v>
      </c>
      <c r="C124" s="139">
        <v>378855022</v>
      </c>
      <c r="D124" s="138">
        <v>375487006.94999993</v>
      </c>
      <c r="E124" s="138">
        <v>375487006.94999993</v>
      </c>
      <c r="F124" s="138">
        <v>375455687.54999995</v>
      </c>
      <c r="G124" s="137"/>
      <c r="H124" s="20">
        <f t="shared" si="2"/>
        <v>99.991658992343204</v>
      </c>
      <c r="I124" s="20">
        <f t="shared" si="3"/>
        <v>99.991658992343204</v>
      </c>
    </row>
    <row r="125" spans="1:9" ht="10.5" customHeight="1">
      <c r="A125" s="86"/>
      <c r="B125" s="85" t="s">
        <v>239</v>
      </c>
      <c r="C125" s="139">
        <v>416663409</v>
      </c>
      <c r="D125" s="138">
        <v>443668708.42999995</v>
      </c>
      <c r="E125" s="138">
        <v>443668708.42999995</v>
      </c>
      <c r="F125" s="138">
        <v>443634025.77999991</v>
      </c>
      <c r="G125" s="137"/>
      <c r="H125" s="20">
        <f t="shared" si="2"/>
        <v>99.992182759491257</v>
      </c>
      <c r="I125" s="20">
        <f t="shared" si="3"/>
        <v>99.992182759491257</v>
      </c>
    </row>
    <row r="126" spans="1:9" ht="10.5" customHeight="1">
      <c r="A126" s="86"/>
      <c r="B126" s="85" t="s">
        <v>238</v>
      </c>
      <c r="C126" s="139">
        <v>84322731</v>
      </c>
      <c r="D126" s="138">
        <v>80054699.63000001</v>
      </c>
      <c r="E126" s="138">
        <v>80054699.63000001</v>
      </c>
      <c r="F126" s="138">
        <v>80054699.63000001</v>
      </c>
      <c r="G126" s="137"/>
      <c r="H126" s="20">
        <f t="shared" si="2"/>
        <v>100</v>
      </c>
      <c r="I126" s="20">
        <f t="shared" si="3"/>
        <v>100</v>
      </c>
    </row>
    <row r="127" spans="1:9" ht="10.5" customHeight="1">
      <c r="A127" s="141" t="s">
        <v>128</v>
      </c>
      <c r="B127" s="87"/>
      <c r="C127" s="140">
        <f>SUM(C128:C129)</f>
        <v>29135657.13779626</v>
      </c>
      <c r="D127" s="140">
        <f>SUM(D128:D129)</f>
        <v>39646432.324864313</v>
      </c>
      <c r="E127" s="140">
        <f>SUM(E128:E129)</f>
        <v>39646432.324864313</v>
      </c>
      <c r="F127" s="140">
        <f>SUM(F128:F129)</f>
        <v>38099571.974416643</v>
      </c>
      <c r="G127" s="140"/>
      <c r="H127" s="142">
        <f t="shared" si="2"/>
        <v>96.09836179514808</v>
      </c>
      <c r="I127" s="142">
        <f t="shared" si="3"/>
        <v>96.09836179514808</v>
      </c>
    </row>
    <row r="128" spans="1:9" ht="10.5" customHeight="1">
      <c r="A128" s="86"/>
      <c r="B128" s="85" t="s">
        <v>152</v>
      </c>
      <c r="C128" s="139">
        <v>25182078.13779626</v>
      </c>
      <c r="D128" s="138">
        <v>35692853.324864313</v>
      </c>
      <c r="E128" s="138">
        <v>35692853.324864313</v>
      </c>
      <c r="F128" s="138">
        <v>34145992.974416643</v>
      </c>
      <c r="G128" s="137"/>
      <c r="H128" s="20">
        <f t="shared" si="2"/>
        <v>95.666190269607569</v>
      </c>
      <c r="I128" s="20">
        <f t="shared" si="3"/>
        <v>95.666190269607569</v>
      </c>
    </row>
    <row r="129" spans="1:9" ht="10.5" customHeight="1">
      <c r="A129" s="86"/>
      <c r="B129" s="85" t="s">
        <v>199</v>
      </c>
      <c r="C129" s="139">
        <v>3953579</v>
      </c>
      <c r="D129" s="138">
        <v>3953579</v>
      </c>
      <c r="E129" s="138">
        <v>3953579</v>
      </c>
      <c r="F129" s="138">
        <v>3953579</v>
      </c>
      <c r="G129" s="137"/>
      <c r="H129" s="20">
        <f t="shared" si="2"/>
        <v>100</v>
      </c>
      <c r="I129" s="20">
        <f t="shared" si="3"/>
        <v>100</v>
      </c>
    </row>
    <row r="130" spans="1:9" ht="10.5" customHeight="1">
      <c r="A130" s="141" t="s">
        <v>454</v>
      </c>
      <c r="B130" s="87"/>
      <c r="C130" s="140">
        <f>+C131</f>
        <v>1500000</v>
      </c>
      <c r="D130" s="140">
        <f>+D131</f>
        <v>1500000</v>
      </c>
      <c r="E130" s="140">
        <f>+E131</f>
        <v>1500000</v>
      </c>
      <c r="F130" s="140">
        <f>+F131</f>
        <v>849253</v>
      </c>
      <c r="G130" s="140"/>
      <c r="H130" s="142">
        <f t="shared" si="2"/>
        <v>56.616866666666667</v>
      </c>
      <c r="I130" s="142">
        <f t="shared" si="3"/>
        <v>56.616866666666667</v>
      </c>
    </row>
    <row r="131" spans="1:9" ht="10.5" customHeight="1">
      <c r="A131" s="86"/>
      <c r="B131" s="85" t="s">
        <v>453</v>
      </c>
      <c r="C131" s="139">
        <v>1500000</v>
      </c>
      <c r="D131" s="138">
        <v>1500000</v>
      </c>
      <c r="E131" s="138">
        <v>1500000</v>
      </c>
      <c r="F131" s="138">
        <v>849253</v>
      </c>
      <c r="G131" s="137"/>
      <c r="H131" s="20">
        <f t="shared" si="2"/>
        <v>56.616866666666667</v>
      </c>
      <c r="I131" s="20">
        <f t="shared" si="3"/>
        <v>56.616866666666667</v>
      </c>
    </row>
    <row r="132" spans="1:9" ht="10.5" customHeight="1">
      <c r="A132" s="141" t="s">
        <v>452</v>
      </c>
      <c r="B132" s="87"/>
      <c r="C132" s="140">
        <f>SUM(C133:C135)</f>
        <v>17346101039.1595</v>
      </c>
      <c r="D132" s="140">
        <f>SUM(D133:D135)</f>
        <v>17200930377.485531</v>
      </c>
      <c r="E132" s="140">
        <f>SUM(E133:E135)</f>
        <v>17200930377.485531</v>
      </c>
      <c r="F132" s="140">
        <f>SUM(F133:F135)</f>
        <v>17032504406.024101</v>
      </c>
      <c r="G132" s="140"/>
      <c r="H132" s="142">
        <f t="shared" si="2"/>
        <v>99.020832200554196</v>
      </c>
      <c r="I132" s="142">
        <f t="shared" si="3"/>
        <v>99.020832200554196</v>
      </c>
    </row>
    <row r="133" spans="1:9" ht="10.5" customHeight="1">
      <c r="A133" s="86"/>
      <c r="B133" s="82" t="s">
        <v>451</v>
      </c>
      <c r="C133" s="139">
        <v>366473787.31309998</v>
      </c>
      <c r="D133" s="138">
        <v>364429541.48789996</v>
      </c>
      <c r="E133" s="138">
        <v>364429541.48789996</v>
      </c>
      <c r="F133" s="138">
        <v>347752383.9360745</v>
      </c>
      <c r="G133" s="143"/>
      <c r="H133" s="20">
        <f t="shared" si="2"/>
        <v>95.423763539109473</v>
      </c>
      <c r="I133" s="20">
        <f t="shared" si="3"/>
        <v>95.423763539109473</v>
      </c>
    </row>
    <row r="134" spans="1:9" ht="10.5" customHeight="1">
      <c r="A134" s="86"/>
      <c r="B134" s="82" t="s">
        <v>450</v>
      </c>
      <c r="C134" s="139">
        <v>10695893262</v>
      </c>
      <c r="D134" s="138">
        <v>10298928091.200001</v>
      </c>
      <c r="E134" s="138">
        <v>10298928091.200001</v>
      </c>
      <c r="F134" s="138">
        <v>10217626046.57999</v>
      </c>
      <c r="G134" s="143"/>
      <c r="H134" s="20">
        <f t="shared" si="2"/>
        <v>99.210577606717337</v>
      </c>
      <c r="I134" s="20">
        <f t="shared" si="3"/>
        <v>99.210577606717337</v>
      </c>
    </row>
    <row r="135" spans="1:9" ht="10.5" customHeight="1">
      <c r="A135" s="145"/>
      <c r="B135" s="144" t="s">
        <v>449</v>
      </c>
      <c r="C135" s="139">
        <v>6283733989.8464003</v>
      </c>
      <c r="D135" s="138">
        <v>6537572744.7976303</v>
      </c>
      <c r="E135" s="138">
        <v>6537572744.7976303</v>
      </c>
      <c r="F135" s="138">
        <v>6467125975.5080366</v>
      </c>
      <c r="G135" s="143"/>
      <c r="H135" s="20">
        <f t="shared" si="2"/>
        <v>98.922432345465637</v>
      </c>
      <c r="I135" s="20">
        <f t="shared" si="3"/>
        <v>98.922432345465637</v>
      </c>
    </row>
    <row r="136" spans="1:9" ht="10.5" customHeight="1">
      <c r="A136" s="141" t="s">
        <v>448</v>
      </c>
      <c r="B136" s="87"/>
      <c r="C136" s="140">
        <f>SUM(C137:C138)</f>
        <v>268497547</v>
      </c>
      <c r="D136" s="140">
        <f>SUM(D137:D138)</f>
        <v>236449627.87000003</v>
      </c>
      <c r="E136" s="140">
        <f>SUM(E137:E138)</f>
        <v>236449627.87000003</v>
      </c>
      <c r="F136" s="140">
        <f>SUM(F137:F138)</f>
        <v>231913271.16</v>
      </c>
      <c r="G136" s="140"/>
      <c r="H136" s="17">
        <f t="shared" ref="H136:H152" si="4">IFERROR(+F136/D136*100,"n.a.")</f>
        <v>98.081470141922097</v>
      </c>
      <c r="I136" s="17">
        <f t="shared" ref="I136:I152" si="5">IFERROR(+F136/E136*100,"n.a.")</f>
        <v>98.081470141922097</v>
      </c>
    </row>
    <row r="137" spans="1:9" ht="10.5" customHeight="1">
      <c r="A137" s="86"/>
      <c r="B137" s="82" t="s">
        <v>447</v>
      </c>
      <c r="C137" s="139">
        <v>26829670</v>
      </c>
      <c r="D137" s="138">
        <v>25533140.999999963</v>
      </c>
      <c r="E137" s="138">
        <v>25533140.999999963</v>
      </c>
      <c r="F137" s="138">
        <v>25533140.999999963</v>
      </c>
      <c r="G137" s="137"/>
      <c r="H137" s="20">
        <f t="shared" si="4"/>
        <v>100</v>
      </c>
      <c r="I137" s="20">
        <f t="shared" si="5"/>
        <v>100</v>
      </c>
    </row>
    <row r="138" spans="1:9" ht="10.5" customHeight="1">
      <c r="A138" s="86"/>
      <c r="B138" s="82" t="s">
        <v>446</v>
      </c>
      <c r="C138" s="139">
        <v>241667877</v>
      </c>
      <c r="D138" s="138">
        <v>210916486.87000006</v>
      </c>
      <c r="E138" s="138">
        <v>210916486.87000006</v>
      </c>
      <c r="F138" s="138">
        <v>206380130.16000003</v>
      </c>
      <c r="G138" s="137"/>
      <c r="H138" s="20">
        <f t="shared" si="4"/>
        <v>97.849216636726908</v>
      </c>
      <c r="I138" s="20">
        <f t="shared" si="5"/>
        <v>97.849216636726908</v>
      </c>
    </row>
    <row r="139" spans="1:9" ht="10.5" customHeight="1">
      <c r="A139" s="141" t="s">
        <v>672</v>
      </c>
      <c r="B139" s="87"/>
      <c r="C139" s="140">
        <f>+C140</f>
        <v>12690000</v>
      </c>
      <c r="D139" s="140">
        <f>+D140</f>
        <v>12690000</v>
      </c>
      <c r="E139" s="140">
        <f>+E140</f>
        <v>12690000</v>
      </c>
      <c r="F139" s="140">
        <f>+F140</f>
        <v>12371617.59</v>
      </c>
      <c r="G139" s="140"/>
      <c r="H139" s="142">
        <f t="shared" si="4"/>
        <v>97.491076359338052</v>
      </c>
      <c r="I139" s="142">
        <f t="shared" si="5"/>
        <v>97.491076359338052</v>
      </c>
    </row>
    <row r="140" spans="1:9" ht="10.5" customHeight="1">
      <c r="A140" s="86"/>
      <c r="B140" s="85" t="s">
        <v>170</v>
      </c>
      <c r="C140" s="139">
        <v>12690000</v>
      </c>
      <c r="D140" s="138">
        <v>12690000</v>
      </c>
      <c r="E140" s="138">
        <v>12690000</v>
      </c>
      <c r="F140" s="138">
        <v>12371617.59</v>
      </c>
      <c r="G140" s="137"/>
      <c r="H140" s="20">
        <f t="shared" si="4"/>
        <v>97.491076359338052</v>
      </c>
      <c r="I140" s="20">
        <f t="shared" si="5"/>
        <v>97.491076359338052</v>
      </c>
    </row>
    <row r="141" spans="1:9" ht="10.5" customHeight="1">
      <c r="A141" s="141" t="s">
        <v>673</v>
      </c>
      <c r="B141" s="87"/>
      <c r="C141" s="140">
        <f>SUM(C142:C152)</f>
        <v>33121448.940000001</v>
      </c>
      <c r="D141" s="140">
        <f>SUM(D142:D152)</f>
        <v>33121448.940000001</v>
      </c>
      <c r="E141" s="140">
        <f>SUM(E142:E152)</f>
        <v>33121448.940000001</v>
      </c>
      <c r="F141" s="140">
        <f>SUM(F142:F152)</f>
        <v>338411.7099999999</v>
      </c>
      <c r="G141" s="140"/>
      <c r="H141" s="17">
        <f t="shared" si="4"/>
        <v>1.0217297878877152</v>
      </c>
      <c r="I141" s="17">
        <f t="shared" si="5"/>
        <v>1.0217297878877152</v>
      </c>
    </row>
    <row r="142" spans="1:9" ht="10.5" customHeight="1">
      <c r="A142" s="86"/>
      <c r="B142" s="82" t="s">
        <v>445</v>
      </c>
      <c r="C142" s="139">
        <v>4500000</v>
      </c>
      <c r="D142" s="138">
        <v>4500000</v>
      </c>
      <c r="E142" s="138">
        <v>4500000</v>
      </c>
      <c r="F142" s="138">
        <v>247863.21</v>
      </c>
      <c r="G142" s="137"/>
      <c r="H142" s="20">
        <f t="shared" si="4"/>
        <v>5.5080713333333327</v>
      </c>
      <c r="I142" s="20">
        <f t="shared" si="5"/>
        <v>5.5080713333333327</v>
      </c>
    </row>
    <row r="143" spans="1:9" ht="10.5" customHeight="1">
      <c r="A143" s="86"/>
      <c r="B143" s="82" t="s">
        <v>444</v>
      </c>
      <c r="C143" s="139">
        <v>9999999.9600000083</v>
      </c>
      <c r="D143" s="138">
        <v>9999999.9600000083</v>
      </c>
      <c r="E143" s="138">
        <v>9999999.9600000083</v>
      </c>
      <c r="F143" s="138">
        <v>0</v>
      </c>
      <c r="G143" s="137"/>
      <c r="H143" s="20">
        <f t="shared" si="4"/>
        <v>0</v>
      </c>
      <c r="I143" s="20">
        <f t="shared" si="5"/>
        <v>0</v>
      </c>
    </row>
    <row r="144" spans="1:9" ht="10.5" customHeight="1">
      <c r="A144" s="86"/>
      <c r="B144" s="82" t="s">
        <v>443</v>
      </c>
      <c r="C144" s="139">
        <v>1334307.9999999993</v>
      </c>
      <c r="D144" s="138">
        <v>1334307.9999999993</v>
      </c>
      <c r="E144" s="138">
        <v>1334307.9999999993</v>
      </c>
      <c r="F144" s="138">
        <v>0</v>
      </c>
      <c r="G144" s="137"/>
      <c r="H144" s="20">
        <f t="shared" si="4"/>
        <v>0</v>
      </c>
      <c r="I144" s="20">
        <f t="shared" si="5"/>
        <v>0</v>
      </c>
    </row>
    <row r="145" spans="1:9" ht="10.5" customHeight="1">
      <c r="A145" s="86"/>
      <c r="B145" s="88" t="s">
        <v>442</v>
      </c>
      <c r="C145" s="139">
        <v>3149999.9100000011</v>
      </c>
      <c r="D145" s="138">
        <v>3149999.9100000011</v>
      </c>
      <c r="E145" s="138">
        <v>3149999.9100000011</v>
      </c>
      <c r="F145" s="138">
        <v>0</v>
      </c>
      <c r="G145" s="137"/>
      <c r="H145" s="20">
        <f t="shared" si="4"/>
        <v>0</v>
      </c>
      <c r="I145" s="20">
        <f t="shared" si="5"/>
        <v>0</v>
      </c>
    </row>
    <row r="146" spans="1:9" ht="10.5" customHeight="1">
      <c r="A146" s="86"/>
      <c r="B146" s="88" t="s">
        <v>441</v>
      </c>
      <c r="C146" s="139">
        <v>2040000.029999997</v>
      </c>
      <c r="D146" s="138">
        <v>2040000.029999997</v>
      </c>
      <c r="E146" s="138">
        <v>2040000.029999997</v>
      </c>
      <c r="F146" s="138">
        <v>0</v>
      </c>
      <c r="G146" s="137"/>
      <c r="H146" s="20">
        <f t="shared" si="4"/>
        <v>0</v>
      </c>
      <c r="I146" s="20">
        <f t="shared" si="5"/>
        <v>0</v>
      </c>
    </row>
    <row r="147" spans="1:9" ht="10.5" customHeight="1">
      <c r="A147" s="86"/>
      <c r="B147" s="82" t="s">
        <v>440</v>
      </c>
      <c r="C147" s="139">
        <v>1184066</v>
      </c>
      <c r="D147" s="138">
        <v>1184066</v>
      </c>
      <c r="E147" s="138">
        <v>1184066</v>
      </c>
      <c r="F147" s="138">
        <v>0</v>
      </c>
      <c r="G147" s="137"/>
      <c r="H147" s="20">
        <f t="shared" si="4"/>
        <v>0</v>
      </c>
      <c r="I147" s="20">
        <f t="shared" si="5"/>
        <v>0</v>
      </c>
    </row>
    <row r="148" spans="1:9" ht="10.5" customHeight="1">
      <c r="A148" s="86"/>
      <c r="B148" s="82" t="s">
        <v>170</v>
      </c>
      <c r="C148" s="139">
        <v>3832067</v>
      </c>
      <c r="D148" s="138">
        <v>3832067</v>
      </c>
      <c r="E148" s="138">
        <v>3832067</v>
      </c>
      <c r="F148" s="138">
        <v>0</v>
      </c>
      <c r="G148" s="137"/>
      <c r="H148" s="20">
        <f t="shared" si="4"/>
        <v>0</v>
      </c>
      <c r="I148" s="20">
        <f t="shared" si="5"/>
        <v>0</v>
      </c>
    </row>
    <row r="149" spans="1:9" ht="10.5" customHeight="1">
      <c r="A149" s="86"/>
      <c r="B149" s="82" t="s">
        <v>169</v>
      </c>
      <c r="C149" s="139">
        <v>253816</v>
      </c>
      <c r="D149" s="138">
        <v>253816</v>
      </c>
      <c r="E149" s="138">
        <v>253816</v>
      </c>
      <c r="F149" s="138">
        <v>20048.5</v>
      </c>
      <c r="G149" s="137"/>
      <c r="H149" s="20">
        <f t="shared" si="4"/>
        <v>7.8988322249188396</v>
      </c>
      <c r="I149" s="20">
        <f t="shared" si="5"/>
        <v>7.8988322249188396</v>
      </c>
    </row>
    <row r="150" spans="1:9" ht="10.5" customHeight="1">
      <c r="A150" s="86"/>
      <c r="B150" s="82" t="s">
        <v>439</v>
      </c>
      <c r="C150" s="139">
        <v>4500000.0399999954</v>
      </c>
      <c r="D150" s="138">
        <v>4500000.0399999954</v>
      </c>
      <c r="E150" s="138">
        <v>4500000.0399999954</v>
      </c>
      <c r="F150" s="138">
        <v>70499.999999999956</v>
      </c>
      <c r="G150" s="137"/>
      <c r="H150" s="20">
        <f t="shared" si="4"/>
        <v>1.5666666527407416</v>
      </c>
      <c r="I150" s="20">
        <f t="shared" si="5"/>
        <v>1.5666666527407416</v>
      </c>
    </row>
    <row r="151" spans="1:9" ht="10.5" customHeight="1">
      <c r="A151" s="86"/>
      <c r="B151" s="82" t="s">
        <v>438</v>
      </c>
      <c r="C151" s="139">
        <v>527192</v>
      </c>
      <c r="D151" s="138">
        <v>527192</v>
      </c>
      <c r="E151" s="138">
        <v>527192</v>
      </c>
      <c r="F151" s="138">
        <v>0</v>
      </c>
      <c r="G151" s="137"/>
      <c r="H151" s="20">
        <f t="shared" si="4"/>
        <v>0</v>
      </c>
      <c r="I151" s="20">
        <f t="shared" si="5"/>
        <v>0</v>
      </c>
    </row>
    <row r="152" spans="1:9" ht="10.5" customHeight="1" thickBot="1">
      <c r="A152" s="325"/>
      <c r="B152" s="329" t="s">
        <v>437</v>
      </c>
      <c r="C152" s="330">
        <v>1800000</v>
      </c>
      <c r="D152" s="331">
        <v>1800000</v>
      </c>
      <c r="E152" s="331">
        <v>1800000</v>
      </c>
      <c r="F152" s="331">
        <v>0</v>
      </c>
      <c r="G152" s="332"/>
      <c r="H152" s="201">
        <f t="shared" si="4"/>
        <v>0</v>
      </c>
      <c r="I152" s="201">
        <f t="shared" si="5"/>
        <v>0</v>
      </c>
    </row>
    <row r="153" spans="1:9" ht="72.75" customHeight="1">
      <c r="A153" s="356" t="s">
        <v>671</v>
      </c>
      <c r="B153" s="357"/>
      <c r="C153" s="357"/>
      <c r="D153" s="357"/>
      <c r="E153" s="357"/>
      <c r="F153" s="357"/>
      <c r="G153" s="357"/>
      <c r="H153" s="357"/>
      <c r="I153" s="357"/>
    </row>
    <row r="154" spans="1:9" ht="10.5" customHeight="1">
      <c r="A154" s="136"/>
      <c r="B154" s="52"/>
      <c r="C154" s="52"/>
      <c r="D154" s="52"/>
      <c r="E154" s="52"/>
      <c r="F154" s="52"/>
      <c r="G154" s="52"/>
      <c r="H154" s="52"/>
      <c r="I154" s="52"/>
    </row>
    <row r="155" spans="1:9" ht="10.5" customHeight="1">
      <c r="A155" s="339"/>
      <c r="B155" s="339"/>
      <c r="C155" s="339"/>
      <c r="D155" s="339"/>
      <c r="E155" s="339"/>
      <c r="F155" s="339"/>
      <c r="G155" s="339"/>
      <c r="H155" s="339"/>
      <c r="I155" s="339"/>
    </row>
    <row r="156" spans="1:9" ht="10.5" customHeight="1">
      <c r="A156" s="333"/>
      <c r="B156" s="333"/>
      <c r="C156" s="333"/>
      <c r="D156" s="333"/>
      <c r="E156" s="333"/>
      <c r="F156" s="333"/>
      <c r="G156" s="333"/>
      <c r="H156" s="333"/>
      <c r="I156" s="333"/>
    </row>
  </sheetData>
  <mergeCells count="12">
    <mergeCell ref="A155:I155"/>
    <mergeCell ref="A156:I156"/>
    <mergeCell ref="A3:I3"/>
    <mergeCell ref="A4:A7"/>
    <mergeCell ref="B4:B7"/>
    <mergeCell ref="E4:F4"/>
    <mergeCell ref="H4:I5"/>
    <mergeCell ref="D5:D6"/>
    <mergeCell ref="E5:E6"/>
    <mergeCell ref="C5:C6"/>
    <mergeCell ref="A153:I153"/>
    <mergeCell ref="A1:D1"/>
  </mergeCells>
  <pageMargins left="0" right="0" top="0" bottom="0" header="0.31496062992125984" footer="0.39370078740157483"/>
  <pageSetup scale="93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zoomScale="130" zoomScaleNormal="130" workbookViewId="0">
      <selection sqref="A1:D1"/>
    </sheetView>
  </sheetViews>
  <sheetFormatPr baseColWidth="10" defaultRowHeight="15"/>
  <cols>
    <col min="1" max="1" width="4.7109375" style="4" customWidth="1"/>
    <col min="2" max="2" width="48.7109375" style="4" customWidth="1"/>
    <col min="3" max="6" width="15.7109375" style="4" customWidth="1"/>
    <col min="7" max="7" width="0.85546875" style="5" customWidth="1"/>
    <col min="8" max="9" width="9.7109375" style="4" customWidth="1"/>
  </cols>
  <sheetData>
    <row r="1" spans="1:9" s="4" customFormat="1" ht="36" customHeight="1">
      <c r="A1" s="381" t="s">
        <v>662</v>
      </c>
      <c r="B1" s="381"/>
      <c r="C1" s="381"/>
      <c r="D1" s="381"/>
      <c r="E1" s="380" t="s">
        <v>135</v>
      </c>
      <c r="F1" s="34"/>
      <c r="G1" s="5"/>
      <c r="H1" s="34"/>
      <c r="I1" s="34"/>
    </row>
    <row r="2" spans="1:9" s="4" customFormat="1" ht="22.5" customHeight="1">
      <c r="A2" s="387" t="s">
        <v>679</v>
      </c>
      <c r="G2" s="5"/>
      <c r="H2" s="200"/>
      <c r="I2" s="200"/>
    </row>
    <row r="3" spans="1:9" s="63" customFormat="1" ht="57.6" customHeight="1">
      <c r="A3" s="385" t="s">
        <v>595</v>
      </c>
      <c r="B3" s="385"/>
      <c r="C3" s="385"/>
      <c r="D3" s="385"/>
      <c r="E3" s="385"/>
      <c r="F3" s="385"/>
      <c r="G3" s="385"/>
      <c r="H3" s="385"/>
      <c r="I3" s="385"/>
    </row>
    <row r="4" spans="1:9" s="94" customFormat="1" ht="12.95" customHeight="1">
      <c r="A4" s="335" t="s">
        <v>0</v>
      </c>
      <c r="B4" s="334" t="s">
        <v>287</v>
      </c>
      <c r="C4" s="93"/>
      <c r="D4" s="276"/>
      <c r="E4" s="337" t="s">
        <v>2</v>
      </c>
      <c r="F4" s="337"/>
      <c r="G4" s="275"/>
      <c r="H4" s="335" t="s">
        <v>594</v>
      </c>
      <c r="I4" s="335"/>
    </row>
    <row r="5" spans="1:9" s="94" customFormat="1" ht="12.95" customHeight="1">
      <c r="A5" s="335"/>
      <c r="B5" s="335"/>
      <c r="C5" s="334" t="s">
        <v>4</v>
      </c>
      <c r="D5" s="334" t="s">
        <v>660</v>
      </c>
      <c r="E5" s="334" t="s">
        <v>6</v>
      </c>
      <c r="F5" s="92" t="s">
        <v>7</v>
      </c>
      <c r="G5" s="272"/>
      <c r="H5" s="336"/>
      <c r="I5" s="336"/>
    </row>
    <row r="6" spans="1:9" s="94" customFormat="1" ht="19.5" customHeight="1">
      <c r="A6" s="335"/>
      <c r="B6" s="335"/>
      <c r="C6" s="334"/>
      <c r="D6" s="334"/>
      <c r="E6" s="334"/>
      <c r="F6" s="273" t="s">
        <v>285</v>
      </c>
      <c r="G6" s="273"/>
      <c r="H6" s="272" t="s">
        <v>147</v>
      </c>
      <c r="I6" s="272" t="s">
        <v>6</v>
      </c>
    </row>
    <row r="7" spans="1:9" s="94" customFormat="1" ht="12.95" customHeight="1">
      <c r="A7" s="336"/>
      <c r="B7" s="336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s="4" customFormat="1" ht="11.25" customHeight="1">
      <c r="A8" s="12" t="s">
        <v>659</v>
      </c>
      <c r="B8" s="91"/>
      <c r="C8" s="199">
        <f>SUM(C9,C11,C13,C18,C31,C33,C35,C51,C53,C37,C46,C48,C55)</f>
        <v>57207436084.459259</v>
      </c>
      <c r="D8" s="199">
        <f>SUM(D9,D11,D13,D18,D31,D33,D35,D51,D53,D37,D46,D48,D55)</f>
        <v>54611316174.654724</v>
      </c>
      <c r="E8" s="199">
        <f>SUM(E9,E11,E13,E18,E31,E33,E35,E51,E53,E37,E46,E48,E55)</f>
        <v>54611316174.654724</v>
      </c>
      <c r="F8" s="199">
        <f>SUM(F9,F11,F13,F18,F31,F33,F35,F51,F53,F37,F46,F48,F55)</f>
        <v>53786622571.833405</v>
      </c>
      <c r="G8" s="13"/>
      <c r="H8" s="14">
        <f t="shared" ref="H8:H39" si="0">IFERROR(+F8/D8*100,"n.a.")</f>
        <v>98.489885136289644</v>
      </c>
      <c r="I8" s="14">
        <f t="shared" ref="I8:I39" si="1">IFERROR(+F8/E8*100,"n.a.")</f>
        <v>98.489885136289644</v>
      </c>
    </row>
    <row r="9" spans="1:9" s="4" customFormat="1" ht="11.25" customHeight="1">
      <c r="A9" s="358" t="s">
        <v>133</v>
      </c>
      <c r="B9" s="358"/>
      <c r="C9" s="192">
        <f>C10</f>
        <v>156576613</v>
      </c>
      <c r="D9" s="192">
        <f>D10</f>
        <v>174038037.86999997</v>
      </c>
      <c r="E9" s="192">
        <f>E10</f>
        <v>174038037.86999997</v>
      </c>
      <c r="F9" s="192">
        <f>F10</f>
        <v>173706036.76999998</v>
      </c>
      <c r="G9" s="191"/>
      <c r="H9" s="190">
        <f t="shared" si="0"/>
        <v>99.809236472633657</v>
      </c>
      <c r="I9" s="190">
        <f t="shared" si="1"/>
        <v>99.809236472633657</v>
      </c>
    </row>
    <row r="10" spans="1:9" s="4" customFormat="1" ht="11.25" customHeight="1">
      <c r="A10" s="198"/>
      <c r="B10" s="198" t="s">
        <v>593</v>
      </c>
      <c r="C10" s="187">
        <v>156576613</v>
      </c>
      <c r="D10" s="187">
        <v>174038037.86999997</v>
      </c>
      <c r="E10" s="187">
        <v>174038037.86999997</v>
      </c>
      <c r="F10" s="187">
        <v>173706036.76999998</v>
      </c>
      <c r="G10" s="186"/>
      <c r="H10" s="20">
        <f t="shared" si="0"/>
        <v>99.809236472633657</v>
      </c>
      <c r="I10" s="20">
        <f t="shared" si="1"/>
        <v>99.809236472633657</v>
      </c>
    </row>
    <row r="11" spans="1:9" s="4" customFormat="1" ht="11.25" customHeight="1">
      <c r="A11" s="358" t="s">
        <v>592</v>
      </c>
      <c r="B11" s="358"/>
      <c r="C11" s="192">
        <f>C12</f>
        <v>205030000</v>
      </c>
      <c r="D11" s="192">
        <f>D12</f>
        <v>744019016.52999997</v>
      </c>
      <c r="E11" s="192">
        <f>E12</f>
        <v>744019016.52999997</v>
      </c>
      <c r="F11" s="197">
        <f>F12</f>
        <v>724423164.32999992</v>
      </c>
      <c r="G11" s="16"/>
      <c r="H11" s="190">
        <f t="shared" si="0"/>
        <v>97.366216216973541</v>
      </c>
      <c r="I11" s="190">
        <f t="shared" si="1"/>
        <v>97.366216216973541</v>
      </c>
    </row>
    <row r="12" spans="1:9" s="4" customFormat="1" ht="11.25" customHeight="1">
      <c r="A12" s="194"/>
      <c r="B12" s="188" t="s">
        <v>591</v>
      </c>
      <c r="C12" s="187">
        <v>205030000</v>
      </c>
      <c r="D12" s="187">
        <v>744019016.52999997</v>
      </c>
      <c r="E12" s="187">
        <v>744019016.52999997</v>
      </c>
      <c r="F12" s="187">
        <v>724423164.32999992</v>
      </c>
      <c r="G12" s="186"/>
      <c r="H12" s="20">
        <f t="shared" si="0"/>
        <v>97.366216216973541</v>
      </c>
      <c r="I12" s="20">
        <f t="shared" si="1"/>
        <v>97.366216216973541</v>
      </c>
    </row>
    <row r="13" spans="1:9" s="4" customFormat="1" ht="11.25" customHeight="1">
      <c r="A13" s="358" t="s">
        <v>590</v>
      </c>
      <c r="B13" s="358"/>
      <c r="C13" s="192">
        <f>SUM(C14:C17)</f>
        <v>1392618545.3835299</v>
      </c>
      <c r="D13" s="192">
        <f>SUM(D14:D17)</f>
        <v>1107662045.5420787</v>
      </c>
      <c r="E13" s="192">
        <f>SUM(E14:E17)</f>
        <v>1107662045.5420787</v>
      </c>
      <c r="F13" s="192">
        <f>SUM(F14:F17)</f>
        <v>988531197.09635115</v>
      </c>
      <c r="G13" s="191"/>
      <c r="H13" s="190">
        <f t="shared" si="0"/>
        <v>89.2448379065452</v>
      </c>
      <c r="I13" s="190">
        <f t="shared" si="1"/>
        <v>89.2448379065452</v>
      </c>
    </row>
    <row r="14" spans="1:9" s="4" customFormat="1" ht="11.25" customHeight="1">
      <c r="A14" s="194"/>
      <c r="B14" s="188" t="s">
        <v>589</v>
      </c>
      <c r="C14" s="187">
        <v>6673007.3926494</v>
      </c>
      <c r="D14" s="187">
        <v>6852639.75</v>
      </c>
      <c r="E14" s="187">
        <v>6852639.75</v>
      </c>
      <c r="F14" s="187">
        <v>6852639.75</v>
      </c>
      <c r="G14" s="186"/>
      <c r="H14" s="20">
        <f t="shared" si="0"/>
        <v>100</v>
      </c>
      <c r="I14" s="20">
        <f t="shared" si="1"/>
        <v>100</v>
      </c>
    </row>
    <row r="15" spans="1:9" s="4" customFormat="1" ht="11.25" customHeight="1">
      <c r="A15" s="194"/>
      <c r="B15" s="188" t="s">
        <v>588</v>
      </c>
      <c r="C15" s="187">
        <v>940673106.02088034</v>
      </c>
      <c r="D15" s="187">
        <v>805239885.4780786</v>
      </c>
      <c r="E15" s="187">
        <v>805239885.4780786</v>
      </c>
      <c r="F15" s="187">
        <v>699314627.11385119</v>
      </c>
      <c r="G15" s="186"/>
      <c r="H15" s="20">
        <f t="shared" si="0"/>
        <v>86.845502778176638</v>
      </c>
      <c r="I15" s="20">
        <f t="shared" si="1"/>
        <v>86.845502778176638</v>
      </c>
    </row>
    <row r="16" spans="1:9" s="4" customFormat="1" ht="11.25" customHeight="1">
      <c r="A16" s="194"/>
      <c r="B16" s="188" t="s">
        <v>197</v>
      </c>
      <c r="C16" s="187">
        <v>260529150</v>
      </c>
      <c r="D16" s="187">
        <v>194037309.58000004</v>
      </c>
      <c r="E16" s="187">
        <v>194037309.58000004</v>
      </c>
      <c r="F16" s="187">
        <v>192424112.13000005</v>
      </c>
      <c r="G16" s="186"/>
      <c r="H16" s="20">
        <f t="shared" si="0"/>
        <v>99.16861481253693</v>
      </c>
      <c r="I16" s="20">
        <f t="shared" si="1"/>
        <v>99.16861481253693</v>
      </c>
    </row>
    <row r="17" spans="1:9" s="4" customFormat="1" ht="11.25" customHeight="1">
      <c r="A17" s="194"/>
      <c r="B17" s="188" t="s">
        <v>275</v>
      </c>
      <c r="C17" s="187">
        <v>184743281.97</v>
      </c>
      <c r="D17" s="187">
        <v>101532210.734</v>
      </c>
      <c r="E17" s="187">
        <v>101532210.734</v>
      </c>
      <c r="F17" s="187">
        <v>89939818.102499992</v>
      </c>
      <c r="G17" s="186"/>
      <c r="H17" s="20">
        <f t="shared" si="0"/>
        <v>88.582546811799034</v>
      </c>
      <c r="I17" s="20">
        <f t="shared" si="1"/>
        <v>88.582546811799034</v>
      </c>
    </row>
    <row r="18" spans="1:9" s="4" customFormat="1" ht="11.25" customHeight="1">
      <c r="A18" s="358" t="s">
        <v>587</v>
      </c>
      <c r="B18" s="358"/>
      <c r="C18" s="192">
        <f>SUM(C19:C30)</f>
        <v>5942217126.0799999</v>
      </c>
      <c r="D18" s="192">
        <f>SUM(D19:D30)</f>
        <v>5435522636.6246014</v>
      </c>
      <c r="E18" s="192">
        <f>SUM(E19:E30)</f>
        <v>5435522636.6246014</v>
      </c>
      <c r="F18" s="192">
        <f>SUM(F19:F30)</f>
        <v>5245789659.137001</v>
      </c>
      <c r="G18" s="191"/>
      <c r="H18" s="190">
        <f t="shared" si="0"/>
        <v>96.50938851382611</v>
      </c>
      <c r="I18" s="190">
        <f t="shared" si="1"/>
        <v>96.50938851382611</v>
      </c>
    </row>
    <row r="19" spans="1:9" s="4" customFormat="1" ht="11.25" customHeight="1">
      <c r="A19" s="189"/>
      <c r="B19" s="188" t="s">
        <v>586</v>
      </c>
      <c r="C19" s="187">
        <v>166000000</v>
      </c>
      <c r="D19" s="196">
        <v>178784583.68000001</v>
      </c>
      <c r="E19" s="196">
        <v>178784583.68000001</v>
      </c>
      <c r="F19" s="196">
        <v>178314494.63999999</v>
      </c>
      <c r="G19" s="186"/>
      <c r="H19" s="20">
        <f t="shared" si="0"/>
        <v>99.737063996053806</v>
      </c>
      <c r="I19" s="20">
        <f t="shared" si="1"/>
        <v>99.737063996053806</v>
      </c>
    </row>
    <row r="20" spans="1:9" s="4" customFormat="1" ht="11.25" customHeight="1">
      <c r="A20" s="189"/>
      <c r="B20" s="188" t="s">
        <v>585</v>
      </c>
      <c r="C20" s="187">
        <v>527274435</v>
      </c>
      <c r="D20" s="196">
        <v>483058744.62000006</v>
      </c>
      <c r="E20" s="196">
        <v>483058744.62000006</v>
      </c>
      <c r="F20" s="196">
        <v>472841515.49000019</v>
      </c>
      <c r="G20" s="186"/>
      <c r="H20" s="20">
        <f t="shared" si="0"/>
        <v>97.884888899374488</v>
      </c>
      <c r="I20" s="20">
        <f t="shared" si="1"/>
        <v>97.884888899374488</v>
      </c>
    </row>
    <row r="21" spans="1:9" s="4" customFormat="1" ht="11.25" customHeight="1">
      <c r="A21" s="189"/>
      <c r="B21" s="188" t="s">
        <v>584</v>
      </c>
      <c r="C21" s="187">
        <v>85188742</v>
      </c>
      <c r="D21" s="196">
        <v>76674885.560000002</v>
      </c>
      <c r="E21" s="196">
        <v>76674885.560000002</v>
      </c>
      <c r="F21" s="196">
        <v>76083607.969999999</v>
      </c>
      <c r="G21" s="186"/>
      <c r="H21" s="20">
        <f t="shared" si="0"/>
        <v>99.228851030319035</v>
      </c>
      <c r="I21" s="20">
        <f t="shared" si="1"/>
        <v>99.228851030319035</v>
      </c>
    </row>
    <row r="22" spans="1:9" s="4" customFormat="1" ht="11.25" customHeight="1">
      <c r="A22" s="189"/>
      <c r="B22" s="188" t="s">
        <v>134</v>
      </c>
      <c r="C22" s="187">
        <v>1086452153</v>
      </c>
      <c r="D22" s="196">
        <v>1125972527.52</v>
      </c>
      <c r="E22" s="196">
        <v>1125972527.52</v>
      </c>
      <c r="F22" s="196">
        <v>1113637574.99</v>
      </c>
      <c r="G22" s="186"/>
      <c r="H22" s="20">
        <f t="shared" si="0"/>
        <v>98.904506794924359</v>
      </c>
      <c r="I22" s="20">
        <f t="shared" si="1"/>
        <v>98.904506794924359</v>
      </c>
    </row>
    <row r="23" spans="1:9" s="4" customFormat="1" ht="11.25" customHeight="1">
      <c r="A23" s="189"/>
      <c r="B23" s="188" t="s">
        <v>499</v>
      </c>
      <c r="C23" s="187">
        <v>104890803</v>
      </c>
      <c r="D23" s="187">
        <v>101025617.08000001</v>
      </c>
      <c r="E23" s="187">
        <v>101025617.08000001</v>
      </c>
      <c r="F23" s="187">
        <v>100508973.23999999</v>
      </c>
      <c r="G23" s="186"/>
      <c r="H23" s="20">
        <f t="shared" si="0"/>
        <v>99.488601153912384</v>
      </c>
      <c r="I23" s="20">
        <f t="shared" si="1"/>
        <v>99.488601153912384</v>
      </c>
    </row>
    <row r="24" spans="1:9" s="28" customFormat="1" ht="11.25" customHeight="1">
      <c r="A24" s="189"/>
      <c r="B24" s="188" t="s">
        <v>496</v>
      </c>
      <c r="C24" s="187">
        <v>426592577</v>
      </c>
      <c r="D24" s="187">
        <v>314779895.03999996</v>
      </c>
      <c r="E24" s="187">
        <v>314779895.03999996</v>
      </c>
      <c r="F24" s="187">
        <v>285901500.49999982</v>
      </c>
      <c r="G24" s="186"/>
      <c r="H24" s="20">
        <f t="shared" si="0"/>
        <v>90.825845298559969</v>
      </c>
      <c r="I24" s="20">
        <f t="shared" si="1"/>
        <v>90.825845298559969</v>
      </c>
    </row>
    <row r="25" spans="1:9" s="4" customFormat="1" ht="11.25" customHeight="1">
      <c r="A25" s="189"/>
      <c r="B25" s="188" t="s">
        <v>583</v>
      </c>
      <c r="C25" s="187">
        <v>41759342</v>
      </c>
      <c r="D25" s="187">
        <v>103994397.24000001</v>
      </c>
      <c r="E25" s="187">
        <v>103994397.24000001</v>
      </c>
      <c r="F25" s="187">
        <v>103908254.41000001</v>
      </c>
      <c r="G25" s="186"/>
      <c r="H25" s="20">
        <f t="shared" si="0"/>
        <v>99.91716589327288</v>
      </c>
      <c r="I25" s="20">
        <f t="shared" si="1"/>
        <v>99.91716589327288</v>
      </c>
    </row>
    <row r="26" spans="1:9" s="4" customFormat="1" ht="11.25" customHeight="1">
      <c r="A26" s="189"/>
      <c r="B26" s="188" t="s">
        <v>188</v>
      </c>
      <c r="C26" s="187">
        <v>113300000</v>
      </c>
      <c r="D26" s="187">
        <v>115665611.61999999</v>
      </c>
      <c r="E26" s="187">
        <v>115665611.61999999</v>
      </c>
      <c r="F26" s="187">
        <v>115438101.36</v>
      </c>
      <c r="G26" s="186"/>
      <c r="H26" s="20">
        <f t="shared" si="0"/>
        <v>99.803303456564578</v>
      </c>
      <c r="I26" s="20">
        <f t="shared" si="1"/>
        <v>99.803303456564578</v>
      </c>
    </row>
    <row r="27" spans="1:9" s="4" customFormat="1" ht="11.25" customHeight="1">
      <c r="A27" s="189"/>
      <c r="B27" s="188" t="s">
        <v>164</v>
      </c>
      <c r="C27" s="187">
        <v>238865205</v>
      </c>
      <c r="D27" s="187">
        <v>151813392.31</v>
      </c>
      <c r="E27" s="187">
        <v>151813392.31</v>
      </c>
      <c r="F27" s="187">
        <v>151813392.31</v>
      </c>
      <c r="G27" s="186"/>
      <c r="H27" s="20">
        <f t="shared" si="0"/>
        <v>100</v>
      </c>
      <c r="I27" s="20">
        <f t="shared" si="1"/>
        <v>100</v>
      </c>
    </row>
    <row r="28" spans="1:9" s="4" customFormat="1" ht="11.25" customHeight="1">
      <c r="A28" s="189"/>
      <c r="B28" s="188" t="s">
        <v>189</v>
      </c>
      <c r="C28" s="187">
        <v>371547496.08000004</v>
      </c>
      <c r="D28" s="187">
        <v>317684239.28459996</v>
      </c>
      <c r="E28" s="187">
        <v>317684239.28459996</v>
      </c>
      <c r="F28" s="187">
        <v>262723390.13700008</v>
      </c>
      <c r="G28" s="186"/>
      <c r="H28" s="20">
        <f t="shared" si="0"/>
        <v>82.699535465981128</v>
      </c>
      <c r="I28" s="20">
        <f t="shared" si="1"/>
        <v>82.699535465981128</v>
      </c>
    </row>
    <row r="29" spans="1:9" s="4" customFormat="1" ht="11.25" customHeight="1">
      <c r="A29" s="189"/>
      <c r="B29" s="188" t="s">
        <v>316</v>
      </c>
      <c r="C29" s="187">
        <v>1955900000</v>
      </c>
      <c r="D29" s="187">
        <v>1650438591.0800006</v>
      </c>
      <c r="E29" s="187">
        <v>1650438591.0800006</v>
      </c>
      <c r="F29" s="187">
        <v>1573053307.9400003</v>
      </c>
      <c r="G29" s="186"/>
      <c r="H29" s="20">
        <f t="shared" si="0"/>
        <v>95.311229175187819</v>
      </c>
      <c r="I29" s="20">
        <f t="shared" si="1"/>
        <v>95.311229175187819</v>
      </c>
    </row>
    <row r="30" spans="1:9" s="4" customFormat="1" ht="11.25" customHeight="1">
      <c r="A30" s="189"/>
      <c r="B30" s="188" t="s">
        <v>582</v>
      </c>
      <c r="C30" s="187">
        <v>824446373</v>
      </c>
      <c r="D30" s="187">
        <v>815630151.59000075</v>
      </c>
      <c r="E30" s="187">
        <v>815630151.59000075</v>
      </c>
      <c r="F30" s="187">
        <v>811565546.15000069</v>
      </c>
      <c r="G30" s="186"/>
      <c r="H30" s="20">
        <f t="shared" si="0"/>
        <v>99.50166071814823</v>
      </c>
      <c r="I30" s="20">
        <f t="shared" si="1"/>
        <v>99.50166071814823</v>
      </c>
    </row>
    <row r="31" spans="1:9" s="4" customFormat="1" ht="11.25" customHeight="1">
      <c r="A31" s="358" t="s">
        <v>581</v>
      </c>
      <c r="B31" s="358"/>
      <c r="C31" s="192">
        <f>C32</f>
        <v>20698966</v>
      </c>
      <c r="D31" s="192">
        <f>D32</f>
        <v>26742871.619999994</v>
      </c>
      <c r="E31" s="192">
        <f>E32</f>
        <v>26742871.619999994</v>
      </c>
      <c r="F31" s="192">
        <f>F32</f>
        <v>24328815.460000001</v>
      </c>
      <c r="G31" s="191"/>
      <c r="H31" s="190">
        <f t="shared" si="0"/>
        <v>90.973085484976082</v>
      </c>
      <c r="I31" s="190">
        <f t="shared" si="1"/>
        <v>90.973085484976082</v>
      </c>
    </row>
    <row r="32" spans="1:9" s="4" customFormat="1" ht="11.25" customHeight="1">
      <c r="A32" s="189"/>
      <c r="B32" s="188" t="s">
        <v>181</v>
      </c>
      <c r="C32" s="187">
        <v>20698966</v>
      </c>
      <c r="D32" s="187">
        <v>26742871.619999994</v>
      </c>
      <c r="E32" s="187">
        <v>26742871.619999994</v>
      </c>
      <c r="F32" s="187">
        <v>24328815.460000001</v>
      </c>
      <c r="G32" s="186"/>
      <c r="H32" s="20">
        <f t="shared" si="0"/>
        <v>90.973085484976082</v>
      </c>
      <c r="I32" s="20">
        <f t="shared" si="1"/>
        <v>90.973085484976082</v>
      </c>
    </row>
    <row r="33" spans="1:9" s="4" customFormat="1" ht="11.25" customHeight="1">
      <c r="A33" s="358" t="s">
        <v>270</v>
      </c>
      <c r="B33" s="358"/>
      <c r="C33" s="192">
        <f>C34</f>
        <v>268663136.84573281</v>
      </c>
      <c r="D33" s="192">
        <f>D34</f>
        <v>8253397.9830533639</v>
      </c>
      <c r="E33" s="192">
        <f>E34</f>
        <v>8253397.9830533639</v>
      </c>
      <c r="F33" s="192">
        <f>F34</f>
        <v>8253397.9830533639</v>
      </c>
      <c r="G33" s="191"/>
      <c r="H33" s="190">
        <f t="shared" si="0"/>
        <v>100</v>
      </c>
      <c r="I33" s="190">
        <f t="shared" si="1"/>
        <v>100</v>
      </c>
    </row>
    <row r="34" spans="1:9" s="4" customFormat="1" ht="11.25" customHeight="1">
      <c r="A34" s="189"/>
      <c r="B34" s="188" t="s">
        <v>176</v>
      </c>
      <c r="C34" s="187">
        <v>268663136.84573281</v>
      </c>
      <c r="D34" s="187">
        <v>8253397.9830533639</v>
      </c>
      <c r="E34" s="187">
        <v>8253397.9830533639</v>
      </c>
      <c r="F34" s="187">
        <v>8253397.9830533639</v>
      </c>
      <c r="G34" s="186"/>
      <c r="H34" s="20">
        <f t="shared" si="0"/>
        <v>100</v>
      </c>
      <c r="I34" s="20">
        <f t="shared" si="1"/>
        <v>100</v>
      </c>
    </row>
    <row r="35" spans="1:9" s="4" customFormat="1" ht="11.25" customHeight="1">
      <c r="A35" s="358" t="s">
        <v>261</v>
      </c>
      <c r="B35" s="358"/>
      <c r="C35" s="192">
        <f>C36</f>
        <v>3776145000</v>
      </c>
      <c r="D35" s="192">
        <f>D36</f>
        <v>3776145000</v>
      </c>
      <c r="E35" s="192">
        <f>E36</f>
        <v>3776145000</v>
      </c>
      <c r="F35" s="192">
        <f>F36</f>
        <v>3776145000</v>
      </c>
      <c r="G35" s="191"/>
      <c r="H35" s="193">
        <f t="shared" si="0"/>
        <v>100</v>
      </c>
      <c r="I35" s="193">
        <f t="shared" si="1"/>
        <v>100</v>
      </c>
    </row>
    <row r="36" spans="1:9" s="4" customFormat="1" ht="11.25" customHeight="1">
      <c r="A36" s="189"/>
      <c r="B36" s="188" t="s">
        <v>260</v>
      </c>
      <c r="C36" s="187">
        <v>3776145000</v>
      </c>
      <c r="D36" s="187">
        <v>3776145000</v>
      </c>
      <c r="E36" s="187">
        <v>3776145000</v>
      </c>
      <c r="F36" s="187">
        <v>3776145000</v>
      </c>
      <c r="G36" s="186"/>
      <c r="H36" s="195">
        <f t="shared" si="0"/>
        <v>100</v>
      </c>
      <c r="I36" s="20">
        <f t="shared" si="1"/>
        <v>100</v>
      </c>
    </row>
    <row r="37" spans="1:9" s="4" customFormat="1" ht="11.25" customHeight="1">
      <c r="A37" s="358" t="s">
        <v>259</v>
      </c>
      <c r="B37" s="358"/>
      <c r="C37" s="192">
        <f>SUM(C38:C45)</f>
        <v>42604325361.150002</v>
      </c>
      <c r="D37" s="192">
        <f>SUM(D38:D45)</f>
        <v>40324008053.744987</v>
      </c>
      <c r="E37" s="192">
        <f>SUM(E38:E45)</f>
        <v>40324008053.744987</v>
      </c>
      <c r="F37" s="192">
        <f>SUM(F38:F45)</f>
        <v>40019065495.176994</v>
      </c>
      <c r="G37" s="191"/>
      <c r="H37" s="190">
        <f t="shared" si="0"/>
        <v>99.243769225118811</v>
      </c>
      <c r="I37" s="190">
        <f t="shared" si="1"/>
        <v>99.243769225118811</v>
      </c>
    </row>
    <row r="38" spans="1:9" s="4" customFormat="1" ht="11.25" customHeight="1">
      <c r="A38" s="194"/>
      <c r="B38" s="188" t="s">
        <v>171</v>
      </c>
      <c r="C38" s="187">
        <v>189574873</v>
      </c>
      <c r="D38" s="187">
        <v>138637293.17999992</v>
      </c>
      <c r="E38" s="187">
        <v>138637293.17999992</v>
      </c>
      <c r="F38" s="187">
        <v>138282566.19</v>
      </c>
      <c r="G38" s="186"/>
      <c r="H38" s="20">
        <f t="shared" si="0"/>
        <v>99.744133067038916</v>
      </c>
      <c r="I38" s="20">
        <f t="shared" si="1"/>
        <v>99.744133067038916</v>
      </c>
    </row>
    <row r="39" spans="1:9" s="28" customFormat="1" ht="11.25" customHeight="1">
      <c r="A39" s="194"/>
      <c r="B39" s="188" t="s">
        <v>580</v>
      </c>
      <c r="C39" s="187">
        <v>55453035</v>
      </c>
      <c r="D39" s="187">
        <v>43701031.719999999</v>
      </c>
      <c r="E39" s="187">
        <v>43701031.719999999</v>
      </c>
      <c r="F39" s="187">
        <v>41658140.149999999</v>
      </c>
      <c r="G39" s="186"/>
      <c r="H39" s="20">
        <f t="shared" si="0"/>
        <v>95.325301281010582</v>
      </c>
      <c r="I39" s="20">
        <f t="shared" si="1"/>
        <v>95.325301281010582</v>
      </c>
    </row>
    <row r="40" spans="1:9" s="4" customFormat="1" ht="11.25" customHeight="1">
      <c r="A40" s="194"/>
      <c r="B40" s="188" t="s">
        <v>255</v>
      </c>
      <c r="C40" s="187">
        <v>37717484521</v>
      </c>
      <c r="D40" s="187">
        <v>35642572948.429993</v>
      </c>
      <c r="E40" s="187">
        <v>35642572948.429993</v>
      </c>
      <c r="F40" s="187">
        <v>35642241731.709999</v>
      </c>
      <c r="G40" s="186"/>
      <c r="H40" s="20">
        <f t="shared" ref="H40:H56" si="2">IFERROR(+F40/D40*100,"n.a.")</f>
        <v>99.999070727243861</v>
      </c>
      <c r="I40" s="20">
        <f t="shared" ref="I40:I56" si="3">IFERROR(+F40/E40*100,"n.a.")</f>
        <v>99.999070727243861</v>
      </c>
    </row>
    <row r="41" spans="1:9" s="4" customFormat="1" ht="11.25" customHeight="1">
      <c r="A41" s="194"/>
      <c r="B41" s="188" t="s">
        <v>473</v>
      </c>
      <c r="C41" s="187">
        <v>265023475</v>
      </c>
      <c r="D41" s="187">
        <v>313855453.56</v>
      </c>
      <c r="E41" s="187">
        <v>313855453.56</v>
      </c>
      <c r="F41" s="187">
        <v>309882097.10000002</v>
      </c>
      <c r="G41" s="186"/>
      <c r="H41" s="20">
        <f t="shared" si="2"/>
        <v>98.734017072212382</v>
      </c>
      <c r="I41" s="20">
        <f t="shared" si="3"/>
        <v>98.734017072212382</v>
      </c>
    </row>
    <row r="42" spans="1:9" s="4" customFormat="1" ht="11.25" customHeight="1">
      <c r="A42" s="194"/>
      <c r="B42" s="188" t="s">
        <v>579</v>
      </c>
      <c r="C42" s="187">
        <v>241204991.39999995</v>
      </c>
      <c r="D42" s="187">
        <v>222029708.03999999</v>
      </c>
      <c r="E42" s="187">
        <v>222029708.03999999</v>
      </c>
      <c r="F42" s="187">
        <v>204574076.98200005</v>
      </c>
      <c r="G42" s="186"/>
      <c r="H42" s="20">
        <f t="shared" si="2"/>
        <v>92.138155199098321</v>
      </c>
      <c r="I42" s="20">
        <f t="shared" si="3"/>
        <v>92.138155199098321</v>
      </c>
    </row>
    <row r="43" spans="1:9" s="4" customFormat="1" ht="11.25" customHeight="1">
      <c r="A43" s="194"/>
      <c r="B43" s="188" t="s">
        <v>256</v>
      </c>
      <c r="C43" s="187">
        <v>181458193.75</v>
      </c>
      <c r="D43" s="187">
        <v>162856719.79500002</v>
      </c>
      <c r="E43" s="187">
        <v>162856719.79500002</v>
      </c>
      <c r="F43" s="187">
        <v>162826557.29500002</v>
      </c>
      <c r="G43" s="186"/>
      <c r="H43" s="20">
        <f t="shared" si="2"/>
        <v>99.981479118554049</v>
      </c>
      <c r="I43" s="20">
        <f t="shared" si="3"/>
        <v>99.981479118554049</v>
      </c>
    </row>
    <row r="44" spans="1:9" s="4" customFormat="1" ht="11.25" customHeight="1">
      <c r="A44" s="194"/>
      <c r="B44" s="188" t="s">
        <v>164</v>
      </c>
      <c r="C44" s="187">
        <v>3616066032</v>
      </c>
      <c r="D44" s="187">
        <v>3457871942.1999993</v>
      </c>
      <c r="E44" s="187">
        <v>3457871942.1999993</v>
      </c>
      <c r="F44" s="187">
        <v>3179736840.46</v>
      </c>
      <c r="G44" s="186"/>
      <c r="H44" s="20">
        <f t="shared" si="2"/>
        <v>91.956466104321905</v>
      </c>
      <c r="I44" s="20">
        <f t="shared" si="3"/>
        <v>91.956466104321905</v>
      </c>
    </row>
    <row r="45" spans="1:9" s="4" customFormat="1" ht="11.25" customHeight="1">
      <c r="A45" s="194"/>
      <c r="B45" s="188" t="s">
        <v>578</v>
      </c>
      <c r="C45" s="187">
        <v>338060240</v>
      </c>
      <c r="D45" s="187">
        <v>342482956.81999999</v>
      </c>
      <c r="E45" s="187">
        <v>342482956.81999999</v>
      </c>
      <c r="F45" s="187">
        <v>339863485.28999996</v>
      </c>
      <c r="G45" s="186"/>
      <c r="H45" s="20">
        <f t="shared" si="2"/>
        <v>99.235152734512056</v>
      </c>
      <c r="I45" s="20">
        <f t="shared" si="3"/>
        <v>99.235152734512056</v>
      </c>
    </row>
    <row r="46" spans="1:9" s="4" customFormat="1" ht="11.25" customHeight="1">
      <c r="A46" s="358" t="s">
        <v>89</v>
      </c>
      <c r="B46" s="358"/>
      <c r="C46" s="192">
        <f>C47</f>
        <v>442530000</v>
      </c>
      <c r="D46" s="192">
        <f>D47</f>
        <v>442082999.99999994</v>
      </c>
      <c r="E46" s="192">
        <f>E47</f>
        <v>442082999.99999994</v>
      </c>
      <c r="F46" s="192">
        <f>F47</f>
        <v>427973624.35999995</v>
      </c>
      <c r="G46" s="191"/>
      <c r="H46" s="190">
        <f t="shared" si="2"/>
        <v>96.808432887037057</v>
      </c>
      <c r="I46" s="190">
        <f t="shared" si="3"/>
        <v>96.808432887037057</v>
      </c>
    </row>
    <row r="47" spans="1:9" s="28" customFormat="1" ht="11.25" customHeight="1">
      <c r="A47" s="194"/>
      <c r="B47" s="188" t="s">
        <v>577</v>
      </c>
      <c r="C47" s="187">
        <v>442530000</v>
      </c>
      <c r="D47" s="187">
        <v>442082999.99999994</v>
      </c>
      <c r="E47" s="187">
        <v>442082999.99999994</v>
      </c>
      <c r="F47" s="187">
        <v>427973624.35999995</v>
      </c>
      <c r="G47" s="186"/>
      <c r="H47" s="20">
        <f t="shared" si="2"/>
        <v>96.808432887037057</v>
      </c>
      <c r="I47" s="20">
        <f t="shared" si="3"/>
        <v>96.808432887037057</v>
      </c>
    </row>
    <row r="48" spans="1:9" s="4" customFormat="1" ht="11.25" customHeight="1">
      <c r="A48" s="358" t="s">
        <v>576</v>
      </c>
      <c r="B48" s="358"/>
      <c r="C48" s="192">
        <f>SUM(C49:C50)</f>
        <v>38431904</v>
      </c>
      <c r="D48" s="192">
        <f>SUM(D49:D50)</f>
        <v>40364065.439999998</v>
      </c>
      <c r="E48" s="192">
        <f>SUM(E49:E50)</f>
        <v>40364065.439999998</v>
      </c>
      <c r="F48" s="192">
        <f>SUM(F49:F50)</f>
        <v>35015366.859999999</v>
      </c>
      <c r="G48" s="191"/>
      <c r="H48" s="190">
        <f t="shared" si="2"/>
        <v>86.74886059742748</v>
      </c>
      <c r="I48" s="190">
        <f t="shared" si="3"/>
        <v>86.74886059742748</v>
      </c>
    </row>
    <row r="49" spans="1:9" s="4" customFormat="1" ht="11.25" customHeight="1">
      <c r="A49" s="194"/>
      <c r="B49" s="188" t="s">
        <v>575</v>
      </c>
      <c r="C49" s="187">
        <v>25228655</v>
      </c>
      <c r="D49" s="187">
        <v>27146103.960000001</v>
      </c>
      <c r="E49" s="187">
        <v>27146103.960000001</v>
      </c>
      <c r="F49" s="187">
        <v>23726230.499999996</v>
      </c>
      <c r="G49" s="186"/>
      <c r="H49" s="20">
        <f t="shared" si="2"/>
        <v>87.401973170664874</v>
      </c>
      <c r="I49" s="20">
        <f t="shared" si="3"/>
        <v>87.401973170664874</v>
      </c>
    </row>
    <row r="50" spans="1:9" s="4" customFormat="1" ht="15" customHeight="1">
      <c r="A50" s="194"/>
      <c r="B50" s="188" t="s">
        <v>574</v>
      </c>
      <c r="C50" s="187">
        <v>13203249</v>
      </c>
      <c r="D50" s="187">
        <v>13217961.479999999</v>
      </c>
      <c r="E50" s="187">
        <v>13217961.479999999</v>
      </c>
      <c r="F50" s="187">
        <v>11289136.360000003</v>
      </c>
      <c r="G50" s="186"/>
      <c r="H50" s="20">
        <f t="shared" si="2"/>
        <v>85.40754470408703</v>
      </c>
      <c r="I50" s="20">
        <f t="shared" si="3"/>
        <v>85.40754470408703</v>
      </c>
    </row>
    <row r="51" spans="1:9" ht="11.25" customHeight="1">
      <c r="A51" s="358" t="s">
        <v>243</v>
      </c>
      <c r="B51" s="358"/>
      <c r="C51" s="192">
        <f>C52</f>
        <v>2264127366</v>
      </c>
      <c r="D51" s="192">
        <f>D52</f>
        <v>2435636966.4600005</v>
      </c>
      <c r="E51" s="192">
        <f>E52</f>
        <v>2435636966.4600005</v>
      </c>
      <c r="F51" s="192">
        <f>F52</f>
        <v>2266858414.8600001</v>
      </c>
      <c r="G51" s="191"/>
      <c r="H51" s="193">
        <f t="shared" si="2"/>
        <v>93.070455329584433</v>
      </c>
      <c r="I51" s="193">
        <f t="shared" si="3"/>
        <v>93.070455329584433</v>
      </c>
    </row>
    <row r="52" spans="1:9" ht="11.25" customHeight="1">
      <c r="A52" s="189"/>
      <c r="B52" s="188" t="s">
        <v>573</v>
      </c>
      <c r="C52" s="187">
        <v>2264127366</v>
      </c>
      <c r="D52" s="187">
        <v>2435636966.4600005</v>
      </c>
      <c r="E52" s="187">
        <v>2435636966.4600005</v>
      </c>
      <c r="F52" s="187">
        <v>2266858414.8600001</v>
      </c>
      <c r="G52" s="186"/>
      <c r="H52" s="20">
        <f t="shared" si="2"/>
        <v>93.070455329584433</v>
      </c>
      <c r="I52" s="20">
        <f t="shared" si="3"/>
        <v>93.070455329584433</v>
      </c>
    </row>
    <row r="53" spans="1:9" ht="11.25" customHeight="1">
      <c r="A53" s="358" t="s">
        <v>128</v>
      </c>
      <c r="B53" s="358"/>
      <c r="C53" s="192">
        <f>C54</f>
        <v>70327341</v>
      </c>
      <c r="D53" s="192">
        <f>D54</f>
        <v>71261678.839999989</v>
      </c>
      <c r="E53" s="192">
        <f>E54</f>
        <v>71261678.839999989</v>
      </c>
      <c r="F53" s="192">
        <f>F54</f>
        <v>70952995.799999997</v>
      </c>
      <c r="G53" s="191"/>
      <c r="H53" s="193">
        <f t="shared" si="2"/>
        <v>99.566831647773739</v>
      </c>
      <c r="I53" s="193">
        <f t="shared" si="3"/>
        <v>99.566831647773739</v>
      </c>
    </row>
    <row r="54" spans="1:9" ht="11.25" customHeight="1">
      <c r="A54" s="189"/>
      <c r="B54" s="188" t="s">
        <v>151</v>
      </c>
      <c r="C54" s="187">
        <v>70327341</v>
      </c>
      <c r="D54" s="187">
        <v>71261678.839999989</v>
      </c>
      <c r="E54" s="187">
        <v>71261678.839999989</v>
      </c>
      <c r="F54" s="187">
        <v>70952995.799999997</v>
      </c>
      <c r="G54" s="186"/>
      <c r="H54" s="20">
        <f t="shared" si="2"/>
        <v>99.566831647773739</v>
      </c>
      <c r="I54" s="20">
        <f t="shared" si="3"/>
        <v>99.566831647773739</v>
      </c>
    </row>
    <row r="55" spans="1:9">
      <c r="A55" s="358" t="s">
        <v>119</v>
      </c>
      <c r="B55" s="358"/>
      <c r="C55" s="192">
        <f>C56</f>
        <v>25744725</v>
      </c>
      <c r="D55" s="192">
        <f>D56</f>
        <v>25579404</v>
      </c>
      <c r="E55" s="192">
        <f>E56</f>
        <v>25579404</v>
      </c>
      <c r="F55" s="192">
        <f>F56</f>
        <v>25579404</v>
      </c>
      <c r="G55" s="191"/>
      <c r="H55" s="190">
        <f t="shared" si="2"/>
        <v>100</v>
      </c>
      <c r="I55" s="190">
        <f t="shared" si="3"/>
        <v>100</v>
      </c>
    </row>
    <row r="56" spans="1:9">
      <c r="A56" s="310"/>
      <c r="B56" s="205" t="s">
        <v>572</v>
      </c>
      <c r="C56" s="311">
        <v>25744725</v>
      </c>
      <c r="D56" s="311">
        <v>25579404</v>
      </c>
      <c r="E56" s="311">
        <v>25579404</v>
      </c>
      <c r="F56" s="311">
        <v>25579404</v>
      </c>
      <c r="G56" s="204"/>
      <c r="H56" s="201">
        <f t="shared" si="2"/>
        <v>100</v>
      </c>
      <c r="I56" s="201">
        <f t="shared" si="3"/>
        <v>100</v>
      </c>
    </row>
    <row r="57" spans="1:9" ht="58.5" customHeight="1">
      <c r="A57" s="359" t="s">
        <v>658</v>
      </c>
      <c r="B57" s="360"/>
      <c r="C57" s="360"/>
      <c r="D57" s="360"/>
      <c r="E57" s="360"/>
      <c r="F57" s="360"/>
      <c r="G57" s="360"/>
      <c r="H57" s="360"/>
      <c r="I57" s="360"/>
    </row>
  </sheetData>
  <mergeCells count="23">
    <mergeCell ref="A33:B33"/>
    <mergeCell ref="A3:I3"/>
    <mergeCell ref="A4:A7"/>
    <mergeCell ref="B4:B7"/>
    <mergeCell ref="E4:F4"/>
    <mergeCell ref="H4:I5"/>
    <mergeCell ref="C5:C6"/>
    <mergeCell ref="D5:D6"/>
    <mergeCell ref="E5:E6"/>
    <mergeCell ref="A9:B9"/>
    <mergeCell ref="A11:B11"/>
    <mergeCell ref="A13:B13"/>
    <mergeCell ref="A18:B18"/>
    <mergeCell ref="A31:B31"/>
    <mergeCell ref="A1:D1"/>
    <mergeCell ref="A55:B55"/>
    <mergeCell ref="A57:I57"/>
    <mergeCell ref="A35:B35"/>
    <mergeCell ref="A37:B37"/>
    <mergeCell ref="A46:B46"/>
    <mergeCell ref="A48:B48"/>
    <mergeCell ref="A51:B51"/>
    <mergeCell ref="A53:B53"/>
  </mergeCells>
  <pageMargins left="0" right="0" top="0" bottom="0.39370078740157483" header="0.31496062992125984" footer="0.31496062992125984"/>
  <pageSetup fitToHeight="10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zoomScale="130" zoomScaleNormal="130" workbookViewId="0">
      <selection sqref="A1:D1"/>
    </sheetView>
  </sheetViews>
  <sheetFormatPr baseColWidth="10" defaultColWidth="11.42578125" defaultRowHeight="12"/>
  <cols>
    <col min="1" max="1" width="4.7109375" style="3" customWidth="1"/>
    <col min="2" max="2" width="48.7109375" style="4" customWidth="1"/>
    <col min="3" max="3" width="15.7109375" style="33" customWidth="1"/>
    <col min="4" max="6" width="15.7109375" style="4" customWidth="1"/>
    <col min="7" max="7" width="0.85546875" style="5" customWidth="1"/>
    <col min="8" max="9" width="9.7109375" style="4" customWidth="1"/>
    <col min="10" max="16384" width="11.42578125" style="4"/>
  </cols>
  <sheetData>
    <row r="1" spans="1:9" s="1" customFormat="1" ht="36" customHeight="1">
      <c r="A1" s="381" t="s">
        <v>662</v>
      </c>
      <c r="B1" s="381"/>
      <c r="C1" s="381"/>
      <c r="D1" s="381"/>
      <c r="E1" s="380" t="s">
        <v>135</v>
      </c>
      <c r="G1" s="2"/>
    </row>
    <row r="2" spans="1:9" ht="22.5" customHeight="1">
      <c r="A2" s="387" t="s">
        <v>679</v>
      </c>
      <c r="C2" s="4"/>
    </row>
    <row r="3" spans="1:9" s="63" customFormat="1" ht="57.6" customHeight="1">
      <c r="A3" s="385" t="s">
        <v>149</v>
      </c>
      <c r="B3" s="385"/>
      <c r="C3" s="385"/>
      <c r="D3" s="385"/>
      <c r="E3" s="385"/>
      <c r="F3" s="385"/>
      <c r="G3" s="385"/>
      <c r="H3" s="385"/>
      <c r="I3" s="385"/>
    </row>
    <row r="4" spans="1:9" s="94" customFormat="1" ht="12.95" customHeight="1">
      <c r="A4" s="350" t="s">
        <v>0</v>
      </c>
      <c r="B4" s="335" t="s">
        <v>1</v>
      </c>
      <c r="C4" s="276"/>
      <c r="D4" s="276"/>
      <c r="E4" s="337" t="s">
        <v>2</v>
      </c>
      <c r="F4" s="337"/>
      <c r="G4" s="275"/>
      <c r="H4" s="335" t="s">
        <v>3</v>
      </c>
      <c r="I4" s="335"/>
    </row>
    <row r="5" spans="1:9" s="94" customFormat="1" ht="12.95" customHeight="1">
      <c r="A5" s="350"/>
      <c r="B5" s="335"/>
      <c r="C5" s="334" t="s">
        <v>4</v>
      </c>
      <c r="D5" s="334" t="s">
        <v>147</v>
      </c>
      <c r="E5" s="334" t="s">
        <v>6</v>
      </c>
      <c r="F5" s="9" t="s">
        <v>7</v>
      </c>
      <c r="G5" s="272"/>
      <c r="H5" s="336"/>
      <c r="I5" s="336"/>
    </row>
    <row r="6" spans="1:9" s="94" customFormat="1" ht="19.5" customHeight="1">
      <c r="A6" s="350"/>
      <c r="B6" s="335"/>
      <c r="C6" s="334"/>
      <c r="D6" s="334"/>
      <c r="E6" s="334"/>
      <c r="F6" s="273" t="s">
        <v>148</v>
      </c>
      <c r="G6" s="273"/>
      <c r="H6" s="272" t="s">
        <v>147</v>
      </c>
      <c r="I6" s="272" t="s">
        <v>6</v>
      </c>
    </row>
    <row r="7" spans="1:9" s="94" customFormat="1" ht="12.95" customHeight="1">
      <c r="A7" s="351"/>
      <c r="B7" s="336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ht="12.75" customHeight="1">
      <c r="A8" s="12" t="s">
        <v>146</v>
      </c>
      <c r="B8" s="12"/>
      <c r="C8" s="13">
        <f>C9+C11+C14+C16+C18+C22+C25</f>
        <v>27125478670.049999</v>
      </c>
      <c r="D8" s="13">
        <f>D9+D11+D14+D16+D18+D22+D25</f>
        <v>26600781867.728497</v>
      </c>
      <c r="E8" s="13">
        <f>E9+E11+E14+E16+E18+E22+E25</f>
        <v>26600781867.728497</v>
      </c>
      <c r="F8" s="13">
        <f>F9+F11+F14+F16+F18+F22+F25</f>
        <v>15848889261.857502</v>
      </c>
      <c r="G8" s="13">
        <f>+G9</f>
        <v>0</v>
      </c>
      <c r="H8" s="62">
        <f t="shared" ref="H8:H26" si="0">IFERROR(+F8/D8*100,"n.a.")</f>
        <v>59.58053917612488</v>
      </c>
      <c r="I8" s="62">
        <f t="shared" ref="I8:I26" si="1">IFERROR(+F8/E8*100,"n.a.")</f>
        <v>59.58053917612488</v>
      </c>
    </row>
    <row r="9" spans="1:9" ht="12.75" customHeight="1">
      <c r="A9" s="15" t="s">
        <v>133</v>
      </c>
      <c r="B9" s="15"/>
      <c r="C9" s="16">
        <f>C10</f>
        <v>882725</v>
      </c>
      <c r="D9" s="16">
        <f>D10</f>
        <v>882725</v>
      </c>
      <c r="E9" s="16">
        <f>E10</f>
        <v>882725</v>
      </c>
      <c r="F9" s="16">
        <f>F10</f>
        <v>882725</v>
      </c>
      <c r="G9" s="16">
        <f>+G26</f>
        <v>0</v>
      </c>
      <c r="H9" s="56">
        <f t="shared" si="0"/>
        <v>100</v>
      </c>
      <c r="I9" s="56">
        <f t="shared" si="1"/>
        <v>100</v>
      </c>
    </row>
    <row r="10" spans="1:9" ht="12.75" customHeight="1">
      <c r="A10" s="59"/>
      <c r="B10" s="59" t="s">
        <v>145</v>
      </c>
      <c r="C10" s="58">
        <v>882725</v>
      </c>
      <c r="D10" s="58">
        <v>882725</v>
      </c>
      <c r="E10" s="58">
        <v>882725</v>
      </c>
      <c r="F10" s="58">
        <v>882725</v>
      </c>
      <c r="G10" s="58"/>
      <c r="H10" s="57">
        <f t="shared" si="0"/>
        <v>100</v>
      </c>
      <c r="I10" s="57">
        <f t="shared" si="1"/>
        <v>100</v>
      </c>
    </row>
    <row r="11" spans="1:9" ht="12.75" customHeight="1">
      <c r="A11" s="15" t="s">
        <v>18</v>
      </c>
      <c r="B11" s="15"/>
      <c r="C11" s="16">
        <f>SUM(C12:C13)</f>
        <v>301445335</v>
      </c>
      <c r="D11" s="16">
        <f>SUM(D12:D13)</f>
        <v>239459818.21000001</v>
      </c>
      <c r="E11" s="16">
        <f>SUM(E12:E13)</f>
        <v>239459818.21000001</v>
      </c>
      <c r="F11" s="16">
        <f>SUM(F12:F13)</f>
        <v>234473460.44999999</v>
      </c>
      <c r="G11" s="16"/>
      <c r="H11" s="56">
        <f t="shared" si="0"/>
        <v>97.917664100276269</v>
      </c>
      <c r="I11" s="56">
        <f t="shared" si="1"/>
        <v>97.917664100276269</v>
      </c>
    </row>
    <row r="12" spans="1:9" ht="12.75" customHeight="1">
      <c r="A12" s="59"/>
      <c r="B12" s="59" t="s">
        <v>120</v>
      </c>
      <c r="C12" s="58">
        <v>201445335</v>
      </c>
      <c r="D12" s="58">
        <v>97359818.210000008</v>
      </c>
      <c r="E12" s="58">
        <v>97359818.210000008</v>
      </c>
      <c r="F12" s="58">
        <v>93023460.450000003</v>
      </c>
      <c r="G12" s="58"/>
      <c r="H12" s="57">
        <f t="shared" si="0"/>
        <v>95.546049859453603</v>
      </c>
      <c r="I12" s="57">
        <f t="shared" si="1"/>
        <v>95.546049859453603</v>
      </c>
    </row>
    <row r="13" spans="1:9" ht="12.75" customHeight="1">
      <c r="A13" s="59"/>
      <c r="B13" s="59" t="s">
        <v>144</v>
      </c>
      <c r="C13" s="58">
        <v>100000000</v>
      </c>
      <c r="D13" s="58">
        <v>142100000</v>
      </c>
      <c r="E13" s="58">
        <v>142100000</v>
      </c>
      <c r="F13" s="58">
        <v>141450000</v>
      </c>
      <c r="G13" s="58"/>
      <c r="H13" s="57">
        <f t="shared" si="0"/>
        <v>99.542575650950042</v>
      </c>
      <c r="I13" s="57">
        <f t="shared" si="1"/>
        <v>99.542575650950042</v>
      </c>
    </row>
    <row r="14" spans="1:9" ht="12.75" customHeight="1">
      <c r="A14" s="15" t="s">
        <v>48</v>
      </c>
      <c r="B14" s="15"/>
      <c r="C14" s="16">
        <f>C15</f>
        <v>33000000</v>
      </c>
      <c r="D14" s="16">
        <f>D15</f>
        <v>15552154.470000001</v>
      </c>
      <c r="E14" s="16">
        <f>E15</f>
        <v>15552154.470000001</v>
      </c>
      <c r="F14" s="16">
        <f>F15</f>
        <v>14935937.26</v>
      </c>
      <c r="G14" s="16"/>
      <c r="H14" s="61">
        <f t="shared" si="0"/>
        <v>96.037737336079829</v>
      </c>
      <c r="I14" s="61">
        <f t="shared" si="1"/>
        <v>96.037737336079829</v>
      </c>
    </row>
    <row r="15" spans="1:9" ht="12.75" customHeight="1">
      <c r="A15" s="59"/>
      <c r="B15" s="59" t="s">
        <v>143</v>
      </c>
      <c r="C15" s="58">
        <v>33000000</v>
      </c>
      <c r="D15" s="58">
        <v>15552154.470000001</v>
      </c>
      <c r="E15" s="58">
        <v>15552154.470000001</v>
      </c>
      <c r="F15" s="58">
        <v>14935937.26</v>
      </c>
      <c r="G15" s="58"/>
      <c r="H15" s="60">
        <f t="shared" si="0"/>
        <v>96.037737336079829</v>
      </c>
      <c r="I15" s="60">
        <f t="shared" si="1"/>
        <v>96.037737336079829</v>
      </c>
    </row>
    <row r="16" spans="1:9" ht="12.75" customHeight="1">
      <c r="A16" s="15" t="s">
        <v>76</v>
      </c>
      <c r="B16" s="15"/>
      <c r="C16" s="16">
        <f>C17</f>
        <v>3115471.5</v>
      </c>
      <c r="D16" s="16">
        <f>D17</f>
        <v>2204756.4860000005</v>
      </c>
      <c r="E16" s="16">
        <f>E17</f>
        <v>2204756.4860000005</v>
      </c>
      <c r="F16" s="16">
        <f>F17</f>
        <v>2076569.399</v>
      </c>
      <c r="G16" s="16"/>
      <c r="H16" s="56">
        <f t="shared" si="0"/>
        <v>94.185884572106872</v>
      </c>
      <c r="I16" s="56">
        <f t="shared" si="1"/>
        <v>94.185884572106872</v>
      </c>
    </row>
    <row r="17" spans="1:9" ht="12.75" customHeight="1">
      <c r="A17" s="59"/>
      <c r="B17" s="59" t="s">
        <v>142</v>
      </c>
      <c r="C17" s="58">
        <v>3115471.5</v>
      </c>
      <c r="D17" s="58">
        <v>2204756.4860000005</v>
      </c>
      <c r="E17" s="58">
        <v>2204756.4860000005</v>
      </c>
      <c r="F17" s="58">
        <v>2076569.399</v>
      </c>
      <c r="G17" s="58"/>
      <c r="H17" s="57">
        <f t="shared" si="0"/>
        <v>94.185884572106872</v>
      </c>
      <c r="I17" s="57">
        <f t="shared" si="1"/>
        <v>94.185884572106872</v>
      </c>
    </row>
    <row r="18" spans="1:9" ht="12.75" customHeight="1">
      <c r="A18" s="15" t="s">
        <v>83</v>
      </c>
      <c r="B18" s="15"/>
      <c r="C18" s="16">
        <f>SUM(C19:C21)</f>
        <v>545632058.55000007</v>
      </c>
      <c r="D18" s="16">
        <f>SUM(D19:D21)</f>
        <v>511337810.57250005</v>
      </c>
      <c r="E18" s="16">
        <f>SUM(E19:E21)</f>
        <v>511337810.57250005</v>
      </c>
      <c r="F18" s="16">
        <f>SUM(F19:F21)</f>
        <v>510206649.33850002</v>
      </c>
      <c r="G18" s="16"/>
      <c r="H18" s="56">
        <f t="shared" si="0"/>
        <v>99.778783964218576</v>
      </c>
      <c r="I18" s="56">
        <f t="shared" si="1"/>
        <v>99.778783964218576</v>
      </c>
    </row>
    <row r="19" spans="1:9" ht="12.75" customHeight="1">
      <c r="A19" s="59"/>
      <c r="B19" s="59" t="s">
        <v>141</v>
      </c>
      <c r="C19" s="58">
        <v>454773000</v>
      </c>
      <c r="D19" s="58">
        <v>420498312</v>
      </c>
      <c r="E19" s="58">
        <v>420498312</v>
      </c>
      <c r="F19" s="58">
        <v>420498312</v>
      </c>
      <c r="G19" s="58"/>
      <c r="H19" s="57">
        <f t="shared" si="0"/>
        <v>100</v>
      </c>
      <c r="I19" s="57">
        <f t="shared" si="1"/>
        <v>100</v>
      </c>
    </row>
    <row r="20" spans="1:9" ht="12.75" customHeight="1">
      <c r="A20" s="59"/>
      <c r="B20" s="59" t="s">
        <v>140</v>
      </c>
      <c r="C20" s="58">
        <v>90059058.550000042</v>
      </c>
      <c r="D20" s="58">
        <v>90039498.572500035</v>
      </c>
      <c r="E20" s="58">
        <v>90039498.572500035</v>
      </c>
      <c r="F20" s="58">
        <v>89598442.338500038</v>
      </c>
      <c r="G20" s="58"/>
      <c r="H20" s="57">
        <f t="shared" si="0"/>
        <v>99.510152498633857</v>
      </c>
      <c r="I20" s="57">
        <f t="shared" si="1"/>
        <v>99.510152498633857</v>
      </c>
    </row>
    <row r="21" spans="1:9" ht="12.75" customHeight="1">
      <c r="A21" s="59"/>
      <c r="B21" s="59" t="s">
        <v>127</v>
      </c>
      <c r="C21" s="58">
        <v>800000</v>
      </c>
      <c r="D21" s="58">
        <v>800000</v>
      </c>
      <c r="E21" s="58">
        <v>800000</v>
      </c>
      <c r="F21" s="58">
        <v>109895</v>
      </c>
      <c r="G21" s="58"/>
      <c r="H21" s="57">
        <f t="shared" si="0"/>
        <v>13.736875000000001</v>
      </c>
      <c r="I21" s="57">
        <f t="shared" si="1"/>
        <v>13.736875000000001</v>
      </c>
    </row>
    <row r="22" spans="1:9" ht="12.75" customHeight="1">
      <c r="A22" s="15" t="s">
        <v>674</v>
      </c>
      <c r="B22" s="15"/>
      <c r="C22" s="16">
        <f>SUM(C23:C24)</f>
        <v>1432446820</v>
      </c>
      <c r="D22" s="16">
        <f>SUM(D23:D24)</f>
        <v>1022388343</v>
      </c>
      <c r="E22" s="16">
        <f>SUM(E23:E24)</f>
        <v>1022388343</v>
      </c>
      <c r="F22" s="16">
        <f>SUM(F23:F24)</f>
        <v>1022388343</v>
      </c>
      <c r="G22" s="16"/>
      <c r="H22" s="61">
        <f t="shared" si="0"/>
        <v>100</v>
      </c>
      <c r="I22" s="61">
        <f t="shared" si="1"/>
        <v>100</v>
      </c>
    </row>
    <row r="23" spans="1:9" ht="12.75" customHeight="1">
      <c r="A23" s="59"/>
      <c r="B23" s="59" t="s">
        <v>139</v>
      </c>
      <c r="C23" s="58">
        <v>31933995</v>
      </c>
      <c r="D23" s="58">
        <v>0</v>
      </c>
      <c r="E23" s="58">
        <v>0</v>
      </c>
      <c r="F23" s="58">
        <v>0</v>
      </c>
      <c r="G23" s="58"/>
      <c r="H23" s="60" t="str">
        <f t="shared" si="0"/>
        <v>n.a.</v>
      </c>
      <c r="I23" s="60" t="str">
        <f t="shared" si="1"/>
        <v>n.a.</v>
      </c>
    </row>
    <row r="24" spans="1:9" ht="12.75" customHeight="1">
      <c r="A24" s="59"/>
      <c r="B24" s="59" t="s">
        <v>138</v>
      </c>
      <c r="C24" s="58">
        <v>1400512825</v>
      </c>
      <c r="D24" s="58">
        <v>1022388343</v>
      </c>
      <c r="E24" s="58">
        <v>1022388343</v>
      </c>
      <c r="F24" s="58">
        <v>1022388343</v>
      </c>
      <c r="G24" s="58"/>
      <c r="H24" s="57">
        <f t="shared" si="0"/>
        <v>100</v>
      </c>
      <c r="I24" s="57">
        <f t="shared" si="1"/>
        <v>100</v>
      </c>
    </row>
    <row r="25" spans="1:9" ht="12.75" customHeight="1">
      <c r="A25" s="15" t="s">
        <v>675</v>
      </c>
      <c r="B25" s="15"/>
      <c r="C25" s="16">
        <f>C26</f>
        <v>24808956260</v>
      </c>
      <c r="D25" s="16">
        <f>D26</f>
        <v>24808956259.989998</v>
      </c>
      <c r="E25" s="16">
        <f>E26</f>
        <v>24808956259.989998</v>
      </c>
      <c r="F25" s="16">
        <f>F26</f>
        <v>14063925577.410002</v>
      </c>
      <c r="G25" s="16"/>
      <c r="H25" s="56">
        <f t="shared" si="0"/>
        <v>56.688904724666841</v>
      </c>
      <c r="I25" s="56">
        <f t="shared" si="1"/>
        <v>56.688904724666841</v>
      </c>
    </row>
    <row r="26" spans="1:9" ht="12.75" customHeight="1" thickBot="1">
      <c r="A26" s="55"/>
      <c r="B26" s="54" t="s">
        <v>661</v>
      </c>
      <c r="C26" s="27">
        <v>24808956260</v>
      </c>
      <c r="D26" s="27">
        <v>24808956259.989998</v>
      </c>
      <c r="E26" s="27">
        <v>24808956259.989998</v>
      </c>
      <c r="F26" s="27">
        <v>14063925577.410002</v>
      </c>
      <c r="G26" s="27"/>
      <c r="H26" s="53">
        <f t="shared" si="0"/>
        <v>56.688904724666841</v>
      </c>
      <c r="I26" s="53">
        <f t="shared" si="1"/>
        <v>56.688904724666841</v>
      </c>
    </row>
    <row r="27" spans="1:9" ht="47.25" customHeight="1">
      <c r="A27" s="339" t="s">
        <v>137</v>
      </c>
      <c r="B27" s="339"/>
      <c r="C27" s="339"/>
      <c r="D27" s="339"/>
      <c r="E27" s="339"/>
      <c r="F27" s="339"/>
      <c r="G27" s="339"/>
      <c r="H27" s="339"/>
      <c r="I27" s="339"/>
    </row>
    <row r="28" spans="1:9" ht="9" customHeight="1">
      <c r="A28" s="349"/>
      <c r="B28" s="349"/>
      <c r="C28" s="349"/>
      <c r="D28" s="349"/>
      <c r="E28" s="349"/>
      <c r="F28" s="349"/>
      <c r="G28" s="349"/>
      <c r="H28" s="349"/>
      <c r="I28" s="349"/>
    </row>
  </sheetData>
  <mergeCells count="11">
    <mergeCell ref="A27:I27"/>
    <mergeCell ref="A28:I28"/>
    <mergeCell ref="A3:I3"/>
    <mergeCell ref="A4:A7"/>
    <mergeCell ref="B4:B7"/>
    <mergeCell ref="E4:F4"/>
    <mergeCell ref="H4:I5"/>
    <mergeCell ref="C5:C6"/>
    <mergeCell ref="D5:D6"/>
    <mergeCell ref="E5:E6"/>
    <mergeCell ref="A1:D1"/>
  </mergeCells>
  <pageMargins left="0.25" right="0.25" top="0.75" bottom="0.75" header="0.3" footer="0.3"/>
  <pageSetup scale="9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57"/>
  <sheetViews>
    <sheetView showGridLines="0" zoomScale="130" zoomScaleNormal="130" workbookViewId="0">
      <selection sqref="A1:D1"/>
    </sheetView>
  </sheetViews>
  <sheetFormatPr baseColWidth="10" defaultColWidth="11.42578125" defaultRowHeight="12"/>
  <cols>
    <col min="1" max="1" width="4.7109375" style="165" customWidth="1"/>
    <col min="2" max="2" width="48.7109375" style="4" customWidth="1"/>
    <col min="3" max="6" width="15.7109375" style="4" customWidth="1"/>
    <col min="7" max="7" width="0.85546875" style="5" customWidth="1"/>
    <col min="8" max="9" width="9.7109375" style="4" customWidth="1"/>
    <col min="10" max="16384" width="11.42578125" style="4"/>
  </cols>
  <sheetData>
    <row r="1" spans="1:36" s="1" customFormat="1" ht="36" customHeight="1">
      <c r="A1" s="381" t="s">
        <v>662</v>
      </c>
      <c r="B1" s="381"/>
      <c r="C1" s="381"/>
      <c r="D1" s="381"/>
      <c r="E1" s="380" t="s">
        <v>135</v>
      </c>
      <c r="G1" s="2"/>
    </row>
    <row r="2" spans="1:36" ht="22.5" customHeight="1">
      <c r="A2" s="387" t="s">
        <v>679</v>
      </c>
      <c r="B2" s="185"/>
      <c r="C2" s="184"/>
      <c r="D2" s="33"/>
      <c r="E2" s="33"/>
      <c r="F2" s="33"/>
    </row>
    <row r="3" spans="1:36" s="6" customFormat="1" ht="57.6" customHeight="1">
      <c r="A3" s="382" t="s">
        <v>571</v>
      </c>
      <c r="B3" s="382"/>
      <c r="C3" s="382"/>
      <c r="D3" s="382"/>
      <c r="E3" s="382"/>
      <c r="F3" s="382"/>
      <c r="G3" s="382"/>
      <c r="H3" s="382"/>
      <c r="I3" s="382"/>
    </row>
    <row r="4" spans="1:36" s="94" customFormat="1" ht="12.95" customHeight="1">
      <c r="A4" s="350" t="s">
        <v>0</v>
      </c>
      <c r="B4" s="335" t="s">
        <v>287</v>
      </c>
      <c r="C4" s="184"/>
      <c r="D4" s="276"/>
      <c r="E4" s="337" t="s">
        <v>2</v>
      </c>
      <c r="F4" s="337"/>
      <c r="G4" s="275"/>
      <c r="H4" s="335" t="s">
        <v>3</v>
      </c>
      <c r="I4" s="335"/>
    </row>
    <row r="5" spans="1:36" s="94" customFormat="1" ht="12.95" customHeight="1">
      <c r="A5" s="350"/>
      <c r="B5" s="335"/>
      <c r="C5" s="334" t="s">
        <v>570</v>
      </c>
      <c r="D5" s="334" t="s">
        <v>5</v>
      </c>
      <c r="E5" s="338" t="s">
        <v>6</v>
      </c>
      <c r="F5" s="9" t="s">
        <v>7</v>
      </c>
      <c r="G5" s="272"/>
      <c r="H5" s="336"/>
      <c r="I5" s="336"/>
    </row>
    <row r="6" spans="1:36" s="94" customFormat="1" ht="19.5" customHeight="1">
      <c r="A6" s="350"/>
      <c r="B6" s="335"/>
      <c r="C6" s="334"/>
      <c r="D6" s="334"/>
      <c r="E6" s="334"/>
      <c r="F6" s="273" t="s">
        <v>285</v>
      </c>
      <c r="G6" s="212"/>
      <c r="H6" s="272" t="s">
        <v>5</v>
      </c>
      <c r="I6" s="272" t="s">
        <v>8</v>
      </c>
    </row>
    <row r="7" spans="1:36" s="94" customFormat="1" ht="12.95" customHeight="1">
      <c r="A7" s="351"/>
      <c r="B7" s="336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36" s="28" customFormat="1" ht="12" customHeight="1">
      <c r="A8" s="183"/>
      <c r="B8" s="182" t="s">
        <v>146</v>
      </c>
      <c r="C8" s="180">
        <f>+C9+C11+C17+C19+C21+C25+C29+C31+C34+C55+C62+C64+C67+C71+C73+C75</f>
        <v>36878401378.535782</v>
      </c>
      <c r="D8" s="180">
        <f>+D9+D11+D17+D19+D21+D25+D29+D31+D34+D55+D62+D64+D67+D71+D73+D75</f>
        <v>36481987624.671509</v>
      </c>
      <c r="E8" s="180">
        <f>+E9+E11+E17+E19+E21+E25+E29+E31+E34+E55+E62+E64+E67+E71+E73+E75</f>
        <v>36481987624.671509</v>
      </c>
      <c r="F8" s="180">
        <f>+F9+F11+F17+F19+F21+F25+F29+F31+F34+F55+F62+F64+F67+F71+F73+F75</f>
        <v>34869378471.37394</v>
      </c>
      <c r="G8" s="180"/>
      <c r="H8" s="181">
        <f t="shared" ref="H8:H39" si="0">IFERROR(F8/D8*100,"n.a.")</f>
        <v>95.579711363623687</v>
      </c>
      <c r="I8" s="181">
        <f t="shared" ref="I8:I39" si="1">IFERROR(F8/E8*100,"n.a.")</f>
        <v>95.579711363623687</v>
      </c>
      <c r="AH8" s="180" t="e">
        <f>+AH9+AH11+AH17+AH19+AH25+AH29+AH31+AH34+AH55+AH62+AH64+AH67+AH71+AH73+AH75</f>
        <v>#REF!</v>
      </c>
      <c r="AI8" s="180" t="e">
        <f>+AI9+AI11+AI17+AI19+AI25+AI29+AI31+AI34+AI55+AI62+AI64+AI67+AI71+AI73+AI75</f>
        <v>#REF!</v>
      </c>
      <c r="AJ8" s="180" t="e">
        <f>+AJ9+AJ11+AJ17+AJ19+AJ25+AJ29+AJ31+AJ34+AJ55+AJ62+AJ64+AJ67+AJ71+AJ73+AJ75</f>
        <v>#REF!</v>
      </c>
    </row>
    <row r="9" spans="1:36" ht="12" customHeight="1">
      <c r="A9" s="363" t="s">
        <v>569</v>
      </c>
      <c r="B9" s="363"/>
      <c r="C9" s="147">
        <f>+C10</f>
        <v>222097196</v>
      </c>
      <c r="D9" s="147">
        <f>+D10</f>
        <v>169012732.16</v>
      </c>
      <c r="E9" s="147">
        <f>+E10</f>
        <v>169012732.16</v>
      </c>
      <c r="F9" s="147">
        <f>+F10</f>
        <v>168024144.96999997</v>
      </c>
      <c r="G9" s="147"/>
      <c r="H9" s="174">
        <f t="shared" si="0"/>
        <v>99.415081232422082</v>
      </c>
      <c r="I9" s="174">
        <f t="shared" si="1"/>
        <v>99.415081232422082</v>
      </c>
      <c r="AH9" s="147" t="e">
        <f>+AH10</f>
        <v>#REF!</v>
      </c>
      <c r="AI9" s="147" t="e">
        <f>+AI10</f>
        <v>#REF!</v>
      </c>
      <c r="AJ9" s="147" t="e">
        <f>+AJ10</f>
        <v>#REF!</v>
      </c>
    </row>
    <row r="10" spans="1:36" ht="12" customHeight="1">
      <c r="A10" s="173"/>
      <c r="B10" s="177" t="s">
        <v>568</v>
      </c>
      <c r="C10" s="175">
        <v>222097196</v>
      </c>
      <c r="D10" s="175">
        <v>169012732.16</v>
      </c>
      <c r="E10" s="175">
        <v>169012732.16</v>
      </c>
      <c r="F10" s="175">
        <v>168024144.96999997</v>
      </c>
      <c r="G10" s="170"/>
      <c r="H10" s="171">
        <f t="shared" si="0"/>
        <v>99.415081232422082</v>
      </c>
      <c r="I10" s="171">
        <f t="shared" si="1"/>
        <v>99.415081232422082</v>
      </c>
      <c r="AH10" s="170" t="e">
        <f>+#REF!</f>
        <v>#REF!</v>
      </c>
      <c r="AI10" s="170" t="e">
        <f>+#REF!</f>
        <v>#REF!</v>
      </c>
      <c r="AJ10" s="170" t="e">
        <f>+#REF!</f>
        <v>#REF!</v>
      </c>
    </row>
    <row r="11" spans="1:36" ht="17.25" customHeight="1">
      <c r="A11" s="361" t="s">
        <v>567</v>
      </c>
      <c r="B11" s="361"/>
      <c r="C11" s="147">
        <f>SUM(C12:C16)</f>
        <v>12347760148</v>
      </c>
      <c r="D11" s="147">
        <f>SUM(D12:D16)</f>
        <v>10032078166.540001</v>
      </c>
      <c r="E11" s="147">
        <f>SUM(E12:E16)</f>
        <v>10032078166.540001</v>
      </c>
      <c r="F11" s="147">
        <f>SUM(F12:F16)</f>
        <v>9064537241.9300003</v>
      </c>
      <c r="G11" s="147"/>
      <c r="H11" s="174">
        <f t="shared" si="0"/>
        <v>90.355528450355976</v>
      </c>
      <c r="I11" s="174">
        <f t="shared" si="1"/>
        <v>90.355528450355976</v>
      </c>
      <c r="AH11" s="147" t="e">
        <f>SUM(AH13:AH16)</f>
        <v>#REF!</v>
      </c>
      <c r="AI11" s="147" t="e">
        <f>SUM(AI13:AI16)</f>
        <v>#REF!</v>
      </c>
      <c r="AJ11" s="147" t="e">
        <f>SUM(AJ13:AJ16)</f>
        <v>#REF!</v>
      </c>
    </row>
    <row r="12" spans="1:36" ht="12" customHeight="1">
      <c r="A12" s="173"/>
      <c r="B12" s="177" t="s">
        <v>411</v>
      </c>
      <c r="C12" s="175">
        <v>41229097</v>
      </c>
      <c r="D12" s="175">
        <v>30058119.789999999</v>
      </c>
      <c r="E12" s="175">
        <v>30058119.789999999</v>
      </c>
      <c r="F12" s="175">
        <v>29587724.509999998</v>
      </c>
      <c r="G12" s="175"/>
      <c r="H12" s="171">
        <f t="shared" si="0"/>
        <v>98.435047556911741</v>
      </c>
      <c r="I12" s="171">
        <f t="shared" si="1"/>
        <v>98.435047556911741</v>
      </c>
      <c r="AH12" s="175" t="e">
        <f>+#REF!</f>
        <v>#REF!</v>
      </c>
      <c r="AI12" s="175" t="e">
        <f>+#REF!</f>
        <v>#REF!</v>
      </c>
      <c r="AJ12" s="175" t="e">
        <f>+#REF!</f>
        <v>#REF!</v>
      </c>
    </row>
    <row r="13" spans="1:36" ht="12" customHeight="1">
      <c r="A13" s="173"/>
      <c r="B13" s="177" t="s">
        <v>282</v>
      </c>
      <c r="C13" s="175">
        <v>665061387</v>
      </c>
      <c r="D13" s="170">
        <v>0</v>
      </c>
      <c r="E13" s="175">
        <v>0</v>
      </c>
      <c r="F13" s="175">
        <v>0</v>
      </c>
      <c r="G13" s="175"/>
      <c r="H13" s="171" t="str">
        <f t="shared" si="0"/>
        <v>n.a.</v>
      </c>
      <c r="I13" s="171" t="str">
        <f t="shared" si="1"/>
        <v>n.a.</v>
      </c>
      <c r="AH13" s="175" t="e">
        <f>+#REF!</f>
        <v>#REF!</v>
      </c>
      <c r="AI13" s="175" t="e">
        <f>+#REF!</f>
        <v>#REF!</v>
      </c>
      <c r="AJ13" s="175" t="e">
        <f>+#REF!</f>
        <v>#REF!</v>
      </c>
    </row>
    <row r="14" spans="1:36" s="28" customFormat="1" ht="12" customHeight="1">
      <c r="A14" s="173"/>
      <c r="B14" s="172" t="s">
        <v>376</v>
      </c>
      <c r="C14" s="175">
        <v>2445751708</v>
      </c>
      <c r="D14" s="175">
        <v>2632482165.4900002</v>
      </c>
      <c r="E14" s="175">
        <v>2632482165.4900002</v>
      </c>
      <c r="F14" s="175">
        <v>1825145807.54</v>
      </c>
      <c r="G14" s="175"/>
      <c r="H14" s="171">
        <f t="shared" si="0"/>
        <v>69.331744445086272</v>
      </c>
      <c r="I14" s="171">
        <f t="shared" si="1"/>
        <v>69.331744445086272</v>
      </c>
      <c r="AH14" s="175" t="e">
        <f>+#REF!</f>
        <v>#REF!</v>
      </c>
      <c r="AI14" s="175" t="e">
        <f>+#REF!</f>
        <v>#REF!</v>
      </c>
      <c r="AJ14" s="175" t="e">
        <f>+#REF!</f>
        <v>#REF!</v>
      </c>
    </row>
    <row r="15" spans="1:36" ht="12" customHeight="1">
      <c r="A15" s="173"/>
      <c r="B15" s="177" t="s">
        <v>341</v>
      </c>
      <c r="C15" s="175">
        <v>2176414234</v>
      </c>
      <c r="D15" s="175">
        <v>1885858899.8</v>
      </c>
      <c r="E15" s="175">
        <v>1885858899.8</v>
      </c>
      <c r="F15" s="175">
        <v>1826051283.76</v>
      </c>
      <c r="G15" s="175"/>
      <c r="H15" s="171">
        <f t="shared" si="0"/>
        <v>96.828627208199791</v>
      </c>
      <c r="I15" s="171">
        <f t="shared" si="1"/>
        <v>96.828627208199791</v>
      </c>
      <c r="AH15" s="175" t="e">
        <f>+#REF!</f>
        <v>#REF!</v>
      </c>
      <c r="AI15" s="175" t="e">
        <f>+#REF!</f>
        <v>#REF!</v>
      </c>
      <c r="AJ15" s="175" t="e">
        <f>+#REF!</f>
        <v>#REF!</v>
      </c>
    </row>
    <row r="16" spans="1:36" ht="12" customHeight="1">
      <c r="A16" s="173"/>
      <c r="B16" s="177" t="s">
        <v>281</v>
      </c>
      <c r="C16" s="175">
        <v>7019303722</v>
      </c>
      <c r="D16" s="175">
        <v>5483678981.460001</v>
      </c>
      <c r="E16" s="175">
        <v>5483678981.460001</v>
      </c>
      <c r="F16" s="175">
        <v>5383752426.1199999</v>
      </c>
      <c r="G16" s="175"/>
      <c r="H16" s="171">
        <f t="shared" si="0"/>
        <v>98.177746077444596</v>
      </c>
      <c r="I16" s="171">
        <f t="shared" si="1"/>
        <v>98.177746077444596</v>
      </c>
      <c r="AH16" s="175" t="e">
        <f>+#REF!</f>
        <v>#REF!</v>
      </c>
      <c r="AI16" s="175" t="e">
        <f>+#REF!</f>
        <v>#REF!</v>
      </c>
      <c r="AJ16" s="175" t="e">
        <f>+#REF!</f>
        <v>#REF!</v>
      </c>
    </row>
    <row r="17" spans="1:36" s="28" customFormat="1" ht="12" customHeight="1">
      <c r="A17" s="361" t="s">
        <v>566</v>
      </c>
      <c r="B17" s="361"/>
      <c r="C17" s="147">
        <f>+C18</f>
        <v>643490107.99000049</v>
      </c>
      <c r="D17" s="147">
        <f>+D18</f>
        <v>677234146.5200007</v>
      </c>
      <c r="E17" s="147">
        <f>+E18</f>
        <v>677234146.5200007</v>
      </c>
      <c r="F17" s="147">
        <f>+F18</f>
        <v>607999445.26000011</v>
      </c>
      <c r="G17" s="147"/>
      <c r="H17" s="174">
        <f t="shared" si="0"/>
        <v>89.776844298863793</v>
      </c>
      <c r="I17" s="174">
        <f t="shared" si="1"/>
        <v>89.776844298863793</v>
      </c>
      <c r="AH17" s="147" t="e">
        <f>+AH18</f>
        <v>#REF!</v>
      </c>
      <c r="AI17" s="147" t="e">
        <f>+AI18</f>
        <v>#REF!</v>
      </c>
      <c r="AJ17" s="147" t="e">
        <f>+AJ18</f>
        <v>#REF!</v>
      </c>
    </row>
    <row r="18" spans="1:36" s="28" customFormat="1" ht="12" customHeight="1">
      <c r="A18" s="173"/>
      <c r="B18" s="172" t="s">
        <v>565</v>
      </c>
      <c r="C18" s="175">
        <v>643490107.99000049</v>
      </c>
      <c r="D18" s="175">
        <v>677234146.5200007</v>
      </c>
      <c r="E18" s="175">
        <v>677234146.5200007</v>
      </c>
      <c r="F18" s="175">
        <v>607999445.26000011</v>
      </c>
      <c r="G18" s="175"/>
      <c r="H18" s="171">
        <f t="shared" si="0"/>
        <v>89.776844298863793</v>
      </c>
      <c r="I18" s="171">
        <f t="shared" si="1"/>
        <v>89.776844298863793</v>
      </c>
      <c r="AH18" s="175" t="e">
        <f>+#REF!</f>
        <v>#REF!</v>
      </c>
      <c r="AI18" s="175" t="e">
        <f>+#REF!</f>
        <v>#REF!</v>
      </c>
      <c r="AJ18" s="175" t="e">
        <f>+#REF!</f>
        <v>#REF!</v>
      </c>
    </row>
    <row r="19" spans="1:36" s="28" customFormat="1" ht="12" customHeight="1">
      <c r="A19" s="361" t="s">
        <v>564</v>
      </c>
      <c r="B19" s="361"/>
      <c r="C19" s="147">
        <f>SUM(C20:C20)</f>
        <v>10000000</v>
      </c>
      <c r="D19" s="147">
        <f>SUM(D20:D20)</f>
        <v>700000</v>
      </c>
      <c r="E19" s="147">
        <f>SUM(E20:E20)</f>
        <v>700000</v>
      </c>
      <c r="F19" s="147">
        <f>SUM(F20:F20)</f>
        <v>700000</v>
      </c>
      <c r="G19" s="147"/>
      <c r="H19" s="174">
        <f t="shared" si="0"/>
        <v>100</v>
      </c>
      <c r="I19" s="174">
        <f t="shared" si="1"/>
        <v>100</v>
      </c>
      <c r="AH19" s="147" t="e">
        <f>SUM(AH20:AH20)</f>
        <v>#REF!</v>
      </c>
      <c r="AI19" s="147" t="e">
        <f>SUM(AI20:AI20)</f>
        <v>#REF!</v>
      </c>
      <c r="AJ19" s="147" t="e">
        <f>SUM(AJ20:AJ20)</f>
        <v>#REF!</v>
      </c>
    </row>
    <row r="20" spans="1:36" s="28" customFormat="1" ht="12" customHeight="1">
      <c r="A20" s="173"/>
      <c r="B20" s="172" t="s">
        <v>563</v>
      </c>
      <c r="C20" s="175">
        <v>10000000</v>
      </c>
      <c r="D20" s="175">
        <v>700000</v>
      </c>
      <c r="E20" s="175">
        <v>700000</v>
      </c>
      <c r="F20" s="175">
        <v>700000</v>
      </c>
      <c r="G20" s="175"/>
      <c r="H20" s="171">
        <f t="shared" si="0"/>
        <v>100</v>
      </c>
      <c r="I20" s="171">
        <f t="shared" si="1"/>
        <v>100</v>
      </c>
      <c r="AH20" s="175" t="e">
        <f>+#REF!</f>
        <v>#REF!</v>
      </c>
      <c r="AI20" s="175" t="e">
        <f>+#REF!</f>
        <v>#REF!</v>
      </c>
      <c r="AJ20" s="175" t="e">
        <f>+#REF!</f>
        <v>#REF!</v>
      </c>
    </row>
    <row r="21" spans="1:36" s="28" customFormat="1" ht="12" customHeight="1">
      <c r="A21" s="361" t="s">
        <v>34</v>
      </c>
      <c r="B21" s="361"/>
      <c r="C21" s="147">
        <f>SUM(C22:C24)</f>
        <v>60472989.017348327</v>
      </c>
      <c r="D21" s="147">
        <f>SUM(D22:D24)</f>
        <v>63110970.984939143</v>
      </c>
      <c r="E21" s="147">
        <f>SUM(E22:E24)</f>
        <v>63110970.984939143</v>
      </c>
      <c r="F21" s="147">
        <f>SUM(F22:F24)</f>
        <v>63110344.015636235</v>
      </c>
      <c r="G21" s="147"/>
      <c r="H21" s="174">
        <f t="shared" si="0"/>
        <v>99.999006560518524</v>
      </c>
      <c r="I21" s="174">
        <f t="shared" si="1"/>
        <v>99.999006560518524</v>
      </c>
      <c r="AH21" s="147">
        <f>SUM(AH22:AH22)</f>
        <v>0</v>
      </c>
      <c r="AI21" s="147">
        <f>SUM(AI22:AI22)</f>
        <v>0</v>
      </c>
      <c r="AJ21" s="147">
        <f>SUM(AJ22:AJ22)</f>
        <v>0</v>
      </c>
    </row>
    <row r="22" spans="1:36" s="28" customFormat="1" ht="12" customHeight="1">
      <c r="A22" s="173"/>
      <c r="B22" s="172" t="s">
        <v>206</v>
      </c>
      <c r="C22" s="175">
        <v>48345959.001871251</v>
      </c>
      <c r="D22" s="175">
        <v>50210764.22217758</v>
      </c>
      <c r="E22" s="175">
        <v>50210764.22217758</v>
      </c>
      <c r="F22" s="175">
        <v>50210137.252874672</v>
      </c>
      <c r="G22" s="175"/>
      <c r="H22" s="171">
        <f t="shared" si="0"/>
        <v>99.998751324914849</v>
      </c>
      <c r="I22" s="171">
        <f t="shared" si="1"/>
        <v>99.998751324914849</v>
      </c>
      <c r="AH22" s="175"/>
      <c r="AI22" s="175"/>
      <c r="AJ22" s="175"/>
    </row>
    <row r="23" spans="1:36" s="28" customFormat="1" ht="12" customHeight="1">
      <c r="A23" s="173"/>
      <c r="B23" s="172" t="s">
        <v>199</v>
      </c>
      <c r="C23" s="175">
        <v>949064.022945759</v>
      </c>
      <c r="D23" s="175">
        <v>1231663.9445353909</v>
      </c>
      <c r="E23" s="175">
        <v>1231663.9445353909</v>
      </c>
      <c r="F23" s="175">
        <v>1231663.9445353909</v>
      </c>
      <c r="G23" s="175"/>
      <c r="H23" s="171">
        <f t="shared" si="0"/>
        <v>100</v>
      </c>
      <c r="I23" s="171">
        <f t="shared" si="1"/>
        <v>100</v>
      </c>
      <c r="AH23" s="175"/>
      <c r="AI23" s="175"/>
      <c r="AJ23" s="175"/>
    </row>
    <row r="24" spans="1:36" s="28" customFormat="1" ht="12" customHeight="1">
      <c r="A24" s="173"/>
      <c r="B24" s="172" t="s">
        <v>196</v>
      </c>
      <c r="C24" s="175">
        <v>11177965.992531313</v>
      </c>
      <c r="D24" s="175">
        <v>11668542.818226174</v>
      </c>
      <c r="E24" s="175">
        <v>11668542.818226174</v>
      </c>
      <c r="F24" s="175">
        <v>11668542.818226174</v>
      </c>
      <c r="G24" s="175"/>
      <c r="H24" s="171">
        <f t="shared" si="0"/>
        <v>100</v>
      </c>
      <c r="I24" s="171">
        <f t="shared" si="1"/>
        <v>100</v>
      </c>
      <c r="AH24" s="175"/>
      <c r="AI24" s="175"/>
      <c r="AJ24" s="175"/>
    </row>
    <row r="25" spans="1:36" s="28" customFormat="1" ht="12" customHeight="1">
      <c r="A25" s="363" t="s">
        <v>562</v>
      </c>
      <c r="B25" s="363"/>
      <c r="C25" s="147">
        <f>SUM(C26:C28)</f>
        <v>436172809</v>
      </c>
      <c r="D25" s="147">
        <f>SUM(D26:D28)</f>
        <v>152955739.54999998</v>
      </c>
      <c r="E25" s="147">
        <f>SUM(E26:E28)</f>
        <v>152955739.54999998</v>
      </c>
      <c r="F25" s="147">
        <f>SUM(F26:F28)</f>
        <v>152933323.29999998</v>
      </c>
      <c r="G25" s="147"/>
      <c r="H25" s="174">
        <f t="shared" si="0"/>
        <v>99.985344616641427</v>
      </c>
      <c r="I25" s="174">
        <f t="shared" si="1"/>
        <v>99.985344616641427</v>
      </c>
      <c r="AH25" s="147" t="e">
        <f>SUM(AH26:AH28)</f>
        <v>#REF!</v>
      </c>
      <c r="AI25" s="147" t="e">
        <f>SUM(AI26:AI28)</f>
        <v>#REF!</v>
      </c>
      <c r="AJ25" s="147" t="e">
        <f>SUM(AJ26:AJ28)</f>
        <v>#REF!</v>
      </c>
    </row>
    <row r="26" spans="1:36" s="28" customFormat="1" ht="12" customHeight="1">
      <c r="A26" s="173"/>
      <c r="B26" s="177" t="s">
        <v>561</v>
      </c>
      <c r="C26" s="175">
        <v>13585135</v>
      </c>
      <c r="D26" s="175">
        <v>762941.23</v>
      </c>
      <c r="E26" s="175">
        <v>762941.23</v>
      </c>
      <c r="F26" s="175">
        <v>740524.98</v>
      </c>
      <c r="G26" s="175"/>
      <c r="H26" s="171">
        <f t="shared" si="0"/>
        <v>97.061864122876145</v>
      </c>
      <c r="I26" s="171">
        <f t="shared" si="1"/>
        <v>97.061864122876145</v>
      </c>
      <c r="AH26" s="175" t="e">
        <f>+#REF!</f>
        <v>#REF!</v>
      </c>
      <c r="AI26" s="175" t="e">
        <f>+#REF!</f>
        <v>#REF!</v>
      </c>
      <c r="AJ26" s="175" t="e">
        <f>+#REF!</f>
        <v>#REF!</v>
      </c>
    </row>
    <row r="27" spans="1:36" s="28" customFormat="1" ht="12" customHeight="1">
      <c r="A27" s="173"/>
      <c r="B27" s="177" t="s">
        <v>273</v>
      </c>
      <c r="C27" s="175">
        <v>0</v>
      </c>
      <c r="D27" s="175">
        <v>13527404.029999999</v>
      </c>
      <c r="E27" s="175">
        <v>13527404.029999999</v>
      </c>
      <c r="F27" s="175">
        <v>13527404.029999999</v>
      </c>
      <c r="G27" s="175"/>
      <c r="H27" s="171">
        <f t="shared" si="0"/>
        <v>100</v>
      </c>
      <c r="I27" s="171">
        <f t="shared" si="1"/>
        <v>100</v>
      </c>
      <c r="AH27" s="175"/>
      <c r="AI27" s="175"/>
      <c r="AJ27" s="175"/>
    </row>
    <row r="28" spans="1:36" s="28" customFormat="1" ht="12" customHeight="1">
      <c r="A28" s="173"/>
      <c r="B28" s="172" t="s">
        <v>560</v>
      </c>
      <c r="C28" s="175">
        <v>422587674</v>
      </c>
      <c r="D28" s="175">
        <v>138665394.28999999</v>
      </c>
      <c r="E28" s="175">
        <v>138665394.28999999</v>
      </c>
      <c r="F28" s="175">
        <v>138665394.28999999</v>
      </c>
      <c r="G28" s="175"/>
      <c r="H28" s="171">
        <f t="shared" si="0"/>
        <v>100</v>
      </c>
      <c r="I28" s="171">
        <f t="shared" si="1"/>
        <v>100</v>
      </c>
      <c r="AH28" s="175" t="e">
        <f>+#REF!</f>
        <v>#REF!</v>
      </c>
      <c r="AI28" s="175" t="e">
        <f>+#REF!</f>
        <v>#REF!</v>
      </c>
      <c r="AJ28" s="175" t="e">
        <f>+#REF!</f>
        <v>#REF!</v>
      </c>
    </row>
    <row r="29" spans="1:36" s="28" customFormat="1" ht="12" customHeight="1">
      <c r="A29" s="363" t="s">
        <v>559</v>
      </c>
      <c r="B29" s="363"/>
      <c r="C29" s="147">
        <f>+C30</f>
        <v>16712375</v>
      </c>
      <c r="D29" s="147">
        <f>+D30</f>
        <v>28858233.239999998</v>
      </c>
      <c r="E29" s="147">
        <f>+E30</f>
        <v>28858233.239999998</v>
      </c>
      <c r="F29" s="147">
        <f>+F30</f>
        <v>26999119.829999998</v>
      </c>
      <c r="G29" s="147"/>
      <c r="H29" s="174">
        <f t="shared" si="0"/>
        <v>93.557771210251673</v>
      </c>
      <c r="I29" s="174">
        <f t="shared" si="1"/>
        <v>93.557771210251673</v>
      </c>
      <c r="AH29" s="147" t="e">
        <f>+AH30</f>
        <v>#REF!</v>
      </c>
      <c r="AI29" s="147" t="e">
        <f>+AI30</f>
        <v>#REF!</v>
      </c>
      <c r="AJ29" s="147" t="e">
        <f>+AJ30</f>
        <v>#REF!</v>
      </c>
    </row>
    <row r="30" spans="1:36" s="28" customFormat="1" ht="21" customHeight="1">
      <c r="A30" s="173"/>
      <c r="B30" s="172" t="s">
        <v>184</v>
      </c>
      <c r="C30" s="175">
        <v>16712375</v>
      </c>
      <c r="D30" s="175">
        <v>28858233.239999998</v>
      </c>
      <c r="E30" s="175">
        <v>28858233.239999998</v>
      </c>
      <c r="F30" s="175">
        <v>26999119.829999998</v>
      </c>
      <c r="G30" s="175"/>
      <c r="H30" s="171">
        <f t="shared" si="0"/>
        <v>93.557771210251673</v>
      </c>
      <c r="I30" s="171">
        <f t="shared" si="1"/>
        <v>93.557771210251673</v>
      </c>
      <c r="AH30" s="175" t="e">
        <f>+#REF!</f>
        <v>#REF!</v>
      </c>
      <c r="AI30" s="175" t="e">
        <f>+#REF!</f>
        <v>#REF!</v>
      </c>
      <c r="AJ30" s="175" t="e">
        <f>+#REF!</f>
        <v>#REF!</v>
      </c>
    </row>
    <row r="31" spans="1:36" s="28" customFormat="1" ht="12" customHeight="1">
      <c r="A31" s="363" t="s">
        <v>558</v>
      </c>
      <c r="B31" s="363"/>
      <c r="C31" s="147">
        <f>SUM(C32:C33)</f>
        <v>1044471073.7486351</v>
      </c>
      <c r="D31" s="147">
        <f>SUM(D32:D33)</f>
        <v>659108577.16011703</v>
      </c>
      <c r="E31" s="147">
        <f>SUM(E32:E33)</f>
        <v>659108577.16011703</v>
      </c>
      <c r="F31" s="147">
        <f>SUM(F32:F33)</f>
        <v>647872772.83428657</v>
      </c>
      <c r="G31" s="147"/>
      <c r="H31" s="174">
        <f t="shared" si="0"/>
        <v>98.29530297204721</v>
      </c>
      <c r="I31" s="174">
        <f t="shared" si="1"/>
        <v>98.29530297204721</v>
      </c>
      <c r="AH31" s="147" t="e">
        <f>SUM(AH32:AH32)</f>
        <v>#REF!</v>
      </c>
      <c r="AI31" s="147" t="e">
        <f>SUM(AI32:AI32)</f>
        <v>#REF!</v>
      </c>
      <c r="AJ31" s="147" t="e">
        <f>SUM(AJ32:AJ32)</f>
        <v>#REF!</v>
      </c>
    </row>
    <row r="32" spans="1:36" s="28" customFormat="1" ht="12" customHeight="1">
      <c r="A32" s="173"/>
      <c r="B32" s="177" t="s">
        <v>557</v>
      </c>
      <c r="C32" s="175">
        <v>9031444.9900000002</v>
      </c>
      <c r="D32" s="175">
        <v>9031444.9900000002</v>
      </c>
      <c r="E32" s="175">
        <v>9031444.9900000002</v>
      </c>
      <c r="F32" s="175">
        <v>8857062.9798999988</v>
      </c>
      <c r="G32" s="175"/>
      <c r="H32" s="171">
        <f t="shared" si="0"/>
        <v>98.069168219558605</v>
      </c>
      <c r="I32" s="171">
        <f t="shared" si="1"/>
        <v>98.069168219558605</v>
      </c>
      <c r="AH32" s="175" t="e">
        <f>+#REF!</f>
        <v>#REF!</v>
      </c>
      <c r="AI32" s="175" t="e">
        <f>+#REF!</f>
        <v>#REF!</v>
      </c>
      <c r="AJ32" s="175" t="e">
        <f>+#REF!</f>
        <v>#REF!</v>
      </c>
    </row>
    <row r="33" spans="1:36" s="28" customFormat="1" ht="12" customHeight="1">
      <c r="A33" s="173"/>
      <c r="B33" s="177" t="s">
        <v>177</v>
      </c>
      <c r="C33" s="175">
        <v>1035439628.758635</v>
      </c>
      <c r="D33" s="175">
        <v>650077132.17011702</v>
      </c>
      <c r="E33" s="175">
        <v>650077132.17011702</v>
      </c>
      <c r="F33" s="175">
        <v>639015709.85438657</v>
      </c>
      <c r="G33" s="175"/>
      <c r="H33" s="171">
        <f t="shared" si="0"/>
        <v>98.298444635515054</v>
      </c>
      <c r="I33" s="171">
        <f t="shared" si="1"/>
        <v>98.298444635515054</v>
      </c>
      <c r="AH33" s="175" t="e">
        <f>+#REF!</f>
        <v>#REF!</v>
      </c>
      <c r="AI33" s="175" t="e">
        <f>+#REF!</f>
        <v>#REF!</v>
      </c>
      <c r="AJ33" s="175" t="e">
        <f>+#REF!</f>
        <v>#REF!</v>
      </c>
    </row>
    <row r="34" spans="1:36" s="28" customFormat="1" ht="12" customHeight="1">
      <c r="A34" s="361" t="s">
        <v>556</v>
      </c>
      <c r="B34" s="361"/>
      <c r="C34" s="147">
        <f>SUM(C35:C54)</f>
        <v>9247089359.1300011</v>
      </c>
      <c r="D34" s="147">
        <f>SUM(D35:D54)</f>
        <v>5873490433.2419043</v>
      </c>
      <c r="E34" s="147">
        <f>SUM(E35:E54)</f>
        <v>5873490433.2419043</v>
      </c>
      <c r="F34" s="147">
        <f>SUM(F35:F54)</f>
        <v>5750281087.810504</v>
      </c>
      <c r="G34" s="147"/>
      <c r="H34" s="174">
        <f t="shared" si="0"/>
        <v>97.902280648418554</v>
      </c>
      <c r="I34" s="174">
        <f t="shared" si="1"/>
        <v>97.902280648418554</v>
      </c>
      <c r="AH34" s="147" t="e">
        <f>SUM(AH39:AH54)</f>
        <v>#REF!</v>
      </c>
      <c r="AI34" s="147" t="e">
        <f>SUM(AI39:AI54)</f>
        <v>#REF!</v>
      </c>
      <c r="AJ34" s="147" t="e">
        <f>SUM(AJ39:AJ54)</f>
        <v>#REF!</v>
      </c>
    </row>
    <row r="35" spans="1:36" s="28" customFormat="1" ht="12" customHeight="1">
      <c r="A35" s="177"/>
      <c r="B35" s="177" t="s">
        <v>555</v>
      </c>
      <c r="C35" s="175">
        <v>4163947.65</v>
      </c>
      <c r="D35" s="175">
        <v>2205433.0364999999</v>
      </c>
      <c r="E35" s="175">
        <v>2205433.0364999999</v>
      </c>
      <c r="F35" s="175">
        <v>2099869.4474999993</v>
      </c>
      <c r="G35" s="175"/>
      <c r="H35" s="171">
        <f t="shared" si="0"/>
        <v>95.213475664283635</v>
      </c>
      <c r="I35" s="171">
        <f t="shared" si="1"/>
        <v>95.213475664283635</v>
      </c>
      <c r="AH35" s="175" t="e">
        <f>+#REF!</f>
        <v>#REF!</v>
      </c>
      <c r="AI35" s="175" t="e">
        <f>+#REF!</f>
        <v>#REF!</v>
      </c>
      <c r="AJ35" s="175" t="e">
        <f>+#REF!</f>
        <v>#REF!</v>
      </c>
    </row>
    <row r="36" spans="1:36" s="28" customFormat="1" ht="12" customHeight="1">
      <c r="A36" s="177"/>
      <c r="B36" s="177" t="s">
        <v>554</v>
      </c>
      <c r="C36" s="175">
        <v>229234764</v>
      </c>
      <c r="D36" s="175">
        <v>236414295.33000004</v>
      </c>
      <c r="E36" s="175">
        <v>236414295.33000004</v>
      </c>
      <c r="F36" s="175">
        <v>236405533.33000004</v>
      </c>
      <c r="G36" s="175"/>
      <c r="H36" s="171">
        <f t="shared" si="0"/>
        <v>99.996293794337703</v>
      </c>
      <c r="I36" s="171">
        <f t="shared" si="1"/>
        <v>99.996293794337703</v>
      </c>
      <c r="AH36" s="175" t="e">
        <f>+#REF!</f>
        <v>#REF!</v>
      </c>
      <c r="AI36" s="175" t="e">
        <f>+#REF!</f>
        <v>#REF!</v>
      </c>
      <c r="AJ36" s="175" t="e">
        <f>+#REF!</f>
        <v>#REF!</v>
      </c>
    </row>
    <row r="37" spans="1:36" s="28" customFormat="1" ht="12" customHeight="1">
      <c r="A37" s="172"/>
      <c r="B37" s="172" t="s">
        <v>553</v>
      </c>
      <c r="C37" s="179">
        <v>1568726401</v>
      </c>
      <c r="D37" s="179">
        <v>1680521453.0100045</v>
      </c>
      <c r="E37" s="179">
        <v>1680521453.0100045</v>
      </c>
      <c r="F37" s="179">
        <v>1673913285.4600036</v>
      </c>
      <c r="G37" s="179"/>
      <c r="H37" s="171">
        <f t="shared" si="0"/>
        <v>99.606778744885119</v>
      </c>
      <c r="I37" s="171">
        <f t="shared" si="1"/>
        <v>99.606778744885119</v>
      </c>
      <c r="AH37" s="179" t="e">
        <f>+#REF!</f>
        <v>#REF!</v>
      </c>
      <c r="AI37" s="179" t="e">
        <f>+#REF!</f>
        <v>#REF!</v>
      </c>
      <c r="AJ37" s="179" t="e">
        <f>+#REF!</f>
        <v>#REF!</v>
      </c>
    </row>
    <row r="38" spans="1:36" s="28" customFormat="1" ht="12" customHeight="1">
      <c r="A38" s="177"/>
      <c r="B38" s="177" t="s">
        <v>552</v>
      </c>
      <c r="C38" s="175">
        <v>197465040</v>
      </c>
      <c r="D38" s="175">
        <v>292030537.28000003</v>
      </c>
      <c r="E38" s="175">
        <v>292030537.28000003</v>
      </c>
      <c r="F38" s="175">
        <v>288999037.06</v>
      </c>
      <c r="G38" s="175"/>
      <c r="H38" s="171">
        <f t="shared" si="0"/>
        <v>98.961923554900892</v>
      </c>
      <c r="I38" s="171">
        <f t="shared" si="1"/>
        <v>98.961923554900892</v>
      </c>
      <c r="AH38" s="175" t="e">
        <f>+#REF!</f>
        <v>#REF!</v>
      </c>
      <c r="AI38" s="175" t="e">
        <f>+#REF!</f>
        <v>#REF!</v>
      </c>
      <c r="AJ38" s="175" t="e">
        <f>+#REF!</f>
        <v>#REF!</v>
      </c>
    </row>
    <row r="39" spans="1:36" s="28" customFormat="1" ht="12" customHeight="1">
      <c r="A39" s="172"/>
      <c r="B39" s="172" t="s">
        <v>551</v>
      </c>
      <c r="C39" s="175">
        <v>68910654.499999985</v>
      </c>
      <c r="D39" s="175">
        <v>58661206.411499992</v>
      </c>
      <c r="E39" s="175">
        <v>58661206.411499992</v>
      </c>
      <c r="F39" s="175">
        <v>56287529.323000014</v>
      </c>
      <c r="G39" s="175"/>
      <c r="H39" s="171">
        <f t="shared" si="0"/>
        <v>95.953582897956494</v>
      </c>
      <c r="I39" s="171">
        <f t="shared" si="1"/>
        <v>95.953582897956494</v>
      </c>
      <c r="AH39" s="175" t="e">
        <f>+#REF!</f>
        <v>#REF!</v>
      </c>
      <c r="AI39" s="175" t="e">
        <f>+#REF!</f>
        <v>#REF!</v>
      </c>
      <c r="AJ39" s="175" t="e">
        <f>+#REF!</f>
        <v>#REF!</v>
      </c>
    </row>
    <row r="40" spans="1:36" s="28" customFormat="1" ht="12" customHeight="1">
      <c r="A40" s="177"/>
      <c r="B40" s="177" t="s">
        <v>550</v>
      </c>
      <c r="C40" s="175">
        <v>94443837.299999997</v>
      </c>
      <c r="D40" s="175">
        <v>96117806.804999873</v>
      </c>
      <c r="E40" s="175">
        <v>96117806.804999873</v>
      </c>
      <c r="F40" s="175">
        <v>88668251.606999934</v>
      </c>
      <c r="G40" s="175"/>
      <c r="H40" s="171">
        <f t="shared" ref="H40:H71" si="2">IFERROR(F40/D40*100,"n.a.")</f>
        <v>92.249557656768729</v>
      </c>
      <c r="I40" s="171">
        <f t="shared" ref="I40:I71" si="3">IFERROR(F40/E40*100,"n.a.")</f>
        <v>92.249557656768729</v>
      </c>
      <c r="AH40" s="175" t="e">
        <f>+#REF!</f>
        <v>#REF!</v>
      </c>
      <c r="AI40" s="175" t="e">
        <f>+#REF!</f>
        <v>#REF!</v>
      </c>
      <c r="AJ40" s="175" t="e">
        <f>+#REF!</f>
        <v>#REF!</v>
      </c>
    </row>
    <row r="41" spans="1:36" s="28" customFormat="1" ht="12" customHeight="1">
      <c r="A41" s="177"/>
      <c r="B41" s="177" t="s">
        <v>549</v>
      </c>
      <c r="C41" s="175">
        <v>193425305</v>
      </c>
      <c r="D41" s="175">
        <v>187364331.60000005</v>
      </c>
      <c r="E41" s="175">
        <v>187364331.60000005</v>
      </c>
      <c r="F41" s="175">
        <v>145927819.64000005</v>
      </c>
      <c r="G41" s="175"/>
      <c r="H41" s="171">
        <f t="shared" si="2"/>
        <v>77.884524975403593</v>
      </c>
      <c r="I41" s="171">
        <f t="shared" si="3"/>
        <v>77.884524975403593</v>
      </c>
      <c r="AH41" s="175" t="e">
        <f>+#REF!</f>
        <v>#REF!</v>
      </c>
      <c r="AI41" s="175" t="e">
        <f>+#REF!</f>
        <v>#REF!</v>
      </c>
      <c r="AJ41" s="175" t="e">
        <f>+#REF!</f>
        <v>#REF!</v>
      </c>
    </row>
    <row r="42" spans="1:36" s="28" customFormat="1" ht="12" customHeight="1">
      <c r="A42" s="177"/>
      <c r="B42" s="177" t="s">
        <v>548</v>
      </c>
      <c r="C42" s="175">
        <v>939406.95</v>
      </c>
      <c r="D42" s="175">
        <v>1284878.6070000001</v>
      </c>
      <c r="E42" s="175">
        <v>1284878.6070000001</v>
      </c>
      <c r="F42" s="175">
        <v>1283306.3235000002</v>
      </c>
      <c r="G42" s="175"/>
      <c r="H42" s="171">
        <f t="shared" si="2"/>
        <v>99.877631747354641</v>
      </c>
      <c r="I42" s="171">
        <f t="shared" si="3"/>
        <v>99.877631747354641</v>
      </c>
      <c r="AH42" s="175" t="e">
        <f>+#REF!</f>
        <v>#REF!</v>
      </c>
      <c r="AI42" s="175" t="e">
        <f>+#REF!</f>
        <v>#REF!</v>
      </c>
      <c r="AJ42" s="175" t="e">
        <f>+#REF!</f>
        <v>#REF!</v>
      </c>
    </row>
    <row r="43" spans="1:36" s="28" customFormat="1" ht="12" customHeight="1">
      <c r="A43" s="177"/>
      <c r="B43" s="177" t="s">
        <v>547</v>
      </c>
      <c r="C43" s="175">
        <v>26488499.79999999</v>
      </c>
      <c r="D43" s="175">
        <v>10345158.759000003</v>
      </c>
      <c r="E43" s="175">
        <v>10345158.759000003</v>
      </c>
      <c r="F43" s="175">
        <v>9954969.8125</v>
      </c>
      <c r="G43" s="175"/>
      <c r="H43" s="171">
        <f t="shared" si="2"/>
        <v>96.228294262177954</v>
      </c>
      <c r="I43" s="171">
        <f t="shared" si="3"/>
        <v>96.228294262177954</v>
      </c>
      <c r="AH43" s="175" t="e">
        <f>+#REF!</f>
        <v>#REF!</v>
      </c>
      <c r="AI43" s="175" t="e">
        <f>+#REF!</f>
        <v>#REF!</v>
      </c>
      <c r="AJ43" s="175" t="e">
        <f>+#REF!</f>
        <v>#REF!</v>
      </c>
    </row>
    <row r="44" spans="1:36" s="28" customFormat="1" ht="12" customHeight="1">
      <c r="A44" s="177"/>
      <c r="B44" s="177" t="s">
        <v>546</v>
      </c>
      <c r="C44" s="175">
        <v>3195649284</v>
      </c>
      <c r="D44" s="175">
        <v>0</v>
      </c>
      <c r="E44" s="175">
        <v>0</v>
      </c>
      <c r="F44" s="175">
        <v>0</v>
      </c>
      <c r="G44" s="175"/>
      <c r="H44" s="171" t="str">
        <f t="shared" si="2"/>
        <v>n.a.</v>
      </c>
      <c r="I44" s="171" t="str">
        <f t="shared" si="3"/>
        <v>n.a.</v>
      </c>
      <c r="AH44" s="175" t="e">
        <f>+#REF!</f>
        <v>#REF!</v>
      </c>
      <c r="AI44" s="175" t="e">
        <f>+#REF!</f>
        <v>#REF!</v>
      </c>
      <c r="AJ44" s="175" t="e">
        <f>+#REF!</f>
        <v>#REF!</v>
      </c>
    </row>
    <row r="45" spans="1:36" s="28" customFormat="1" ht="12" customHeight="1">
      <c r="A45" s="177"/>
      <c r="B45" s="177" t="s">
        <v>170</v>
      </c>
      <c r="C45" s="175">
        <v>10413603</v>
      </c>
      <c r="D45" s="175">
        <v>10044239.859999999</v>
      </c>
      <c r="E45" s="175">
        <v>10044239.859999999</v>
      </c>
      <c r="F45" s="175">
        <v>10044239.859999999</v>
      </c>
      <c r="G45" s="175"/>
      <c r="H45" s="171">
        <f t="shared" si="2"/>
        <v>100</v>
      </c>
      <c r="I45" s="171">
        <f t="shared" si="3"/>
        <v>100</v>
      </c>
      <c r="AH45" s="175" t="e">
        <f>+#REF!</f>
        <v>#REF!</v>
      </c>
      <c r="AI45" s="175" t="e">
        <f>+#REF!</f>
        <v>#REF!</v>
      </c>
      <c r="AJ45" s="175" t="e">
        <f>+#REF!</f>
        <v>#REF!</v>
      </c>
    </row>
    <row r="46" spans="1:36" s="28" customFormat="1" ht="12" customHeight="1">
      <c r="A46" s="172"/>
      <c r="B46" s="172" t="s">
        <v>169</v>
      </c>
      <c r="C46" s="175">
        <v>4075378.9499999988</v>
      </c>
      <c r="D46" s="175">
        <v>4120305.2535000001</v>
      </c>
      <c r="E46" s="175">
        <v>4120305.2535000001</v>
      </c>
      <c r="F46" s="175">
        <v>4111322.8485000003</v>
      </c>
      <c r="G46" s="175"/>
      <c r="H46" s="171">
        <f t="shared" si="2"/>
        <v>99.781996613178848</v>
      </c>
      <c r="I46" s="171">
        <f t="shared" si="3"/>
        <v>99.781996613178848</v>
      </c>
      <c r="AH46" s="175" t="e">
        <f>+#REF!</f>
        <v>#REF!</v>
      </c>
      <c r="AI46" s="175" t="e">
        <f>+#REF!</f>
        <v>#REF!</v>
      </c>
      <c r="AJ46" s="175" t="e">
        <f>+#REF!</f>
        <v>#REF!</v>
      </c>
    </row>
    <row r="47" spans="1:36" s="28" customFormat="1" ht="12" customHeight="1">
      <c r="A47" s="177"/>
      <c r="B47" s="177" t="s">
        <v>266</v>
      </c>
      <c r="C47" s="175">
        <v>126379590.59999998</v>
      </c>
      <c r="D47" s="175">
        <v>46216026.488999993</v>
      </c>
      <c r="E47" s="175">
        <v>46216026.488999993</v>
      </c>
      <c r="F47" s="175">
        <v>44350634.074500017</v>
      </c>
      <c r="G47" s="175"/>
      <c r="H47" s="171">
        <f t="shared" si="2"/>
        <v>95.963754229403591</v>
      </c>
      <c r="I47" s="171">
        <f t="shared" si="3"/>
        <v>95.963754229403591</v>
      </c>
      <c r="AH47" s="175" t="e">
        <f>+#REF!</f>
        <v>#REF!</v>
      </c>
      <c r="AI47" s="175" t="e">
        <f>+#REF!</f>
        <v>#REF!</v>
      </c>
      <c r="AJ47" s="175" t="e">
        <f>+#REF!</f>
        <v>#REF!</v>
      </c>
    </row>
    <row r="48" spans="1:36" s="28" customFormat="1" ht="12" customHeight="1">
      <c r="A48" s="177"/>
      <c r="B48" s="177" t="s">
        <v>545</v>
      </c>
      <c r="C48" s="175">
        <v>83432</v>
      </c>
      <c r="D48" s="175">
        <v>0</v>
      </c>
      <c r="E48" s="175">
        <v>0</v>
      </c>
      <c r="F48" s="175">
        <v>0</v>
      </c>
      <c r="G48" s="175"/>
      <c r="H48" s="171" t="str">
        <f t="shared" si="2"/>
        <v>n.a.</v>
      </c>
      <c r="I48" s="171" t="str">
        <f t="shared" si="3"/>
        <v>n.a.</v>
      </c>
      <c r="AH48" s="175" t="e">
        <f>+#REF!</f>
        <v>#REF!</v>
      </c>
      <c r="AI48" s="175" t="e">
        <f>+#REF!</f>
        <v>#REF!</v>
      </c>
      <c r="AJ48" s="175" t="e">
        <f>+#REF!</f>
        <v>#REF!</v>
      </c>
    </row>
    <row r="49" spans="1:36" s="28" customFormat="1" ht="12" customHeight="1">
      <c r="A49" s="177"/>
      <c r="B49" s="177" t="s">
        <v>544</v>
      </c>
      <c r="C49" s="175">
        <v>234894914</v>
      </c>
      <c r="D49" s="175">
        <v>235114697.94</v>
      </c>
      <c r="E49" s="175">
        <v>235114697.94</v>
      </c>
      <c r="F49" s="175">
        <v>235114697.94</v>
      </c>
      <c r="G49" s="175"/>
      <c r="H49" s="171">
        <f t="shared" si="2"/>
        <v>100</v>
      </c>
      <c r="I49" s="171">
        <f t="shared" si="3"/>
        <v>100</v>
      </c>
      <c r="AH49" s="175" t="e">
        <f>+#REF!</f>
        <v>#REF!</v>
      </c>
      <c r="AI49" s="175" t="e">
        <f>+#REF!</f>
        <v>#REF!</v>
      </c>
      <c r="AJ49" s="175" t="e">
        <f>+#REF!</f>
        <v>#REF!</v>
      </c>
    </row>
    <row r="50" spans="1:36" s="28" customFormat="1" ht="12" customHeight="1">
      <c r="A50" s="177"/>
      <c r="B50" s="177" t="s">
        <v>165</v>
      </c>
      <c r="C50" s="175">
        <v>315747492</v>
      </c>
      <c r="D50" s="175">
        <v>231605850.21000001</v>
      </c>
      <c r="E50" s="175">
        <v>231605850.21000001</v>
      </c>
      <c r="F50" s="175">
        <v>231591042.21000001</v>
      </c>
      <c r="G50" s="175"/>
      <c r="H50" s="171">
        <f t="shared" si="2"/>
        <v>99.993606379119285</v>
      </c>
      <c r="I50" s="171">
        <f t="shared" si="3"/>
        <v>99.993606379119285</v>
      </c>
      <c r="AH50" s="175" t="e">
        <f>+#REF!</f>
        <v>#REF!</v>
      </c>
      <c r="AI50" s="175" t="e">
        <f>+#REF!</f>
        <v>#REF!</v>
      </c>
      <c r="AJ50" s="175" t="e">
        <f>+#REF!</f>
        <v>#REF!</v>
      </c>
    </row>
    <row r="51" spans="1:36" s="28" customFormat="1" ht="12" customHeight="1">
      <c r="A51" s="177"/>
      <c r="B51" s="177" t="s">
        <v>264</v>
      </c>
      <c r="C51" s="175">
        <v>743078961.38000011</v>
      </c>
      <c r="D51" s="175">
        <v>679693308.79040015</v>
      </c>
      <c r="E51" s="175">
        <v>679693308.79040015</v>
      </c>
      <c r="F51" s="175">
        <v>623311061.19400001</v>
      </c>
      <c r="G51" s="175"/>
      <c r="H51" s="171">
        <f t="shared" si="2"/>
        <v>91.70475170680443</v>
      </c>
      <c r="I51" s="171">
        <f t="shared" si="3"/>
        <v>91.70475170680443</v>
      </c>
      <c r="AH51" s="175" t="e">
        <f>+#REF!</f>
        <v>#REF!</v>
      </c>
      <c r="AI51" s="175" t="e">
        <f>+#REF!</f>
        <v>#REF!</v>
      </c>
      <c r="AJ51" s="175" t="e">
        <f>+#REF!</f>
        <v>#REF!</v>
      </c>
    </row>
    <row r="52" spans="1:36" s="28" customFormat="1" ht="12" customHeight="1">
      <c r="A52" s="177"/>
      <c r="B52" s="177" t="s">
        <v>262</v>
      </c>
      <c r="C52" s="175">
        <v>1999999998</v>
      </c>
      <c r="D52" s="175">
        <v>2064150996.8600004</v>
      </c>
      <c r="E52" s="175">
        <v>2064150996.8600004</v>
      </c>
      <c r="F52" s="175">
        <v>2062743057.4300003</v>
      </c>
      <c r="G52" s="175"/>
      <c r="H52" s="171">
        <f t="shared" si="2"/>
        <v>99.931790870331582</v>
      </c>
      <c r="I52" s="171">
        <f t="shared" si="3"/>
        <v>99.931790870331582</v>
      </c>
      <c r="AH52" s="175" t="e">
        <f>+#REF!</f>
        <v>#REF!</v>
      </c>
      <c r="AI52" s="175" t="e">
        <f>+#REF!</f>
        <v>#REF!</v>
      </c>
      <c r="AJ52" s="175" t="e">
        <f>+#REF!</f>
        <v>#REF!</v>
      </c>
    </row>
    <row r="53" spans="1:36" s="28" customFormat="1" ht="12" customHeight="1">
      <c r="A53" s="177"/>
      <c r="B53" s="177" t="s">
        <v>543</v>
      </c>
      <c r="C53" s="175">
        <v>188570937</v>
      </c>
      <c r="D53" s="175">
        <v>0</v>
      </c>
      <c r="E53" s="175">
        <v>0</v>
      </c>
      <c r="F53" s="175">
        <v>0</v>
      </c>
      <c r="G53" s="175"/>
      <c r="H53" s="171" t="str">
        <f t="shared" si="2"/>
        <v>n.a.</v>
      </c>
      <c r="I53" s="171" t="str">
        <f t="shared" si="3"/>
        <v>n.a.</v>
      </c>
      <c r="AH53" s="175" t="e">
        <f>+#REF!</f>
        <v>#REF!</v>
      </c>
      <c r="AI53" s="175" t="e">
        <f>+#REF!</f>
        <v>#REF!</v>
      </c>
      <c r="AJ53" s="175" t="e">
        <f>+#REF!</f>
        <v>#REF!</v>
      </c>
    </row>
    <row r="54" spans="1:36" s="28" customFormat="1" ht="12" customHeight="1">
      <c r="A54" s="177"/>
      <c r="B54" s="177" t="s">
        <v>542</v>
      </c>
      <c r="C54" s="175">
        <v>44397912</v>
      </c>
      <c r="D54" s="175">
        <v>37599907</v>
      </c>
      <c r="E54" s="175">
        <v>37599907</v>
      </c>
      <c r="F54" s="175">
        <v>35475430.25</v>
      </c>
      <c r="G54" s="175"/>
      <c r="H54" s="171">
        <f t="shared" si="2"/>
        <v>94.349781902386084</v>
      </c>
      <c r="I54" s="171">
        <f t="shared" si="3"/>
        <v>94.349781902386084</v>
      </c>
      <c r="AH54" s="175" t="e">
        <f>+#REF!</f>
        <v>#REF!</v>
      </c>
      <c r="AI54" s="175" t="e">
        <f>+#REF!</f>
        <v>#REF!</v>
      </c>
      <c r="AJ54" s="175" t="e">
        <f>+#REF!</f>
        <v>#REF!</v>
      </c>
    </row>
    <row r="55" spans="1:36" s="28" customFormat="1" ht="12" customHeight="1">
      <c r="A55" s="361" t="s">
        <v>541</v>
      </c>
      <c r="B55" s="361"/>
      <c r="C55" s="147">
        <f>SUM(C56:C61)</f>
        <v>878283185.14980006</v>
      </c>
      <c r="D55" s="147">
        <f>SUM(D56:D61)</f>
        <v>892329072.44454408</v>
      </c>
      <c r="E55" s="147">
        <f>SUM(E56:E61)</f>
        <v>892329072.44454408</v>
      </c>
      <c r="F55" s="147">
        <f>SUM(F56:F61)</f>
        <v>889822343.36351502</v>
      </c>
      <c r="G55" s="147"/>
      <c r="H55" s="174">
        <f t="shared" si="2"/>
        <v>99.719080196035549</v>
      </c>
      <c r="I55" s="174">
        <f t="shared" si="3"/>
        <v>99.719080196035549</v>
      </c>
      <c r="AH55" s="147" t="e">
        <f>SUM(AH56:AH60)</f>
        <v>#REF!</v>
      </c>
      <c r="AI55" s="147" t="e">
        <f>SUM(AI56:AI60)</f>
        <v>#REF!</v>
      </c>
      <c r="AJ55" s="147" t="e">
        <f>SUM(AJ56:AJ60)</f>
        <v>#REF!</v>
      </c>
    </row>
    <row r="56" spans="1:36" s="28" customFormat="1" ht="12" customHeight="1">
      <c r="A56" s="177"/>
      <c r="B56" s="177" t="s">
        <v>170</v>
      </c>
      <c r="C56" s="175">
        <v>2668192.8498000004</v>
      </c>
      <c r="D56" s="175">
        <v>3431912.6290440001</v>
      </c>
      <c r="E56" s="175">
        <v>3431912.6290440001</v>
      </c>
      <c r="F56" s="175">
        <v>3424626.8525150004</v>
      </c>
      <c r="G56" s="175"/>
      <c r="H56" s="171">
        <f t="shared" si="2"/>
        <v>99.787705069548082</v>
      </c>
      <c r="I56" s="171">
        <f t="shared" si="3"/>
        <v>99.787705069548082</v>
      </c>
      <c r="AH56" s="175" t="e">
        <f>+#REF!</f>
        <v>#REF!</v>
      </c>
      <c r="AI56" s="175" t="e">
        <f>+#REF!</f>
        <v>#REF!</v>
      </c>
      <c r="AJ56" s="175" t="e">
        <f>+#REF!</f>
        <v>#REF!</v>
      </c>
    </row>
    <row r="57" spans="1:36" s="28" customFormat="1" ht="12" customHeight="1">
      <c r="A57" s="177"/>
      <c r="B57" s="177" t="s">
        <v>540</v>
      </c>
      <c r="C57" s="175">
        <v>213174498.5</v>
      </c>
      <c r="D57" s="175">
        <v>240715317.83500007</v>
      </c>
      <c r="E57" s="175">
        <v>240715317.83500007</v>
      </c>
      <c r="F57" s="175">
        <v>240039727.71000004</v>
      </c>
      <c r="G57" s="175"/>
      <c r="H57" s="171">
        <f t="shared" si="2"/>
        <v>99.719340617341558</v>
      </c>
      <c r="I57" s="171">
        <f t="shared" si="3"/>
        <v>99.719340617341558</v>
      </c>
      <c r="AH57" s="175" t="e">
        <f>+#REF!</f>
        <v>#REF!</v>
      </c>
      <c r="AI57" s="175" t="e">
        <f>+#REF!</f>
        <v>#REF!</v>
      </c>
      <c r="AJ57" s="175" t="e">
        <f>+#REF!</f>
        <v>#REF!</v>
      </c>
    </row>
    <row r="58" spans="1:36" s="28" customFormat="1" ht="12" customHeight="1">
      <c r="A58" s="177"/>
      <c r="B58" s="177" t="s">
        <v>539</v>
      </c>
      <c r="C58" s="175">
        <v>55985485</v>
      </c>
      <c r="D58" s="175">
        <v>70348676.325000003</v>
      </c>
      <c r="E58" s="175">
        <v>70348676.325000003</v>
      </c>
      <c r="F58" s="175">
        <v>69823596.449999988</v>
      </c>
      <c r="G58" s="175"/>
      <c r="H58" s="171">
        <f t="shared" si="2"/>
        <v>99.253603759970943</v>
      </c>
      <c r="I58" s="171">
        <f t="shared" si="3"/>
        <v>99.253603759970943</v>
      </c>
      <c r="AH58" s="175" t="e">
        <f>+#REF!</f>
        <v>#REF!</v>
      </c>
      <c r="AI58" s="175" t="e">
        <f>+#REF!</f>
        <v>#REF!</v>
      </c>
      <c r="AJ58" s="175" t="e">
        <f>+#REF!</f>
        <v>#REF!</v>
      </c>
    </row>
    <row r="59" spans="1:36" s="28" customFormat="1" ht="12" customHeight="1">
      <c r="A59" s="177"/>
      <c r="B59" s="177" t="s">
        <v>538</v>
      </c>
      <c r="C59" s="175">
        <v>83407006</v>
      </c>
      <c r="D59" s="175">
        <v>93893354.24999997</v>
      </c>
      <c r="E59" s="175">
        <v>93893354.24999997</v>
      </c>
      <c r="F59" s="175">
        <v>92931451.525000006</v>
      </c>
      <c r="G59" s="175"/>
      <c r="H59" s="171">
        <f t="shared" si="2"/>
        <v>98.975536945417019</v>
      </c>
      <c r="I59" s="171">
        <f t="shared" si="3"/>
        <v>98.975536945417019</v>
      </c>
      <c r="AH59" s="175" t="e">
        <f>+#REF!</f>
        <v>#REF!</v>
      </c>
      <c r="AI59" s="175" t="e">
        <f>+#REF!</f>
        <v>#REF!</v>
      </c>
      <c r="AJ59" s="175" t="e">
        <f>+#REF!</f>
        <v>#REF!</v>
      </c>
    </row>
    <row r="60" spans="1:36" s="28" customFormat="1" ht="17.25" customHeight="1">
      <c r="A60" s="172"/>
      <c r="B60" s="172" t="s">
        <v>537</v>
      </c>
      <c r="C60" s="175">
        <v>68275002.800000012</v>
      </c>
      <c r="D60" s="175">
        <v>63441499.405499995</v>
      </c>
      <c r="E60" s="175">
        <v>63441499.405499995</v>
      </c>
      <c r="F60" s="175">
        <v>63104628.826000005</v>
      </c>
      <c r="G60" s="175"/>
      <c r="H60" s="171">
        <f t="shared" si="2"/>
        <v>99.469005961938564</v>
      </c>
      <c r="I60" s="171">
        <f t="shared" si="3"/>
        <v>99.469005961938564</v>
      </c>
      <c r="AH60" s="175" t="e">
        <f>+#REF!</f>
        <v>#REF!</v>
      </c>
      <c r="AI60" s="175" t="e">
        <f>+#REF!</f>
        <v>#REF!</v>
      </c>
      <c r="AJ60" s="175" t="e">
        <f>+#REF!</f>
        <v>#REF!</v>
      </c>
    </row>
    <row r="61" spans="1:36" s="28" customFormat="1" ht="12" customHeight="1">
      <c r="A61" s="172"/>
      <c r="B61" s="172" t="s">
        <v>536</v>
      </c>
      <c r="C61" s="175">
        <v>454773000</v>
      </c>
      <c r="D61" s="175">
        <v>420498312</v>
      </c>
      <c r="E61" s="175">
        <v>420498312</v>
      </c>
      <c r="F61" s="175">
        <v>420498312</v>
      </c>
      <c r="G61" s="175"/>
      <c r="H61" s="171">
        <f t="shared" si="2"/>
        <v>100</v>
      </c>
      <c r="I61" s="171">
        <f t="shared" si="3"/>
        <v>100</v>
      </c>
      <c r="AH61" s="175"/>
      <c r="AI61" s="175"/>
      <c r="AJ61" s="175"/>
    </row>
    <row r="62" spans="1:36" s="28" customFormat="1" ht="12" customHeight="1">
      <c r="A62" s="361" t="s">
        <v>535</v>
      </c>
      <c r="B62" s="361"/>
      <c r="C62" s="147">
        <f>SUM(C63:C63)</f>
        <v>655000</v>
      </c>
      <c r="D62" s="147">
        <f>SUM(D63:D63)</f>
        <v>649600</v>
      </c>
      <c r="E62" s="147">
        <f>SUM(E63:E63)</f>
        <v>649600</v>
      </c>
      <c r="F62" s="147">
        <f>SUM(F63:F63)</f>
        <v>0</v>
      </c>
      <c r="G62" s="147"/>
      <c r="H62" s="174">
        <f t="shared" si="2"/>
        <v>0</v>
      </c>
      <c r="I62" s="174">
        <f t="shared" si="3"/>
        <v>0</v>
      </c>
      <c r="AH62" s="147" t="e">
        <f>SUM(AH63:AH63)</f>
        <v>#REF!</v>
      </c>
      <c r="AI62" s="147" t="e">
        <f>SUM(AI63:AI63)</f>
        <v>#REF!</v>
      </c>
      <c r="AJ62" s="147" t="e">
        <f>SUM(AJ63:AJ63)</f>
        <v>#REF!</v>
      </c>
    </row>
    <row r="63" spans="1:36" s="28" customFormat="1" ht="12" customHeight="1">
      <c r="A63" s="173"/>
      <c r="B63" s="172" t="s">
        <v>471</v>
      </c>
      <c r="C63" s="175">
        <v>655000</v>
      </c>
      <c r="D63" s="175">
        <v>649600</v>
      </c>
      <c r="E63" s="175">
        <v>649600</v>
      </c>
      <c r="F63" s="175">
        <v>0</v>
      </c>
      <c r="G63" s="175"/>
      <c r="H63" s="171">
        <f t="shared" si="2"/>
        <v>0</v>
      </c>
      <c r="I63" s="171">
        <f t="shared" si="3"/>
        <v>0</v>
      </c>
      <c r="AH63" s="175" t="e">
        <f>+#REF!</f>
        <v>#REF!</v>
      </c>
      <c r="AI63" s="175" t="e">
        <f>+#REF!</f>
        <v>#REF!</v>
      </c>
      <c r="AJ63" s="175" t="e">
        <f>+#REF!</f>
        <v>#REF!</v>
      </c>
    </row>
    <row r="64" spans="1:36" s="28" customFormat="1" ht="12" customHeight="1">
      <c r="A64" s="361" t="s">
        <v>534</v>
      </c>
      <c r="B64" s="361"/>
      <c r="C64" s="147">
        <f>SUM(C65:C66)</f>
        <v>6215346263</v>
      </c>
      <c r="D64" s="147">
        <f>SUM(D65:D66)</f>
        <v>12627995258.49</v>
      </c>
      <c r="E64" s="147">
        <f>SUM(E65:E66)</f>
        <v>12627995258.49</v>
      </c>
      <c r="F64" s="147">
        <f>SUM(F65:F66)</f>
        <v>12627995258.49</v>
      </c>
      <c r="G64" s="147"/>
      <c r="H64" s="178">
        <f t="shared" si="2"/>
        <v>100</v>
      </c>
      <c r="I64" s="178">
        <f t="shared" si="3"/>
        <v>100</v>
      </c>
      <c r="AH64" s="147" t="e">
        <f>SUM(AH65:AH66)</f>
        <v>#REF!</v>
      </c>
      <c r="AI64" s="147" t="e">
        <f>SUM(AI65:AI66)</f>
        <v>#REF!</v>
      </c>
      <c r="AJ64" s="147" t="e">
        <f>SUM(AJ65:AJ66)</f>
        <v>#REF!</v>
      </c>
    </row>
    <row r="65" spans="1:36" s="28" customFormat="1" ht="12" customHeight="1">
      <c r="A65" s="173"/>
      <c r="B65" s="177" t="s">
        <v>533</v>
      </c>
      <c r="C65" s="175">
        <v>6035987256</v>
      </c>
      <c r="D65" s="175">
        <v>12448636251.49</v>
      </c>
      <c r="E65" s="175">
        <v>12448636251.49</v>
      </c>
      <c r="F65" s="175">
        <v>12448636251.49</v>
      </c>
      <c r="G65" s="175"/>
      <c r="H65" s="171">
        <f t="shared" si="2"/>
        <v>100</v>
      </c>
      <c r="I65" s="171">
        <f t="shared" si="3"/>
        <v>100</v>
      </c>
      <c r="AH65" s="175" t="e">
        <f>+#REF!</f>
        <v>#REF!</v>
      </c>
      <c r="AI65" s="175" t="e">
        <f>+#REF!</f>
        <v>#REF!</v>
      </c>
      <c r="AJ65" s="175" t="e">
        <f>+#REF!</f>
        <v>#REF!</v>
      </c>
    </row>
    <row r="66" spans="1:36" s="28" customFormat="1" ht="12" customHeight="1">
      <c r="A66" s="173"/>
      <c r="B66" s="177" t="s">
        <v>532</v>
      </c>
      <c r="C66" s="175">
        <v>179359007</v>
      </c>
      <c r="D66" s="175">
        <v>179359007</v>
      </c>
      <c r="E66" s="175">
        <v>179359007</v>
      </c>
      <c r="F66" s="175">
        <v>179359007</v>
      </c>
      <c r="G66" s="175"/>
      <c r="H66" s="171">
        <f t="shared" si="2"/>
        <v>100</v>
      </c>
      <c r="I66" s="171">
        <f t="shared" si="3"/>
        <v>100</v>
      </c>
      <c r="AH66" s="175" t="e">
        <f>+#REF!</f>
        <v>#REF!</v>
      </c>
      <c r="AI66" s="175" t="e">
        <f>+#REF!</f>
        <v>#REF!</v>
      </c>
      <c r="AJ66" s="175" t="e">
        <f>+#REF!</f>
        <v>#REF!</v>
      </c>
    </row>
    <row r="67" spans="1:36" s="28" customFormat="1" ht="12" customHeight="1">
      <c r="A67" s="361" t="s">
        <v>531</v>
      </c>
      <c r="B67" s="361"/>
      <c r="C67" s="147">
        <f>SUM(C68:C70)</f>
        <v>366029991.5</v>
      </c>
      <c r="D67" s="147">
        <f>SUM(D68:D70)</f>
        <v>370640717.34000003</v>
      </c>
      <c r="E67" s="147">
        <f>SUM(E68:E70)</f>
        <v>370640717.34000003</v>
      </c>
      <c r="F67" s="147">
        <f>SUM(F68:F70)</f>
        <v>369944142.56999999</v>
      </c>
      <c r="G67" s="147"/>
      <c r="H67" s="174">
        <f t="shared" si="2"/>
        <v>99.812061994969355</v>
      </c>
      <c r="I67" s="174">
        <f t="shared" si="3"/>
        <v>99.812061994969355</v>
      </c>
      <c r="AH67" s="147" t="e">
        <f>SUM(AH68:AH70)</f>
        <v>#REF!</v>
      </c>
      <c r="AI67" s="147" t="e">
        <f>SUM(AI68:AI70)</f>
        <v>#REF!</v>
      </c>
      <c r="AJ67" s="147" t="e">
        <f>SUM(AJ68:AJ70)</f>
        <v>#REF!</v>
      </c>
    </row>
    <row r="68" spans="1:36" s="28" customFormat="1" ht="12" customHeight="1">
      <c r="A68" s="176"/>
      <c r="B68" s="172" t="s">
        <v>530</v>
      </c>
      <c r="C68" s="170">
        <v>115517281.5</v>
      </c>
      <c r="D68" s="175">
        <v>120230229.34</v>
      </c>
      <c r="E68" s="175">
        <v>120230229.34</v>
      </c>
      <c r="F68" s="175">
        <v>119533654.56999999</v>
      </c>
      <c r="G68" s="170"/>
      <c r="H68" s="171">
        <f t="shared" si="2"/>
        <v>99.420632586476927</v>
      </c>
      <c r="I68" s="171">
        <f t="shared" si="3"/>
        <v>99.420632586476927</v>
      </c>
      <c r="AH68" s="170" t="e">
        <f>+#REF!</f>
        <v>#REF!</v>
      </c>
      <c r="AI68" s="170" t="e">
        <f>+#REF!</f>
        <v>#REF!</v>
      </c>
      <c r="AJ68" s="170" t="e">
        <f>+#REF!</f>
        <v>#REF!</v>
      </c>
    </row>
    <row r="69" spans="1:36" s="28" customFormat="1" ht="12" customHeight="1">
      <c r="A69" s="176"/>
      <c r="B69" s="172" t="s">
        <v>529</v>
      </c>
      <c r="C69" s="170">
        <v>105462000</v>
      </c>
      <c r="D69" s="175">
        <v>105462000</v>
      </c>
      <c r="E69" s="175">
        <v>105462000</v>
      </c>
      <c r="F69" s="175">
        <v>105462000</v>
      </c>
      <c r="G69" s="170"/>
      <c r="H69" s="171">
        <f t="shared" si="2"/>
        <v>100</v>
      </c>
      <c r="I69" s="171">
        <f t="shared" si="3"/>
        <v>100</v>
      </c>
      <c r="AH69" s="170" t="e">
        <f>+#REF!</f>
        <v>#REF!</v>
      </c>
      <c r="AI69" s="170" t="e">
        <f>+#REF!</f>
        <v>#REF!</v>
      </c>
      <c r="AJ69" s="170" t="e">
        <f>+#REF!</f>
        <v>#REF!</v>
      </c>
    </row>
    <row r="70" spans="1:36" s="169" customFormat="1" ht="12" customHeight="1">
      <c r="A70" s="173"/>
      <c r="B70" s="172" t="s">
        <v>528</v>
      </c>
      <c r="C70" s="170">
        <v>145050710</v>
      </c>
      <c r="D70" s="175">
        <v>144948488</v>
      </c>
      <c r="E70" s="175">
        <v>144948488</v>
      </c>
      <c r="F70" s="175">
        <v>144948488</v>
      </c>
      <c r="G70" s="170"/>
      <c r="H70" s="171">
        <f t="shared" si="2"/>
        <v>100</v>
      </c>
      <c r="I70" s="171">
        <f t="shared" si="3"/>
        <v>100</v>
      </c>
      <c r="AH70" s="170" t="e">
        <f>+#REF!</f>
        <v>#REF!</v>
      </c>
      <c r="AI70" s="170" t="e">
        <f>+#REF!</f>
        <v>#REF!</v>
      </c>
      <c r="AJ70" s="170" t="e">
        <f>+#REF!</f>
        <v>#REF!</v>
      </c>
    </row>
    <row r="71" spans="1:36" s="28" customFormat="1" ht="12" customHeight="1">
      <c r="A71" s="361" t="s">
        <v>527</v>
      </c>
      <c r="B71" s="361"/>
      <c r="C71" s="147">
        <f>+C72</f>
        <v>50000000</v>
      </c>
      <c r="D71" s="147">
        <f>+D72</f>
        <v>55000000</v>
      </c>
      <c r="E71" s="147">
        <f>+E72</f>
        <v>55000000</v>
      </c>
      <c r="F71" s="147">
        <f>+F72</f>
        <v>55000000</v>
      </c>
      <c r="G71" s="147"/>
      <c r="H71" s="174">
        <f t="shared" si="2"/>
        <v>100</v>
      </c>
      <c r="I71" s="174">
        <f t="shared" si="3"/>
        <v>100</v>
      </c>
      <c r="AH71" s="147" t="e">
        <f>+AH72</f>
        <v>#REF!</v>
      </c>
      <c r="AI71" s="147" t="e">
        <f>+AI72</f>
        <v>#REF!</v>
      </c>
      <c r="AJ71" s="147" t="e">
        <f>+AJ72</f>
        <v>#REF!</v>
      </c>
    </row>
    <row r="72" spans="1:36" s="169" customFormat="1" ht="20.25" customHeight="1">
      <c r="A72" s="173"/>
      <c r="B72" s="172" t="s">
        <v>239</v>
      </c>
      <c r="C72" s="170">
        <v>50000000</v>
      </c>
      <c r="D72" s="175">
        <v>55000000</v>
      </c>
      <c r="E72" s="175">
        <v>55000000</v>
      </c>
      <c r="F72" s="175">
        <v>55000000</v>
      </c>
      <c r="G72" s="170"/>
      <c r="H72" s="171">
        <f t="shared" ref="H72:H80" si="4">IFERROR(F72/D72*100,"n.a.")</f>
        <v>100</v>
      </c>
      <c r="I72" s="171">
        <f t="shared" ref="I72:I80" si="5">IFERROR(F72/E72*100,"n.a.")</f>
        <v>100</v>
      </c>
      <c r="AH72" s="170" t="e">
        <f>+#REF!</f>
        <v>#REF!</v>
      </c>
      <c r="AI72" s="170" t="e">
        <f>+#REF!</f>
        <v>#REF!</v>
      </c>
      <c r="AJ72" s="170" t="e">
        <f>+#REF!</f>
        <v>#REF!</v>
      </c>
    </row>
    <row r="73" spans="1:36" s="28" customFormat="1" ht="12" customHeight="1">
      <c r="A73" s="361" t="s">
        <v>676</v>
      </c>
      <c r="B73" s="361"/>
      <c r="C73" s="147">
        <f>+C74</f>
        <v>1586647817</v>
      </c>
      <c r="D73" s="147">
        <f>+D74</f>
        <v>1125650913</v>
      </c>
      <c r="E73" s="147">
        <f>+E74</f>
        <v>1125650913</v>
      </c>
      <c r="F73" s="147">
        <f>+F74</f>
        <v>1125650913</v>
      </c>
      <c r="G73" s="147"/>
      <c r="H73" s="174">
        <f t="shared" si="4"/>
        <v>100</v>
      </c>
      <c r="I73" s="174">
        <f t="shared" si="5"/>
        <v>100</v>
      </c>
      <c r="AH73" s="147" t="e">
        <f>+AH74+#REF!</f>
        <v>#REF!</v>
      </c>
      <c r="AI73" s="147" t="e">
        <f>+AI74+#REF!</f>
        <v>#REF!</v>
      </c>
      <c r="AJ73" s="147" t="e">
        <f>+AJ74+#REF!</f>
        <v>#REF!</v>
      </c>
    </row>
    <row r="74" spans="1:36" ht="12" customHeight="1">
      <c r="A74" s="173"/>
      <c r="B74" s="172" t="s">
        <v>526</v>
      </c>
      <c r="C74" s="175">
        <v>1586647817</v>
      </c>
      <c r="D74" s="175">
        <v>1125650913</v>
      </c>
      <c r="E74" s="175">
        <v>1125650913</v>
      </c>
      <c r="F74" s="175">
        <v>1125650913</v>
      </c>
      <c r="G74" s="175"/>
      <c r="H74" s="171">
        <f t="shared" si="4"/>
        <v>100</v>
      </c>
      <c r="I74" s="171">
        <f t="shared" si="5"/>
        <v>100</v>
      </c>
      <c r="AH74" s="170" t="e">
        <f>+#REF!</f>
        <v>#REF!</v>
      </c>
      <c r="AI74" s="170" t="e">
        <f>+#REF!</f>
        <v>#REF!</v>
      </c>
      <c r="AJ74" s="170" t="e">
        <f>+#REF!</f>
        <v>#REF!</v>
      </c>
    </row>
    <row r="75" spans="1:36" s="28" customFormat="1" ht="12" customHeight="1">
      <c r="A75" s="361" t="s">
        <v>677</v>
      </c>
      <c r="B75" s="361"/>
      <c r="C75" s="147">
        <f>SUM(C76:C80)</f>
        <v>3753173064</v>
      </c>
      <c r="D75" s="147">
        <f>SUM(D76:D80)</f>
        <v>3753173064</v>
      </c>
      <c r="E75" s="147">
        <f>SUM(E76:E80)</f>
        <v>3753173064</v>
      </c>
      <c r="F75" s="147">
        <f>SUM(F76:F80)</f>
        <v>3318508334</v>
      </c>
      <c r="G75" s="147"/>
      <c r="H75" s="174">
        <f t="shared" si="4"/>
        <v>88.41874002109698</v>
      </c>
      <c r="I75" s="174">
        <f t="shared" si="5"/>
        <v>88.41874002109698</v>
      </c>
      <c r="AH75" s="147" t="e">
        <f>SUM(AH77:AH80)</f>
        <v>#REF!</v>
      </c>
      <c r="AI75" s="147" t="e">
        <f>SUM(AI77:AI80)</f>
        <v>#REF!</v>
      </c>
      <c r="AJ75" s="147" t="e">
        <f>SUM(AJ77:AJ80)</f>
        <v>#REF!</v>
      </c>
    </row>
    <row r="76" spans="1:36" s="169" customFormat="1" ht="18.75" customHeight="1">
      <c r="A76" s="173"/>
      <c r="B76" s="172" t="s">
        <v>444</v>
      </c>
      <c r="C76" s="170">
        <v>3114500000</v>
      </c>
      <c r="D76" s="170">
        <v>3114500000</v>
      </c>
      <c r="E76" s="170">
        <v>3114500000</v>
      </c>
      <c r="F76" s="170">
        <v>3114500000</v>
      </c>
      <c r="G76" s="170"/>
      <c r="H76" s="171">
        <f t="shared" si="4"/>
        <v>100</v>
      </c>
      <c r="I76" s="171">
        <f t="shared" si="5"/>
        <v>100</v>
      </c>
      <c r="AH76" s="170"/>
      <c r="AI76" s="170"/>
      <c r="AJ76" s="170"/>
    </row>
    <row r="77" spans="1:36" s="169" customFormat="1" ht="18.75" customHeight="1">
      <c r="A77" s="173"/>
      <c r="B77" s="277" t="s">
        <v>440</v>
      </c>
      <c r="C77" s="175">
        <v>3956873</v>
      </c>
      <c r="D77" s="175">
        <v>3956873</v>
      </c>
      <c r="E77" s="175">
        <v>3956873</v>
      </c>
      <c r="F77" s="175">
        <v>535228</v>
      </c>
      <c r="G77" s="175"/>
      <c r="H77" s="171">
        <f t="shared" si="4"/>
        <v>13.526539770166998</v>
      </c>
      <c r="I77" s="171">
        <f t="shared" si="5"/>
        <v>13.526539770166998</v>
      </c>
      <c r="AH77" s="175" t="e">
        <f>+#REF!</f>
        <v>#REF!</v>
      </c>
      <c r="AI77" s="175" t="e">
        <f>+#REF!</f>
        <v>#REF!</v>
      </c>
      <c r="AJ77" s="175" t="e">
        <f>+#REF!</f>
        <v>#REF!</v>
      </c>
    </row>
    <row r="78" spans="1:36" s="169" customFormat="1" ht="12" customHeight="1">
      <c r="A78" s="173"/>
      <c r="B78" s="172" t="s">
        <v>525</v>
      </c>
      <c r="C78" s="170">
        <v>56200000</v>
      </c>
      <c r="D78" s="170">
        <v>56200000</v>
      </c>
      <c r="E78" s="170">
        <v>56200000</v>
      </c>
      <c r="F78" s="170">
        <v>7754175</v>
      </c>
      <c r="G78" s="170"/>
      <c r="H78" s="171">
        <f t="shared" si="4"/>
        <v>13.797464412811388</v>
      </c>
      <c r="I78" s="171">
        <f t="shared" si="5"/>
        <v>13.797464412811388</v>
      </c>
      <c r="AH78" s="170" t="e">
        <f>+#REF!</f>
        <v>#REF!</v>
      </c>
      <c r="AI78" s="170" t="e">
        <f>+#REF!</f>
        <v>#REF!</v>
      </c>
      <c r="AJ78" s="170" t="e">
        <f>+#REF!</f>
        <v>#REF!</v>
      </c>
    </row>
    <row r="79" spans="1:36" s="169" customFormat="1" ht="12" customHeight="1">
      <c r="A79" s="173"/>
      <c r="B79" s="172" t="s">
        <v>524</v>
      </c>
      <c r="C79" s="170">
        <v>2550000</v>
      </c>
      <c r="D79" s="170">
        <v>2550000</v>
      </c>
      <c r="E79" s="170">
        <v>2550000</v>
      </c>
      <c r="F79" s="170">
        <v>0</v>
      </c>
      <c r="G79" s="170"/>
      <c r="H79" s="171">
        <f t="shared" si="4"/>
        <v>0</v>
      </c>
      <c r="I79" s="171">
        <f t="shared" si="5"/>
        <v>0</v>
      </c>
      <c r="AH79" s="170"/>
      <c r="AI79" s="170"/>
      <c r="AJ79" s="170"/>
    </row>
    <row r="80" spans="1:36" s="169" customFormat="1" ht="12" customHeight="1">
      <c r="A80" s="312"/>
      <c r="B80" s="313" t="s">
        <v>523</v>
      </c>
      <c r="C80" s="314">
        <v>575966191</v>
      </c>
      <c r="D80" s="314">
        <v>575966191</v>
      </c>
      <c r="E80" s="314">
        <v>575966191</v>
      </c>
      <c r="F80" s="314">
        <v>195718931</v>
      </c>
      <c r="G80" s="314"/>
      <c r="H80" s="315">
        <f t="shared" si="4"/>
        <v>33.980975629869917</v>
      </c>
      <c r="I80" s="315">
        <f t="shared" si="5"/>
        <v>33.980975629869917</v>
      </c>
      <c r="AH80" s="170" t="e">
        <f>+#REF!</f>
        <v>#REF!</v>
      </c>
      <c r="AI80" s="170" t="e">
        <f>+#REF!</f>
        <v>#REF!</v>
      </c>
      <c r="AJ80" s="170" t="e">
        <f>+#REF!</f>
        <v>#REF!</v>
      </c>
    </row>
    <row r="81" spans="1:9" s="28" customFormat="1" ht="34.5" customHeight="1">
      <c r="A81" s="362" t="s">
        <v>668</v>
      </c>
      <c r="B81" s="362"/>
      <c r="C81" s="362"/>
      <c r="D81" s="362"/>
      <c r="E81" s="362"/>
      <c r="F81" s="362"/>
      <c r="G81" s="362"/>
      <c r="H81" s="362"/>
      <c r="I81" s="362"/>
    </row>
    <row r="82" spans="1:9" s="28" customFormat="1" ht="12" customHeight="1">
      <c r="A82" s="359"/>
      <c r="B82" s="360"/>
      <c r="C82" s="360"/>
      <c r="D82" s="360"/>
      <c r="E82" s="360"/>
      <c r="F82" s="360"/>
      <c r="G82" s="360"/>
      <c r="H82" s="360"/>
      <c r="I82" s="360"/>
    </row>
    <row r="83" spans="1:9" s="28" customFormat="1" ht="11.25" customHeight="1">
      <c r="A83" s="359"/>
      <c r="B83" s="360"/>
      <c r="C83" s="360"/>
      <c r="D83" s="360"/>
      <c r="E83" s="360"/>
      <c r="F83" s="360"/>
      <c r="G83" s="360"/>
      <c r="H83" s="360"/>
      <c r="I83" s="360"/>
    </row>
    <row r="84" spans="1:9" s="28" customFormat="1" ht="11.25" customHeight="1">
      <c r="A84" s="12"/>
      <c r="B84" s="167"/>
      <c r="C84" s="167"/>
      <c r="D84" s="166"/>
      <c r="E84" s="166"/>
      <c r="F84" s="166"/>
      <c r="G84" s="13"/>
      <c r="H84" s="14"/>
      <c r="I84" s="14"/>
    </row>
    <row r="85" spans="1:9" s="28" customFormat="1" ht="11.25" customHeight="1">
      <c r="A85" s="12"/>
      <c r="B85" s="167"/>
      <c r="C85" s="47"/>
      <c r="D85" s="168"/>
      <c r="E85" s="168"/>
      <c r="F85" s="168"/>
      <c r="G85" s="13"/>
      <c r="H85" s="14"/>
      <c r="I85" s="14"/>
    </row>
    <row r="86" spans="1:9" s="28" customFormat="1" ht="11.25" customHeight="1">
      <c r="A86" s="12"/>
      <c r="B86" s="167"/>
      <c r="C86" s="213"/>
      <c r="D86" s="213"/>
      <c r="E86" s="213"/>
      <c r="F86" s="213"/>
      <c r="G86" s="13"/>
      <c r="H86" s="214"/>
      <c r="I86" s="214"/>
    </row>
    <row r="87" spans="1:9" s="50" customFormat="1" ht="11.25" customHeight="1">
      <c r="A87" s="12"/>
      <c r="B87" s="12"/>
      <c r="C87" s="12"/>
      <c r="D87" s="13"/>
      <c r="E87" s="13"/>
      <c r="F87" s="13"/>
      <c r="G87" s="13"/>
      <c r="H87" s="14"/>
      <c r="I87" s="14"/>
    </row>
    <row r="88" spans="1:9" s="50" customFormat="1" ht="11.25" customHeight="1">
      <c r="A88" s="12"/>
      <c r="B88" s="12"/>
      <c r="C88" s="12"/>
      <c r="D88" s="13"/>
      <c r="E88" s="13"/>
      <c r="F88" s="13"/>
      <c r="G88" s="13"/>
      <c r="H88" s="14"/>
      <c r="I88" s="14"/>
    </row>
    <row r="89" spans="1:9" s="50" customFormat="1" ht="11.25" customHeight="1">
      <c r="A89" s="12"/>
      <c r="B89" s="12"/>
      <c r="C89" s="12"/>
      <c r="D89" s="13"/>
      <c r="E89" s="13"/>
      <c r="F89" s="13"/>
      <c r="G89" s="13"/>
      <c r="H89" s="14"/>
      <c r="I89" s="14"/>
    </row>
    <row r="90" spans="1:9" s="50" customFormat="1" ht="11.25" customHeight="1">
      <c r="A90" s="12"/>
      <c r="B90" s="12"/>
      <c r="C90" s="12"/>
      <c r="D90" s="13"/>
      <c r="E90" s="13"/>
      <c r="F90" s="13"/>
      <c r="G90" s="13"/>
      <c r="H90" s="14"/>
      <c r="I90" s="14"/>
    </row>
    <row r="91" spans="1:9" s="50" customFormat="1" ht="11.25" customHeight="1">
      <c r="A91" s="12"/>
      <c r="B91" s="12"/>
      <c r="C91" s="12"/>
      <c r="D91" s="13"/>
      <c r="E91" s="13"/>
      <c r="F91" s="13"/>
      <c r="G91" s="13"/>
      <c r="H91" s="14"/>
      <c r="I91" s="14"/>
    </row>
    <row r="92" spans="1:9" s="50" customFormat="1" ht="11.25" customHeight="1">
      <c r="A92" s="12"/>
      <c r="B92" s="12"/>
      <c r="C92" s="12"/>
      <c r="D92" s="13"/>
      <c r="E92" s="13"/>
      <c r="F92" s="13"/>
      <c r="G92" s="13"/>
      <c r="H92" s="14"/>
      <c r="I92" s="14"/>
    </row>
    <row r="93" spans="1:9" s="50" customFormat="1" ht="11.25" customHeight="1">
      <c r="A93" s="12"/>
      <c r="B93" s="12"/>
      <c r="C93" s="12"/>
      <c r="D93" s="13"/>
      <c r="E93" s="13"/>
      <c r="F93" s="13"/>
      <c r="G93" s="13"/>
      <c r="H93" s="14"/>
      <c r="I93" s="14"/>
    </row>
    <row r="94" spans="1:9" s="50" customFormat="1" ht="11.25" customHeight="1">
      <c r="A94" s="12"/>
      <c r="B94" s="12"/>
      <c r="C94" s="12"/>
      <c r="D94" s="13"/>
      <c r="E94" s="13"/>
      <c r="F94" s="13"/>
      <c r="G94" s="13"/>
      <c r="H94" s="14"/>
      <c r="I94" s="14"/>
    </row>
    <row r="95" spans="1:9" s="50" customFormat="1" ht="11.25" customHeight="1">
      <c r="A95" s="12"/>
      <c r="B95" s="12"/>
      <c r="C95" s="12"/>
      <c r="D95" s="13"/>
      <c r="E95" s="13"/>
      <c r="F95" s="13"/>
      <c r="G95" s="13"/>
      <c r="H95" s="14"/>
      <c r="I95" s="14"/>
    </row>
    <row r="96" spans="1:9" s="50" customFormat="1" ht="11.25" customHeight="1">
      <c r="A96" s="12"/>
      <c r="B96" s="12"/>
      <c r="C96" s="12"/>
      <c r="D96" s="13"/>
      <c r="E96" s="13"/>
      <c r="F96" s="13"/>
      <c r="G96" s="13"/>
      <c r="H96" s="14"/>
      <c r="I96" s="14"/>
    </row>
    <row r="97" spans="1:9" s="28" customFormat="1" ht="11.25" customHeight="1">
      <c r="A97" s="12"/>
      <c r="B97" s="12"/>
      <c r="C97" s="12"/>
      <c r="D97" s="13"/>
      <c r="E97" s="13"/>
      <c r="F97" s="13"/>
      <c r="G97" s="13"/>
      <c r="H97" s="14"/>
      <c r="I97" s="14"/>
    </row>
    <row r="98" spans="1:9" s="28" customFormat="1" ht="11.25" customHeight="1">
      <c r="A98" s="12"/>
      <c r="B98" s="12"/>
      <c r="C98" s="12"/>
      <c r="D98" s="13"/>
      <c r="E98" s="13"/>
      <c r="F98" s="13"/>
      <c r="G98" s="13"/>
      <c r="H98" s="14"/>
      <c r="I98" s="14"/>
    </row>
    <row r="99" spans="1:9" s="28" customFormat="1" ht="11.25" customHeight="1">
      <c r="A99" s="12"/>
      <c r="B99" s="12"/>
      <c r="C99" s="12"/>
      <c r="D99" s="13"/>
      <c r="E99" s="13"/>
      <c r="F99" s="13"/>
      <c r="G99" s="13"/>
      <c r="H99" s="14"/>
      <c r="I99" s="14"/>
    </row>
    <row r="100" spans="1:9" s="28" customFormat="1" ht="11.25" customHeight="1">
      <c r="A100" s="12"/>
      <c r="B100" s="12"/>
      <c r="C100" s="12"/>
      <c r="D100" s="13"/>
      <c r="E100" s="13"/>
      <c r="F100" s="13"/>
      <c r="G100" s="13"/>
      <c r="H100" s="14"/>
      <c r="I100" s="14"/>
    </row>
    <row r="101" spans="1:9" s="28" customFormat="1" ht="11.25" customHeight="1">
      <c r="A101" s="12"/>
      <c r="B101" s="12"/>
      <c r="C101" s="12"/>
      <c r="D101" s="13"/>
      <c r="E101" s="13"/>
      <c r="F101" s="13"/>
      <c r="G101" s="13"/>
      <c r="H101" s="14"/>
      <c r="I101" s="14"/>
    </row>
    <row r="102" spans="1:9" s="28" customFormat="1" ht="11.25" customHeight="1">
      <c r="A102" s="12"/>
      <c r="B102" s="12"/>
      <c r="C102" s="12"/>
      <c r="D102" s="13"/>
      <c r="E102" s="13"/>
      <c r="F102" s="13"/>
      <c r="G102" s="13"/>
      <c r="H102" s="14"/>
      <c r="I102" s="14"/>
    </row>
    <row r="103" spans="1:9" s="28" customFormat="1" ht="11.25" customHeight="1">
      <c r="A103" s="12"/>
      <c r="B103" s="12"/>
      <c r="C103" s="12"/>
      <c r="D103" s="13"/>
      <c r="E103" s="13"/>
      <c r="F103" s="13"/>
      <c r="G103" s="13"/>
      <c r="H103" s="14"/>
      <c r="I103" s="14"/>
    </row>
    <row r="104" spans="1:9" s="28" customFormat="1" ht="11.25" customHeight="1">
      <c r="A104" s="12"/>
      <c r="B104" s="12"/>
      <c r="C104" s="12"/>
      <c r="D104" s="13"/>
      <c r="E104" s="13"/>
      <c r="F104" s="13"/>
      <c r="G104" s="13"/>
      <c r="H104" s="14"/>
      <c r="I104" s="14"/>
    </row>
    <row r="105" spans="1:9" s="28" customFormat="1" ht="11.25" customHeight="1">
      <c r="A105" s="12"/>
      <c r="B105" s="12"/>
      <c r="C105" s="12"/>
      <c r="D105" s="13"/>
      <c r="E105" s="13"/>
      <c r="F105" s="13"/>
      <c r="G105" s="13"/>
      <c r="H105" s="14"/>
      <c r="I105" s="14"/>
    </row>
    <row r="106" spans="1:9" s="28" customFormat="1" ht="11.25" customHeight="1">
      <c r="A106" s="12"/>
      <c r="B106" s="12"/>
      <c r="C106" s="12"/>
      <c r="D106" s="13"/>
      <c r="E106" s="13"/>
      <c r="F106" s="13"/>
      <c r="G106" s="13"/>
      <c r="H106" s="14"/>
      <c r="I106" s="14"/>
    </row>
    <row r="107" spans="1:9" s="28" customFormat="1" ht="11.25" customHeight="1">
      <c r="A107" s="12"/>
      <c r="B107" s="12"/>
      <c r="C107" s="12"/>
      <c r="D107" s="13"/>
      <c r="E107" s="13"/>
      <c r="F107" s="13"/>
      <c r="G107" s="13"/>
      <c r="H107" s="14"/>
      <c r="I107" s="14"/>
    </row>
    <row r="108" spans="1:9" s="28" customFormat="1" ht="11.25" customHeight="1">
      <c r="A108" s="12"/>
      <c r="B108" s="12"/>
      <c r="C108" s="12"/>
      <c r="D108" s="13"/>
      <c r="E108" s="13"/>
      <c r="F108" s="13"/>
      <c r="G108" s="13"/>
      <c r="H108" s="14"/>
      <c r="I108" s="14"/>
    </row>
    <row r="109" spans="1:9" s="28" customFormat="1" ht="11.25" customHeight="1">
      <c r="A109" s="12"/>
      <c r="B109" s="12"/>
      <c r="C109" s="12"/>
      <c r="D109" s="13"/>
      <c r="E109" s="13"/>
      <c r="F109" s="13"/>
      <c r="G109" s="13"/>
      <c r="H109" s="14"/>
      <c r="I109" s="14"/>
    </row>
    <row r="110" spans="1:9" s="28" customFormat="1" ht="11.25" customHeight="1">
      <c r="A110" s="12"/>
      <c r="B110" s="12"/>
      <c r="C110" s="12"/>
      <c r="D110" s="13"/>
      <c r="E110" s="13"/>
      <c r="F110" s="13"/>
      <c r="G110" s="13"/>
      <c r="H110" s="14"/>
      <c r="I110" s="14"/>
    </row>
    <row r="111" spans="1:9" s="28" customFormat="1" ht="11.25" customHeight="1">
      <c r="A111" s="12"/>
      <c r="B111" s="12"/>
      <c r="C111" s="12"/>
      <c r="D111" s="13"/>
      <c r="E111" s="13"/>
      <c r="F111" s="13"/>
      <c r="G111" s="13"/>
      <c r="H111" s="14"/>
      <c r="I111" s="14"/>
    </row>
    <row r="112" spans="1:9" s="28" customFormat="1" ht="11.25" customHeight="1">
      <c r="A112" s="12"/>
      <c r="B112" s="12"/>
      <c r="C112" s="12"/>
      <c r="D112" s="13"/>
      <c r="E112" s="13"/>
      <c r="F112" s="13"/>
      <c r="G112" s="13"/>
      <c r="H112" s="14"/>
      <c r="I112" s="14"/>
    </row>
    <row r="113" spans="1:9" s="28" customFormat="1" ht="11.25" customHeight="1">
      <c r="A113" s="12"/>
      <c r="B113" s="12"/>
      <c r="C113" s="12"/>
      <c r="D113" s="13"/>
      <c r="E113" s="13"/>
      <c r="F113" s="13"/>
      <c r="G113" s="13"/>
      <c r="H113" s="14"/>
      <c r="I113" s="14"/>
    </row>
    <row r="114" spans="1:9" s="28" customFormat="1" ht="11.25" customHeight="1">
      <c r="A114" s="12"/>
      <c r="B114" s="12"/>
      <c r="C114" s="12"/>
      <c r="D114" s="13"/>
      <c r="E114" s="13"/>
      <c r="F114" s="13"/>
      <c r="G114" s="13"/>
      <c r="H114" s="14"/>
      <c r="I114" s="14"/>
    </row>
    <row r="115" spans="1:9" s="28" customFormat="1" ht="11.25" customHeight="1">
      <c r="A115" s="12"/>
      <c r="B115" s="12"/>
      <c r="C115" s="12"/>
      <c r="D115" s="13"/>
      <c r="E115" s="13"/>
      <c r="F115" s="13"/>
      <c r="G115" s="13"/>
      <c r="H115" s="14"/>
      <c r="I115" s="14"/>
    </row>
    <row r="116" spans="1:9" s="28" customFormat="1" ht="11.25" customHeight="1">
      <c r="A116" s="12"/>
      <c r="B116" s="12"/>
      <c r="C116" s="12"/>
      <c r="D116" s="13"/>
      <c r="E116" s="13"/>
      <c r="F116" s="13"/>
      <c r="G116" s="13"/>
      <c r="H116" s="14"/>
      <c r="I116" s="14"/>
    </row>
    <row r="117" spans="1:9" s="28" customFormat="1" ht="11.25" customHeight="1">
      <c r="A117" s="12"/>
      <c r="B117" s="12"/>
      <c r="C117" s="12"/>
      <c r="D117" s="13"/>
      <c r="E117" s="13"/>
      <c r="F117" s="13"/>
      <c r="G117" s="13"/>
      <c r="H117" s="14"/>
      <c r="I117" s="14"/>
    </row>
    <row r="118" spans="1:9" s="28" customFormat="1" ht="11.25" customHeight="1">
      <c r="A118" s="12"/>
      <c r="B118" s="12"/>
      <c r="C118" s="12"/>
      <c r="D118" s="13"/>
      <c r="E118" s="13"/>
      <c r="F118" s="13"/>
      <c r="G118" s="13"/>
      <c r="H118" s="14"/>
      <c r="I118" s="14"/>
    </row>
    <row r="119" spans="1:9" s="28" customFormat="1" ht="11.25" customHeight="1">
      <c r="A119" s="12"/>
      <c r="B119" s="12"/>
      <c r="C119" s="12"/>
      <c r="D119" s="13"/>
      <c r="E119" s="13"/>
      <c r="F119" s="13"/>
      <c r="G119" s="13"/>
      <c r="H119" s="14"/>
      <c r="I119" s="14"/>
    </row>
    <row r="120" spans="1:9" s="28" customFormat="1" ht="11.25" customHeight="1">
      <c r="A120" s="12"/>
      <c r="B120" s="12"/>
      <c r="C120" s="12"/>
      <c r="D120" s="13"/>
      <c r="E120" s="13"/>
      <c r="F120" s="13"/>
      <c r="G120" s="13"/>
      <c r="H120" s="14"/>
      <c r="I120" s="14"/>
    </row>
    <row r="121" spans="1:9" s="28" customFormat="1" ht="11.25" customHeight="1">
      <c r="A121" s="12"/>
      <c r="B121" s="12"/>
      <c r="C121" s="12"/>
      <c r="D121" s="13"/>
      <c r="E121" s="13"/>
      <c r="F121" s="13"/>
      <c r="G121" s="13"/>
      <c r="H121" s="14"/>
      <c r="I121" s="14"/>
    </row>
    <row r="122" spans="1:9" s="28" customFormat="1" ht="11.25" customHeight="1">
      <c r="A122" s="12"/>
      <c r="B122" s="12"/>
      <c r="C122" s="12"/>
      <c r="D122" s="13"/>
      <c r="E122" s="13"/>
      <c r="F122" s="13"/>
      <c r="G122" s="13"/>
      <c r="H122" s="14"/>
      <c r="I122" s="14"/>
    </row>
    <row r="123" spans="1:9" s="28" customFormat="1" ht="11.25" customHeight="1">
      <c r="A123" s="12"/>
      <c r="B123" s="12"/>
      <c r="C123" s="12"/>
      <c r="D123" s="13"/>
      <c r="E123" s="13"/>
      <c r="F123" s="13"/>
      <c r="G123" s="13"/>
      <c r="H123" s="14"/>
      <c r="I123" s="14"/>
    </row>
    <row r="124" spans="1:9" s="28" customFormat="1" ht="11.25" customHeight="1">
      <c r="A124" s="12"/>
      <c r="B124" s="12"/>
      <c r="C124" s="12"/>
      <c r="D124" s="13"/>
      <c r="E124" s="13"/>
      <c r="F124" s="13"/>
      <c r="G124" s="13"/>
      <c r="H124" s="14"/>
      <c r="I124" s="14"/>
    </row>
    <row r="125" spans="1:9" s="28" customFormat="1" ht="11.25" customHeight="1">
      <c r="A125" s="12"/>
      <c r="B125" s="12"/>
      <c r="C125" s="12"/>
      <c r="D125" s="13"/>
      <c r="E125" s="13"/>
      <c r="F125" s="13"/>
      <c r="G125" s="13"/>
      <c r="H125" s="14"/>
      <c r="I125" s="14"/>
    </row>
    <row r="126" spans="1:9" s="28" customFormat="1" ht="11.25" customHeight="1">
      <c r="A126" s="12"/>
      <c r="B126" s="12"/>
      <c r="C126" s="12"/>
      <c r="D126" s="13"/>
      <c r="E126" s="13"/>
      <c r="F126" s="13"/>
      <c r="G126" s="13"/>
      <c r="H126" s="14"/>
      <c r="I126" s="14"/>
    </row>
    <row r="127" spans="1:9" s="28" customFormat="1" ht="11.25" customHeight="1">
      <c r="A127" s="12"/>
      <c r="B127" s="12"/>
      <c r="C127" s="12"/>
      <c r="D127" s="13"/>
      <c r="E127" s="13"/>
      <c r="F127" s="13"/>
      <c r="G127" s="13"/>
      <c r="H127" s="14"/>
      <c r="I127" s="14"/>
    </row>
    <row r="128" spans="1:9" s="28" customFormat="1" ht="11.25" customHeight="1">
      <c r="A128" s="12"/>
      <c r="B128" s="12"/>
      <c r="C128" s="12"/>
      <c r="D128" s="13"/>
      <c r="E128" s="13"/>
      <c r="F128" s="13"/>
      <c r="G128" s="13"/>
      <c r="H128" s="14"/>
      <c r="I128" s="14"/>
    </row>
    <row r="129" spans="1:9" s="28" customFormat="1" ht="11.25" customHeight="1">
      <c r="A129" s="12"/>
      <c r="B129" s="12"/>
      <c r="C129" s="12"/>
      <c r="D129" s="13"/>
      <c r="E129" s="13"/>
      <c r="F129" s="13"/>
      <c r="G129" s="13"/>
      <c r="H129" s="14"/>
      <c r="I129" s="14"/>
    </row>
    <row r="130" spans="1:9" s="28" customFormat="1" ht="11.25" customHeight="1">
      <c r="A130" s="12"/>
      <c r="B130" s="12"/>
      <c r="C130" s="12"/>
      <c r="D130" s="13"/>
      <c r="E130" s="13"/>
      <c r="F130" s="13"/>
      <c r="G130" s="13"/>
      <c r="H130" s="14"/>
      <c r="I130" s="14"/>
    </row>
    <row r="131" spans="1:9" s="28" customFormat="1" ht="11.25" customHeight="1">
      <c r="A131" s="12"/>
      <c r="B131" s="12"/>
      <c r="C131" s="12"/>
      <c r="D131" s="13"/>
      <c r="E131" s="13"/>
      <c r="F131" s="13"/>
      <c r="G131" s="13"/>
      <c r="H131" s="14"/>
      <c r="I131" s="14"/>
    </row>
    <row r="132" spans="1:9" s="28" customFormat="1" ht="11.25" customHeight="1">
      <c r="A132" s="12"/>
      <c r="B132" s="12"/>
      <c r="C132" s="12"/>
      <c r="D132" s="13"/>
      <c r="E132" s="13"/>
      <c r="F132" s="13"/>
      <c r="G132" s="13"/>
      <c r="H132" s="14"/>
      <c r="I132" s="14"/>
    </row>
    <row r="133" spans="1:9" s="28" customFormat="1" ht="11.25" customHeight="1">
      <c r="A133" s="12"/>
      <c r="B133" s="12"/>
      <c r="C133" s="12"/>
      <c r="D133" s="13"/>
      <c r="E133" s="13"/>
      <c r="F133" s="13"/>
      <c r="G133" s="13"/>
      <c r="H133" s="14"/>
      <c r="I133" s="14"/>
    </row>
    <row r="134" spans="1:9" s="28" customFormat="1" ht="11.25" customHeight="1">
      <c r="A134" s="12"/>
      <c r="B134" s="12"/>
      <c r="C134" s="12"/>
      <c r="D134" s="13"/>
      <c r="E134" s="13"/>
      <c r="F134" s="13"/>
      <c r="G134" s="13"/>
      <c r="H134" s="14"/>
      <c r="I134" s="14"/>
    </row>
    <row r="135" spans="1:9" s="28" customFormat="1" ht="11.25" customHeight="1">
      <c r="A135" s="12"/>
      <c r="B135" s="12"/>
      <c r="C135" s="12"/>
      <c r="D135" s="13"/>
      <c r="E135" s="13"/>
      <c r="F135" s="13"/>
      <c r="G135" s="13"/>
      <c r="H135" s="14"/>
      <c r="I135" s="14"/>
    </row>
    <row r="136" spans="1:9" s="28" customFormat="1" ht="11.25" customHeight="1">
      <c r="A136" s="12"/>
      <c r="B136" s="12"/>
      <c r="C136" s="12"/>
      <c r="D136" s="13"/>
      <c r="E136" s="13"/>
      <c r="F136" s="13"/>
      <c r="G136" s="13"/>
      <c r="H136" s="14"/>
      <c r="I136" s="14"/>
    </row>
    <row r="137" spans="1:9" s="28" customFormat="1" ht="11.25" customHeight="1">
      <c r="A137" s="12"/>
      <c r="B137" s="12"/>
      <c r="C137" s="12"/>
      <c r="D137" s="13"/>
      <c r="E137" s="13"/>
      <c r="F137" s="13"/>
      <c r="G137" s="13"/>
      <c r="H137" s="14"/>
      <c r="I137" s="14"/>
    </row>
    <row r="138" spans="1:9" s="28" customFormat="1" ht="11.25" customHeight="1">
      <c r="A138" s="12"/>
      <c r="B138" s="12"/>
      <c r="C138" s="12"/>
      <c r="D138" s="13"/>
      <c r="E138" s="13"/>
      <c r="F138" s="13"/>
      <c r="G138" s="13"/>
      <c r="H138" s="14"/>
      <c r="I138" s="14"/>
    </row>
    <row r="139" spans="1:9" s="28" customFormat="1" ht="11.25" customHeight="1">
      <c r="A139" s="12"/>
      <c r="B139" s="12"/>
      <c r="C139" s="12"/>
      <c r="D139" s="13"/>
      <c r="E139" s="13"/>
      <c r="F139" s="13"/>
      <c r="G139" s="13"/>
      <c r="H139" s="14"/>
      <c r="I139" s="14"/>
    </row>
    <row r="140" spans="1:9" s="28" customFormat="1" ht="11.25" customHeight="1">
      <c r="A140" s="12"/>
      <c r="B140" s="12"/>
      <c r="C140" s="12"/>
      <c r="D140" s="13"/>
      <c r="E140" s="13"/>
      <c r="F140" s="13"/>
      <c r="G140" s="13"/>
      <c r="H140" s="14"/>
      <c r="I140" s="14"/>
    </row>
    <row r="141" spans="1:9" s="28" customFormat="1" ht="11.25" customHeight="1">
      <c r="A141" s="12"/>
      <c r="B141" s="12"/>
      <c r="C141" s="12"/>
      <c r="D141" s="13"/>
      <c r="E141" s="13"/>
      <c r="F141" s="13"/>
      <c r="G141" s="13"/>
      <c r="H141" s="14"/>
      <c r="I141" s="14"/>
    </row>
    <row r="142" spans="1:9" s="28" customFormat="1" ht="11.25" customHeight="1">
      <c r="A142" s="12"/>
      <c r="B142" s="12"/>
      <c r="C142" s="12"/>
      <c r="D142" s="13"/>
      <c r="E142" s="13"/>
      <c r="F142" s="13"/>
      <c r="G142" s="13"/>
      <c r="H142" s="14"/>
      <c r="I142" s="14"/>
    </row>
    <row r="143" spans="1:9" s="28" customFormat="1" ht="11.25" customHeight="1">
      <c r="A143" s="12"/>
      <c r="B143" s="12"/>
      <c r="C143" s="12"/>
      <c r="D143" s="13"/>
      <c r="E143" s="13"/>
      <c r="F143" s="13"/>
      <c r="G143" s="13"/>
      <c r="H143" s="14"/>
      <c r="I143" s="14"/>
    </row>
    <row r="144" spans="1:9" s="28" customFormat="1" ht="11.25" customHeight="1">
      <c r="A144" s="12"/>
      <c r="B144" s="12"/>
      <c r="C144" s="12"/>
      <c r="D144" s="13"/>
      <c r="E144" s="13"/>
      <c r="F144" s="13"/>
      <c r="G144" s="13"/>
      <c r="H144" s="14"/>
      <c r="I144" s="14"/>
    </row>
    <row r="145" spans="1:9" s="28" customFormat="1" ht="11.25" customHeight="1">
      <c r="A145" s="12"/>
      <c r="B145" s="12"/>
      <c r="C145" s="12"/>
      <c r="D145" s="13"/>
      <c r="E145" s="13"/>
      <c r="F145" s="13"/>
      <c r="G145" s="13"/>
      <c r="H145" s="14"/>
      <c r="I145" s="14"/>
    </row>
    <row r="146" spans="1:9" s="28" customFormat="1" ht="11.25" customHeight="1">
      <c r="A146" s="12"/>
      <c r="B146" s="12"/>
      <c r="C146" s="12"/>
      <c r="D146" s="13"/>
      <c r="E146" s="13"/>
      <c r="F146" s="13"/>
      <c r="G146" s="13"/>
      <c r="H146" s="14"/>
      <c r="I146" s="14"/>
    </row>
    <row r="147" spans="1:9" s="28" customFormat="1" ht="11.25" customHeight="1">
      <c r="A147" s="12"/>
      <c r="B147" s="12"/>
      <c r="C147" s="12"/>
      <c r="D147" s="13"/>
      <c r="E147" s="13"/>
      <c r="F147" s="13"/>
      <c r="G147" s="13"/>
      <c r="H147" s="14"/>
      <c r="I147" s="14"/>
    </row>
    <row r="148" spans="1:9" s="28" customFormat="1" ht="11.25" customHeight="1">
      <c r="A148" s="12"/>
      <c r="B148" s="12"/>
      <c r="C148" s="12"/>
      <c r="D148" s="13"/>
      <c r="E148" s="13"/>
      <c r="F148" s="13"/>
      <c r="G148" s="13"/>
      <c r="H148" s="14"/>
      <c r="I148" s="14"/>
    </row>
    <row r="149" spans="1:9" s="28" customFormat="1" ht="11.25" customHeight="1">
      <c r="A149" s="12"/>
      <c r="B149" s="12"/>
      <c r="C149" s="12"/>
      <c r="D149" s="13"/>
      <c r="E149" s="13"/>
      <c r="F149" s="13"/>
      <c r="G149" s="13"/>
      <c r="H149" s="14"/>
      <c r="I149" s="14"/>
    </row>
    <row r="150" spans="1:9" s="28" customFormat="1" ht="11.25" customHeight="1">
      <c r="A150" s="12"/>
      <c r="B150" s="12"/>
      <c r="C150" s="12"/>
      <c r="D150" s="13"/>
      <c r="E150" s="13"/>
      <c r="F150" s="13"/>
      <c r="G150" s="13"/>
      <c r="H150" s="14"/>
      <c r="I150" s="14"/>
    </row>
    <row r="151" spans="1:9" s="28" customFormat="1" ht="11.25" customHeight="1">
      <c r="A151" s="12"/>
      <c r="B151" s="12"/>
      <c r="C151" s="12"/>
      <c r="D151" s="13"/>
      <c r="E151" s="13"/>
      <c r="F151" s="13"/>
      <c r="G151" s="13"/>
      <c r="H151" s="14"/>
      <c r="I151" s="14"/>
    </row>
    <row r="152" spans="1:9" s="28" customFormat="1" ht="11.25" customHeight="1">
      <c r="A152" s="12"/>
      <c r="B152" s="12"/>
      <c r="C152" s="12"/>
      <c r="D152" s="13"/>
      <c r="E152" s="13"/>
      <c r="F152" s="13"/>
      <c r="G152" s="13"/>
      <c r="H152" s="14"/>
      <c r="I152" s="14"/>
    </row>
    <row r="153" spans="1:9" s="28" customFormat="1" ht="11.25" customHeight="1">
      <c r="A153" s="12"/>
      <c r="B153" s="12"/>
      <c r="C153" s="12"/>
      <c r="D153" s="13"/>
      <c r="E153" s="13"/>
      <c r="F153" s="13"/>
      <c r="G153" s="13"/>
      <c r="H153" s="14"/>
      <c r="I153" s="14"/>
    </row>
    <row r="154" spans="1:9" s="28" customFormat="1" ht="11.25" customHeight="1">
      <c r="A154" s="12"/>
      <c r="B154" s="12"/>
      <c r="C154" s="12"/>
      <c r="D154" s="13"/>
      <c r="E154" s="13"/>
      <c r="F154" s="13"/>
      <c r="G154" s="13"/>
      <c r="H154" s="14"/>
      <c r="I154" s="14"/>
    </row>
    <row r="155" spans="1:9" s="28" customFormat="1" ht="11.25" customHeight="1">
      <c r="A155" s="12"/>
      <c r="B155" s="12"/>
      <c r="C155" s="12"/>
      <c r="D155" s="13"/>
      <c r="E155" s="13"/>
      <c r="F155" s="13"/>
      <c r="G155" s="13"/>
      <c r="H155" s="14"/>
      <c r="I155" s="14"/>
    </row>
    <row r="156" spans="1:9" s="28" customFormat="1" ht="11.25" customHeight="1">
      <c r="A156" s="12"/>
      <c r="B156" s="12"/>
      <c r="C156" s="12"/>
      <c r="D156" s="13"/>
      <c r="E156" s="13"/>
      <c r="F156" s="13"/>
      <c r="G156" s="13"/>
      <c r="H156" s="14"/>
      <c r="I156" s="14"/>
    </row>
    <row r="157" spans="1:9" s="28" customFormat="1" ht="11.25" customHeight="1">
      <c r="A157" s="12"/>
      <c r="B157" s="12"/>
      <c r="C157" s="12"/>
      <c r="D157" s="13"/>
      <c r="E157" s="13"/>
      <c r="F157" s="13"/>
      <c r="G157" s="13"/>
      <c r="H157" s="14"/>
      <c r="I157" s="14"/>
    </row>
    <row r="158" spans="1:9" s="28" customFormat="1" ht="11.25" customHeight="1">
      <c r="A158" s="12"/>
      <c r="B158" s="12"/>
      <c r="C158" s="12"/>
      <c r="D158" s="13"/>
      <c r="E158" s="13"/>
      <c r="F158" s="13"/>
      <c r="G158" s="13"/>
      <c r="H158" s="14"/>
      <c r="I158" s="14"/>
    </row>
    <row r="159" spans="1:9" s="28" customFormat="1" ht="11.25" customHeight="1">
      <c r="A159" s="12"/>
      <c r="B159" s="12"/>
      <c r="C159" s="12"/>
      <c r="D159" s="13"/>
      <c r="E159" s="13"/>
      <c r="F159" s="13"/>
      <c r="G159" s="13"/>
      <c r="H159" s="14"/>
      <c r="I159" s="14"/>
    </row>
    <row r="160" spans="1:9" s="28" customFormat="1" ht="11.25" customHeight="1">
      <c r="A160" s="12"/>
      <c r="B160" s="12"/>
      <c r="C160" s="12"/>
      <c r="D160" s="13"/>
      <c r="E160" s="13"/>
      <c r="F160" s="13"/>
      <c r="G160" s="13"/>
      <c r="H160" s="14"/>
      <c r="I160" s="14"/>
    </row>
    <row r="161" spans="1:9" s="28" customFormat="1" ht="11.25" customHeight="1">
      <c r="A161" s="12"/>
      <c r="B161" s="12"/>
      <c r="C161" s="12"/>
      <c r="D161" s="13"/>
      <c r="E161" s="13"/>
      <c r="F161" s="13"/>
      <c r="G161" s="13"/>
      <c r="H161" s="14"/>
      <c r="I161" s="14"/>
    </row>
    <row r="162" spans="1:9" s="28" customFormat="1" ht="11.25" customHeight="1">
      <c r="A162" s="12"/>
      <c r="B162" s="12"/>
      <c r="C162" s="12"/>
      <c r="D162" s="13"/>
      <c r="E162" s="13"/>
      <c r="F162" s="13"/>
      <c r="G162" s="13"/>
      <c r="H162" s="14"/>
      <c r="I162" s="14"/>
    </row>
    <row r="163" spans="1:9" s="28" customFormat="1" ht="11.25" customHeight="1">
      <c r="A163" s="12"/>
      <c r="B163" s="12"/>
      <c r="C163" s="12"/>
      <c r="D163" s="13"/>
      <c r="E163" s="13"/>
      <c r="F163" s="13"/>
      <c r="G163" s="13"/>
      <c r="H163" s="14"/>
      <c r="I163" s="14"/>
    </row>
    <row r="164" spans="1:9" s="28" customFormat="1" ht="11.25" customHeight="1">
      <c r="A164" s="12"/>
      <c r="B164" s="12"/>
      <c r="C164" s="12"/>
      <c r="D164" s="13"/>
      <c r="E164" s="13"/>
      <c r="F164" s="13"/>
      <c r="G164" s="13"/>
      <c r="H164" s="14"/>
      <c r="I164" s="14"/>
    </row>
    <row r="165" spans="1:9" s="28" customFormat="1" ht="11.25" customHeight="1">
      <c r="A165" s="12"/>
      <c r="B165" s="12"/>
      <c r="C165" s="12"/>
      <c r="D165" s="13"/>
      <c r="E165" s="13"/>
      <c r="F165" s="13"/>
      <c r="G165" s="13"/>
      <c r="H165" s="14"/>
      <c r="I165" s="14"/>
    </row>
    <row r="166" spans="1:9" s="28" customFormat="1" ht="11.25" customHeight="1">
      <c r="A166" s="12"/>
      <c r="B166" s="12"/>
      <c r="C166" s="12"/>
      <c r="D166" s="13"/>
      <c r="E166" s="13"/>
      <c r="F166" s="13"/>
      <c r="G166" s="13"/>
      <c r="H166" s="14"/>
      <c r="I166" s="14"/>
    </row>
    <row r="167" spans="1:9" s="28" customFormat="1" ht="11.25" customHeight="1">
      <c r="A167" s="12"/>
      <c r="B167" s="12"/>
      <c r="C167" s="12"/>
      <c r="D167" s="13"/>
      <c r="E167" s="13"/>
      <c r="F167" s="13"/>
      <c r="G167" s="13"/>
      <c r="H167" s="14"/>
      <c r="I167" s="14"/>
    </row>
    <row r="168" spans="1:9" s="28" customFormat="1" ht="11.25" customHeight="1">
      <c r="A168" s="12"/>
      <c r="B168" s="12"/>
      <c r="C168" s="12"/>
      <c r="D168" s="13"/>
      <c r="E168" s="13"/>
      <c r="F168" s="13"/>
      <c r="G168" s="13"/>
      <c r="H168" s="14"/>
      <c r="I168" s="14"/>
    </row>
    <row r="169" spans="1:9" s="28" customFormat="1" ht="11.25" customHeight="1">
      <c r="A169" s="12"/>
      <c r="B169" s="12"/>
      <c r="C169" s="12"/>
      <c r="D169" s="13"/>
      <c r="E169" s="13"/>
      <c r="F169" s="13"/>
      <c r="G169" s="13"/>
      <c r="H169" s="14"/>
      <c r="I169" s="14"/>
    </row>
    <row r="170" spans="1:9" s="28" customFormat="1" ht="11.25" customHeight="1">
      <c r="A170" s="12"/>
      <c r="B170" s="12"/>
      <c r="C170" s="12"/>
      <c r="D170" s="13"/>
      <c r="E170" s="13"/>
      <c r="F170" s="13"/>
      <c r="G170" s="13"/>
      <c r="H170" s="14"/>
      <c r="I170" s="14"/>
    </row>
    <row r="171" spans="1:9" s="28" customFormat="1" ht="11.25" customHeight="1">
      <c r="A171" s="12"/>
      <c r="B171" s="12"/>
      <c r="C171" s="12"/>
      <c r="D171" s="13"/>
      <c r="E171" s="13"/>
      <c r="F171" s="13"/>
      <c r="G171" s="13"/>
      <c r="H171" s="14"/>
      <c r="I171" s="14"/>
    </row>
    <row r="172" spans="1:9" s="28" customFormat="1" ht="11.25" customHeight="1">
      <c r="A172" s="12"/>
      <c r="B172" s="12"/>
      <c r="C172" s="12"/>
      <c r="D172" s="13"/>
      <c r="E172" s="13"/>
      <c r="F172" s="13"/>
      <c r="G172" s="13"/>
      <c r="H172" s="14"/>
      <c r="I172" s="14"/>
    </row>
    <row r="173" spans="1:9" s="28" customFormat="1" ht="11.25" customHeight="1">
      <c r="A173" s="12"/>
      <c r="B173" s="12"/>
      <c r="C173" s="12"/>
      <c r="D173" s="13"/>
      <c r="E173" s="13"/>
      <c r="F173" s="13"/>
      <c r="G173" s="13"/>
      <c r="H173" s="14"/>
      <c r="I173" s="14"/>
    </row>
    <row r="174" spans="1:9" s="28" customFormat="1" ht="11.25" customHeight="1">
      <c r="A174" s="12"/>
      <c r="B174" s="12"/>
      <c r="C174" s="12"/>
      <c r="D174" s="13"/>
      <c r="E174" s="13"/>
      <c r="F174" s="13"/>
      <c r="G174" s="13"/>
      <c r="H174" s="14"/>
      <c r="I174" s="14"/>
    </row>
    <row r="175" spans="1:9" s="28" customFormat="1" ht="11.25" customHeight="1">
      <c r="A175" s="12"/>
      <c r="B175" s="12"/>
      <c r="C175" s="12"/>
      <c r="D175" s="13"/>
      <c r="E175" s="13"/>
      <c r="F175" s="13"/>
      <c r="G175" s="13"/>
      <c r="H175" s="14"/>
      <c r="I175" s="14"/>
    </row>
    <row r="176" spans="1:9" s="28" customFormat="1" ht="11.25" customHeight="1">
      <c r="A176" s="12"/>
      <c r="B176" s="12"/>
      <c r="C176" s="12"/>
      <c r="D176" s="13"/>
      <c r="E176" s="13"/>
      <c r="F176" s="13"/>
      <c r="G176" s="13"/>
      <c r="H176" s="14"/>
      <c r="I176" s="14"/>
    </row>
    <row r="177" spans="1:9" s="28" customFormat="1" ht="11.25" customHeight="1">
      <c r="A177" s="12"/>
      <c r="B177" s="12"/>
      <c r="C177" s="12"/>
      <c r="D177" s="13"/>
      <c r="E177" s="13"/>
      <c r="F177" s="13"/>
      <c r="G177" s="13"/>
      <c r="H177" s="14"/>
      <c r="I177" s="14"/>
    </row>
    <row r="178" spans="1:9" s="28" customFormat="1" ht="11.25" customHeight="1">
      <c r="A178" s="12"/>
      <c r="B178" s="12"/>
      <c r="C178" s="12"/>
      <c r="D178" s="13"/>
      <c r="E178" s="13"/>
      <c r="F178" s="13"/>
      <c r="G178" s="13"/>
      <c r="H178" s="14"/>
      <c r="I178" s="14"/>
    </row>
    <row r="179" spans="1:9" s="28" customFormat="1" ht="11.25" customHeight="1">
      <c r="A179" s="12"/>
      <c r="B179" s="12"/>
      <c r="C179" s="12"/>
      <c r="D179" s="13"/>
      <c r="E179" s="13"/>
      <c r="F179" s="13"/>
      <c r="G179" s="13"/>
      <c r="H179" s="14"/>
      <c r="I179" s="14"/>
    </row>
    <row r="180" spans="1:9" s="28" customFormat="1" ht="11.25" customHeight="1">
      <c r="A180" s="12"/>
      <c r="B180" s="12"/>
      <c r="C180" s="12"/>
      <c r="D180" s="13"/>
      <c r="E180" s="13"/>
      <c r="F180" s="13"/>
      <c r="G180" s="13"/>
      <c r="H180" s="14"/>
      <c r="I180" s="14"/>
    </row>
    <row r="181" spans="1:9" s="28" customFormat="1" ht="11.25" customHeight="1">
      <c r="A181" s="12"/>
      <c r="B181" s="12"/>
      <c r="C181" s="12"/>
      <c r="D181" s="13"/>
      <c r="E181" s="13"/>
      <c r="F181" s="13"/>
      <c r="G181" s="13"/>
      <c r="H181" s="14"/>
      <c r="I181" s="14"/>
    </row>
    <row r="182" spans="1:9" s="28" customFormat="1" ht="11.25" customHeight="1">
      <c r="A182" s="12"/>
      <c r="B182" s="12"/>
      <c r="C182" s="12"/>
      <c r="D182" s="13"/>
      <c r="E182" s="13"/>
      <c r="F182" s="13"/>
      <c r="G182" s="13"/>
      <c r="H182" s="14"/>
      <c r="I182" s="14"/>
    </row>
    <row r="183" spans="1:9" s="28" customFormat="1" ht="11.25" customHeight="1">
      <c r="A183" s="12"/>
      <c r="B183" s="12"/>
      <c r="C183" s="12"/>
      <c r="D183" s="13"/>
      <c r="E183" s="13"/>
      <c r="F183" s="13"/>
      <c r="G183" s="13"/>
      <c r="H183" s="14"/>
      <c r="I183" s="14"/>
    </row>
    <row r="184" spans="1:9" s="28" customFormat="1" ht="11.25" customHeight="1">
      <c r="A184" s="12"/>
      <c r="B184" s="12"/>
      <c r="C184" s="12"/>
      <c r="D184" s="13"/>
      <c r="E184" s="13"/>
      <c r="F184" s="13"/>
      <c r="G184" s="13"/>
      <c r="H184" s="14"/>
      <c r="I184" s="14"/>
    </row>
    <row r="185" spans="1:9" s="28" customFormat="1" ht="11.25" customHeight="1">
      <c r="A185" s="12"/>
      <c r="B185" s="12"/>
      <c r="C185" s="12"/>
      <c r="D185" s="13"/>
      <c r="E185" s="13"/>
      <c r="F185" s="13"/>
      <c r="G185" s="13"/>
      <c r="H185" s="14"/>
      <c r="I185" s="14"/>
    </row>
    <row r="186" spans="1:9" s="28" customFormat="1" ht="11.25" customHeight="1">
      <c r="A186" s="12"/>
      <c r="B186" s="12"/>
      <c r="C186" s="12"/>
      <c r="D186" s="13"/>
      <c r="E186" s="13"/>
      <c r="F186" s="13"/>
      <c r="G186" s="13"/>
      <c r="H186" s="14"/>
      <c r="I186" s="14"/>
    </row>
    <row r="187" spans="1:9" s="28" customFormat="1" ht="11.25" customHeight="1">
      <c r="A187" s="12"/>
      <c r="B187" s="12"/>
      <c r="C187" s="12"/>
      <c r="D187" s="13"/>
      <c r="E187" s="13"/>
      <c r="F187" s="13"/>
      <c r="G187" s="13"/>
      <c r="H187" s="14"/>
      <c r="I187" s="14"/>
    </row>
    <row r="188" spans="1:9" s="28" customFormat="1" ht="11.25" customHeight="1">
      <c r="A188" s="12"/>
      <c r="B188" s="12"/>
      <c r="C188" s="12"/>
      <c r="D188" s="13"/>
      <c r="E188" s="13"/>
      <c r="F188" s="13"/>
      <c r="G188" s="13"/>
      <c r="H188" s="14"/>
      <c r="I188" s="14"/>
    </row>
    <row r="189" spans="1:9" s="28" customFormat="1" ht="11.25" customHeight="1">
      <c r="A189" s="12"/>
      <c r="B189" s="12"/>
      <c r="C189" s="12"/>
      <c r="D189" s="13"/>
      <c r="E189" s="13"/>
      <c r="F189" s="13"/>
      <c r="G189" s="13"/>
      <c r="H189" s="14"/>
      <c r="I189" s="14"/>
    </row>
    <row r="190" spans="1:9" s="28" customFormat="1" ht="11.25" customHeight="1">
      <c r="A190" s="12"/>
      <c r="B190" s="12"/>
      <c r="C190" s="12"/>
      <c r="D190" s="13"/>
      <c r="E190" s="13"/>
      <c r="F190" s="13"/>
      <c r="G190" s="13"/>
      <c r="H190" s="14"/>
      <c r="I190" s="14"/>
    </row>
    <row r="191" spans="1:9" s="28" customFormat="1" ht="11.25" customHeight="1">
      <c r="A191" s="12"/>
      <c r="B191" s="12"/>
      <c r="C191" s="12"/>
      <c r="D191" s="13"/>
      <c r="E191" s="13"/>
      <c r="F191" s="13"/>
      <c r="G191" s="13"/>
      <c r="H191" s="14"/>
      <c r="I191" s="14"/>
    </row>
    <row r="192" spans="1:9" s="28" customFormat="1" ht="11.25" customHeight="1">
      <c r="A192" s="12"/>
      <c r="B192" s="12"/>
      <c r="C192" s="12"/>
      <c r="D192" s="13"/>
      <c r="E192" s="13"/>
      <c r="F192" s="13"/>
      <c r="G192" s="13"/>
      <c r="H192" s="14"/>
      <c r="I192" s="14"/>
    </row>
    <row r="193" spans="1:9" s="28" customFormat="1" ht="11.25" customHeight="1">
      <c r="A193" s="12"/>
      <c r="B193" s="12"/>
      <c r="C193" s="12"/>
      <c r="D193" s="13"/>
      <c r="E193" s="13"/>
      <c r="F193" s="13"/>
      <c r="G193" s="13"/>
      <c r="H193" s="14"/>
      <c r="I193" s="14"/>
    </row>
    <row r="194" spans="1:9" s="28" customFormat="1" ht="11.25" customHeight="1">
      <c r="A194" s="12"/>
      <c r="B194" s="12"/>
      <c r="C194" s="12"/>
      <c r="D194" s="13"/>
      <c r="E194" s="13"/>
      <c r="F194" s="13"/>
      <c r="G194" s="13"/>
      <c r="H194" s="14"/>
      <c r="I194" s="14"/>
    </row>
    <row r="195" spans="1:9" s="28" customFormat="1" ht="11.25" customHeight="1">
      <c r="A195" s="12"/>
      <c r="B195" s="12"/>
      <c r="C195" s="12"/>
      <c r="D195" s="13"/>
      <c r="E195" s="13"/>
      <c r="F195" s="13"/>
      <c r="G195" s="13"/>
      <c r="H195" s="14"/>
      <c r="I195" s="14"/>
    </row>
    <row r="196" spans="1:9" s="28" customFormat="1" ht="11.25" customHeight="1">
      <c r="A196" s="12"/>
      <c r="B196" s="12"/>
      <c r="C196" s="12"/>
      <c r="D196" s="13"/>
      <c r="E196" s="13"/>
      <c r="F196" s="13"/>
      <c r="G196" s="13"/>
      <c r="H196" s="14"/>
      <c r="I196" s="14"/>
    </row>
    <row r="197" spans="1:9" s="28" customFormat="1" ht="11.25" customHeight="1">
      <c r="A197" s="12"/>
      <c r="B197" s="12"/>
      <c r="C197" s="12"/>
      <c r="D197" s="13"/>
      <c r="E197" s="13"/>
      <c r="F197" s="13"/>
      <c r="G197" s="13"/>
      <c r="H197" s="14"/>
      <c r="I197" s="14"/>
    </row>
    <row r="198" spans="1:9" s="28" customFormat="1" ht="11.25" customHeight="1">
      <c r="A198" s="12"/>
      <c r="B198" s="12"/>
      <c r="C198" s="12"/>
      <c r="D198" s="13"/>
      <c r="E198" s="13"/>
      <c r="F198" s="13"/>
      <c r="G198" s="13"/>
      <c r="H198" s="14"/>
      <c r="I198" s="14"/>
    </row>
    <row r="199" spans="1:9" s="28" customFormat="1" ht="11.25" customHeight="1">
      <c r="A199" s="12"/>
      <c r="B199" s="12"/>
      <c r="C199" s="12"/>
      <c r="D199" s="13"/>
      <c r="E199" s="13"/>
      <c r="F199" s="13"/>
      <c r="G199" s="13"/>
      <c r="H199" s="14"/>
      <c r="I199" s="14"/>
    </row>
    <row r="200" spans="1:9" s="28" customFormat="1" ht="11.25" customHeight="1">
      <c r="A200" s="12"/>
      <c r="B200" s="12"/>
      <c r="C200" s="12"/>
      <c r="D200" s="13"/>
      <c r="E200" s="13"/>
      <c r="F200" s="13"/>
      <c r="G200" s="13"/>
      <c r="H200" s="14"/>
      <c r="I200" s="14"/>
    </row>
    <row r="201" spans="1:9" s="28" customFormat="1" ht="11.25" customHeight="1">
      <c r="A201" s="12"/>
      <c r="B201" s="12"/>
      <c r="C201" s="12"/>
      <c r="D201" s="13"/>
      <c r="E201" s="13"/>
      <c r="F201" s="13"/>
      <c r="G201" s="13"/>
      <c r="H201" s="14"/>
      <c r="I201" s="14"/>
    </row>
    <row r="202" spans="1:9" s="28" customFormat="1" ht="11.25" customHeight="1">
      <c r="A202" s="12"/>
      <c r="B202" s="12"/>
      <c r="C202" s="12"/>
      <c r="D202" s="13"/>
      <c r="E202" s="13"/>
      <c r="F202" s="13"/>
      <c r="G202" s="13"/>
      <c r="H202" s="14"/>
      <c r="I202" s="14"/>
    </row>
    <row r="203" spans="1:9" s="28" customFormat="1" ht="11.25" customHeight="1">
      <c r="A203" s="12"/>
      <c r="B203" s="12"/>
      <c r="C203" s="12"/>
      <c r="D203" s="13"/>
      <c r="E203" s="13"/>
      <c r="F203" s="13"/>
      <c r="G203" s="13"/>
      <c r="H203" s="14"/>
      <c r="I203" s="14"/>
    </row>
    <row r="204" spans="1:9" s="28" customFormat="1" ht="11.25" customHeight="1">
      <c r="A204" s="12"/>
      <c r="B204" s="12"/>
      <c r="C204" s="12"/>
      <c r="D204" s="13"/>
      <c r="E204" s="13"/>
      <c r="F204" s="13"/>
      <c r="G204" s="13"/>
      <c r="H204" s="14"/>
      <c r="I204" s="14"/>
    </row>
    <row r="205" spans="1:9" s="28" customFormat="1" ht="11.25" customHeight="1">
      <c r="A205" s="12"/>
      <c r="B205" s="12"/>
      <c r="C205" s="12"/>
      <c r="D205" s="13"/>
      <c r="E205" s="13"/>
      <c r="F205" s="13"/>
      <c r="G205" s="13"/>
      <c r="H205" s="14"/>
      <c r="I205" s="14"/>
    </row>
    <row r="206" spans="1:9" s="28" customFormat="1" ht="11.25" customHeight="1">
      <c r="A206" s="12"/>
      <c r="B206" s="12"/>
      <c r="C206" s="12"/>
      <c r="D206" s="13"/>
      <c r="E206" s="13"/>
      <c r="F206" s="13"/>
      <c r="G206" s="13"/>
      <c r="H206" s="14"/>
      <c r="I206" s="14"/>
    </row>
    <row r="207" spans="1:9" s="28" customFormat="1" ht="11.25" customHeight="1">
      <c r="A207" s="12"/>
      <c r="B207" s="12"/>
      <c r="C207" s="12"/>
      <c r="D207" s="13"/>
      <c r="E207" s="13"/>
      <c r="F207" s="13"/>
      <c r="G207" s="13"/>
      <c r="H207" s="14"/>
      <c r="I207" s="14"/>
    </row>
    <row r="208" spans="1:9" s="28" customFormat="1" ht="11.25" customHeight="1">
      <c r="A208" s="12"/>
      <c r="B208" s="12"/>
      <c r="C208" s="12"/>
      <c r="D208" s="13"/>
      <c r="E208" s="13"/>
      <c r="F208" s="13"/>
      <c r="G208" s="13"/>
      <c r="H208" s="14"/>
      <c r="I208" s="14"/>
    </row>
    <row r="209" spans="1:9" s="28" customFormat="1" ht="11.25" customHeight="1">
      <c r="A209" s="12"/>
      <c r="B209" s="12"/>
      <c r="C209" s="12"/>
      <c r="D209" s="13"/>
      <c r="E209" s="13"/>
      <c r="F209" s="13"/>
      <c r="G209" s="13"/>
      <c r="H209" s="14"/>
      <c r="I209" s="14"/>
    </row>
    <row r="210" spans="1:9" s="28" customFormat="1" ht="11.25" customHeight="1">
      <c r="A210" s="12"/>
      <c r="B210" s="12"/>
      <c r="C210" s="12"/>
      <c r="D210" s="13"/>
      <c r="E210" s="13"/>
      <c r="F210" s="13"/>
      <c r="G210" s="13"/>
      <c r="H210" s="14"/>
      <c r="I210" s="14"/>
    </row>
    <row r="211" spans="1:9" s="28" customFormat="1" ht="11.25" customHeight="1">
      <c r="A211" s="12"/>
      <c r="B211" s="12"/>
      <c r="C211" s="12"/>
      <c r="D211" s="13"/>
      <c r="E211" s="13"/>
      <c r="F211" s="13"/>
      <c r="G211" s="13"/>
      <c r="H211" s="14"/>
      <c r="I211" s="14"/>
    </row>
    <row r="212" spans="1:9" s="28" customFormat="1" ht="11.25" customHeight="1">
      <c r="A212" s="12"/>
      <c r="B212" s="12"/>
      <c r="C212" s="12"/>
      <c r="D212" s="13"/>
      <c r="E212" s="13"/>
      <c r="F212" s="13"/>
      <c r="G212" s="13"/>
      <c r="H212" s="14"/>
      <c r="I212" s="14"/>
    </row>
    <row r="213" spans="1:9" s="28" customFormat="1" ht="11.25" customHeight="1">
      <c r="A213" s="12"/>
      <c r="B213" s="12"/>
      <c r="C213" s="12"/>
      <c r="D213" s="13"/>
      <c r="E213" s="13"/>
      <c r="F213" s="13"/>
      <c r="G213" s="13"/>
      <c r="H213" s="14"/>
      <c r="I213" s="14"/>
    </row>
    <row r="214" spans="1:9" s="28" customFormat="1" ht="11.25" customHeight="1">
      <c r="A214" s="12"/>
      <c r="B214" s="12"/>
      <c r="C214" s="12"/>
      <c r="D214" s="13"/>
      <c r="E214" s="13"/>
      <c r="F214" s="13"/>
      <c r="G214" s="13"/>
      <c r="H214" s="14"/>
      <c r="I214" s="14"/>
    </row>
    <row r="215" spans="1:9" s="28" customFormat="1" ht="11.25" customHeight="1">
      <c r="A215" s="12"/>
      <c r="B215" s="12"/>
      <c r="C215" s="12"/>
      <c r="D215" s="13"/>
      <c r="E215" s="13"/>
      <c r="F215" s="13"/>
      <c r="G215" s="13"/>
      <c r="H215" s="14"/>
      <c r="I215" s="14"/>
    </row>
    <row r="216" spans="1:9" s="28" customFormat="1" ht="11.25" customHeight="1">
      <c r="A216" s="12"/>
      <c r="B216" s="12"/>
      <c r="C216" s="12"/>
      <c r="D216" s="13"/>
      <c r="E216" s="13"/>
      <c r="F216" s="13"/>
      <c r="G216" s="13"/>
      <c r="H216" s="14"/>
      <c r="I216" s="14"/>
    </row>
    <row r="217" spans="1:9" s="28" customFormat="1" ht="11.25" customHeight="1">
      <c r="A217" s="12"/>
      <c r="B217" s="12"/>
      <c r="C217" s="12"/>
      <c r="D217" s="13"/>
      <c r="E217" s="13"/>
      <c r="F217" s="13"/>
      <c r="G217" s="13"/>
      <c r="H217" s="14"/>
      <c r="I217" s="14"/>
    </row>
    <row r="218" spans="1:9" s="28" customFormat="1" ht="11.25" customHeight="1">
      <c r="A218" s="12"/>
      <c r="B218" s="12"/>
      <c r="C218" s="12"/>
      <c r="D218" s="13"/>
      <c r="E218" s="13"/>
      <c r="F218" s="13"/>
      <c r="G218" s="13"/>
      <c r="H218" s="14"/>
      <c r="I218" s="14"/>
    </row>
    <row r="219" spans="1:9" s="28" customFormat="1" ht="11.25" customHeight="1">
      <c r="A219" s="12"/>
      <c r="B219" s="12"/>
      <c r="C219" s="12"/>
      <c r="D219" s="13"/>
      <c r="E219" s="13"/>
      <c r="F219" s="13"/>
      <c r="G219" s="13"/>
      <c r="H219" s="14"/>
      <c r="I219" s="14"/>
    </row>
    <row r="220" spans="1:9" s="28" customFormat="1" ht="11.25" customHeight="1">
      <c r="A220" s="12"/>
      <c r="B220" s="12"/>
      <c r="C220" s="12"/>
      <c r="D220" s="13"/>
      <c r="E220" s="13"/>
      <c r="F220" s="13"/>
      <c r="G220" s="13"/>
      <c r="H220" s="14"/>
      <c r="I220" s="14"/>
    </row>
    <row r="221" spans="1:9" s="28" customFormat="1" ht="11.25" customHeight="1">
      <c r="A221" s="12"/>
      <c r="B221" s="12"/>
      <c r="C221" s="12"/>
      <c r="D221" s="13"/>
      <c r="E221" s="13"/>
      <c r="F221" s="13"/>
      <c r="G221" s="13"/>
      <c r="H221" s="14"/>
      <c r="I221" s="14"/>
    </row>
    <row r="222" spans="1:9" s="28" customFormat="1" ht="11.25" customHeight="1">
      <c r="A222" s="12"/>
      <c r="B222" s="12"/>
      <c r="C222" s="12"/>
      <c r="D222" s="13"/>
      <c r="E222" s="13"/>
      <c r="F222" s="13"/>
      <c r="G222" s="13"/>
      <c r="H222" s="14"/>
      <c r="I222" s="14"/>
    </row>
    <row r="223" spans="1:9" s="28" customFormat="1" ht="11.25" customHeight="1">
      <c r="A223" s="12"/>
      <c r="B223" s="12"/>
      <c r="C223" s="12"/>
      <c r="D223" s="13"/>
      <c r="E223" s="13"/>
      <c r="F223" s="13"/>
      <c r="G223" s="13"/>
      <c r="H223" s="14"/>
      <c r="I223" s="14"/>
    </row>
    <row r="224" spans="1:9" s="28" customFormat="1" ht="11.25" customHeight="1">
      <c r="A224" s="12"/>
      <c r="B224" s="12"/>
      <c r="C224" s="12"/>
      <c r="D224" s="13"/>
      <c r="E224" s="13"/>
      <c r="F224" s="13"/>
      <c r="G224" s="13"/>
      <c r="H224" s="14"/>
      <c r="I224" s="14"/>
    </row>
    <row r="225" spans="1:9" s="28" customFormat="1" ht="11.25" customHeight="1">
      <c r="A225" s="12"/>
      <c r="B225" s="12"/>
      <c r="C225" s="12"/>
      <c r="D225" s="13"/>
      <c r="E225" s="13"/>
      <c r="F225" s="13"/>
      <c r="G225" s="13"/>
      <c r="H225" s="14"/>
      <c r="I225" s="14"/>
    </row>
    <row r="226" spans="1:9" s="28" customFormat="1" ht="11.25" customHeight="1">
      <c r="A226" s="12"/>
      <c r="B226" s="12"/>
      <c r="C226" s="12"/>
      <c r="D226" s="13"/>
      <c r="E226" s="13"/>
      <c r="F226" s="13"/>
      <c r="G226" s="13"/>
      <c r="H226" s="14"/>
      <c r="I226" s="14"/>
    </row>
    <row r="227" spans="1:9" s="28" customFormat="1" ht="11.25" customHeight="1">
      <c r="A227" s="12"/>
      <c r="B227" s="12"/>
      <c r="C227" s="12"/>
      <c r="D227" s="13"/>
      <c r="E227" s="13"/>
      <c r="F227" s="13"/>
      <c r="G227" s="13"/>
      <c r="H227" s="14"/>
      <c r="I227" s="14"/>
    </row>
    <row r="228" spans="1:9" s="28" customFormat="1" ht="11.25" customHeight="1">
      <c r="A228" s="12"/>
      <c r="B228" s="12"/>
      <c r="C228" s="12"/>
      <c r="D228" s="13"/>
      <c r="E228" s="13"/>
      <c r="F228" s="13"/>
      <c r="G228" s="13"/>
      <c r="H228" s="14"/>
      <c r="I228" s="14"/>
    </row>
    <row r="229" spans="1:9" s="28" customFormat="1" ht="11.25" customHeight="1">
      <c r="A229" s="12"/>
      <c r="B229" s="12"/>
      <c r="C229" s="12"/>
      <c r="D229" s="13"/>
      <c r="E229" s="13"/>
      <c r="F229" s="13"/>
      <c r="G229" s="13"/>
      <c r="H229" s="14"/>
      <c r="I229" s="14"/>
    </row>
    <row r="230" spans="1:9" s="28" customFormat="1" ht="11.25" customHeight="1">
      <c r="A230" s="12"/>
      <c r="B230" s="12"/>
      <c r="C230" s="12"/>
      <c r="D230" s="13"/>
      <c r="E230" s="13"/>
      <c r="F230" s="13"/>
      <c r="G230" s="13"/>
      <c r="H230" s="14"/>
      <c r="I230" s="14"/>
    </row>
    <row r="231" spans="1:9" s="28" customFormat="1" ht="11.25" customHeight="1">
      <c r="A231" s="12"/>
      <c r="B231" s="12"/>
      <c r="C231" s="12"/>
      <c r="D231" s="13"/>
      <c r="E231" s="13"/>
      <c r="F231" s="13"/>
      <c r="G231" s="13"/>
      <c r="H231" s="14"/>
      <c r="I231" s="14"/>
    </row>
    <row r="232" spans="1:9" s="28" customFormat="1" ht="11.25" customHeight="1">
      <c r="A232" s="12"/>
      <c r="B232" s="12"/>
      <c r="C232" s="12"/>
      <c r="D232" s="13"/>
      <c r="E232" s="13"/>
      <c r="F232" s="13"/>
      <c r="G232" s="13"/>
      <c r="H232" s="14"/>
      <c r="I232" s="14"/>
    </row>
    <row r="233" spans="1:9" s="28" customFormat="1" ht="11.25" customHeight="1">
      <c r="A233" s="12"/>
      <c r="B233" s="12"/>
      <c r="C233" s="12"/>
      <c r="D233" s="13"/>
      <c r="E233" s="13"/>
      <c r="F233" s="13"/>
      <c r="G233" s="13"/>
      <c r="H233" s="14"/>
      <c r="I233" s="14"/>
    </row>
    <row r="234" spans="1:9" s="28" customFormat="1" ht="11.25" customHeight="1">
      <c r="A234" s="12"/>
      <c r="B234" s="12"/>
      <c r="C234" s="12"/>
      <c r="D234" s="13"/>
      <c r="E234" s="13"/>
      <c r="F234" s="13"/>
      <c r="G234" s="13"/>
      <c r="H234" s="14"/>
      <c r="I234" s="14"/>
    </row>
    <row r="235" spans="1:9" s="28" customFormat="1" ht="11.25" customHeight="1">
      <c r="A235" s="12"/>
      <c r="B235" s="12"/>
      <c r="C235" s="12"/>
      <c r="D235" s="13"/>
      <c r="E235" s="13"/>
      <c r="F235" s="13"/>
      <c r="G235" s="13"/>
      <c r="H235" s="14"/>
      <c r="I235" s="14"/>
    </row>
    <row r="236" spans="1:9" s="28" customFormat="1" ht="11.25" customHeight="1">
      <c r="A236" s="12"/>
      <c r="B236" s="12"/>
      <c r="C236" s="12"/>
      <c r="D236" s="13"/>
      <c r="E236" s="13"/>
      <c r="F236" s="13"/>
      <c r="G236" s="13"/>
      <c r="H236" s="14"/>
      <c r="I236" s="14"/>
    </row>
    <row r="237" spans="1:9" s="28" customFormat="1" ht="11.25" customHeight="1">
      <c r="A237" s="12"/>
      <c r="B237" s="12"/>
      <c r="C237" s="12"/>
      <c r="D237" s="13"/>
      <c r="E237" s="13"/>
      <c r="F237" s="13"/>
      <c r="G237" s="13"/>
      <c r="H237" s="14"/>
      <c r="I237" s="14"/>
    </row>
    <row r="238" spans="1:9" s="28" customFormat="1" ht="11.25" customHeight="1">
      <c r="A238" s="12"/>
      <c r="B238" s="12"/>
      <c r="C238" s="12"/>
      <c r="D238" s="13"/>
      <c r="E238" s="13"/>
      <c r="F238" s="13"/>
      <c r="G238" s="13"/>
      <c r="H238" s="14"/>
      <c r="I238" s="14"/>
    </row>
    <row r="239" spans="1:9" s="28" customFormat="1" ht="11.25" customHeight="1">
      <c r="A239" s="12"/>
      <c r="B239" s="12"/>
      <c r="C239" s="12"/>
      <c r="D239" s="13"/>
      <c r="E239" s="13"/>
      <c r="F239" s="13"/>
      <c r="G239" s="13"/>
      <c r="H239" s="14"/>
      <c r="I239" s="14"/>
    </row>
    <row r="240" spans="1:9" s="28" customFormat="1" ht="11.25" customHeight="1">
      <c r="A240" s="12"/>
      <c r="B240" s="12"/>
      <c r="C240" s="12"/>
      <c r="D240" s="13"/>
      <c r="E240" s="13"/>
      <c r="F240" s="13"/>
      <c r="G240" s="13"/>
      <c r="H240" s="14"/>
      <c r="I240" s="14"/>
    </row>
    <row r="241" spans="1:9" s="28" customFormat="1" ht="11.25" customHeight="1">
      <c r="A241" s="12"/>
      <c r="B241" s="12"/>
      <c r="C241" s="12"/>
      <c r="D241" s="13"/>
      <c r="E241" s="13"/>
      <c r="F241" s="13"/>
      <c r="G241" s="13"/>
      <c r="H241" s="14"/>
      <c r="I241" s="14"/>
    </row>
    <row r="242" spans="1:9" s="28" customFormat="1" ht="11.25" customHeight="1">
      <c r="A242" s="12"/>
      <c r="B242" s="12"/>
      <c r="C242" s="12"/>
      <c r="D242" s="13"/>
      <c r="E242" s="13"/>
      <c r="F242" s="13"/>
      <c r="G242" s="13"/>
      <c r="H242" s="14"/>
      <c r="I242" s="14"/>
    </row>
    <row r="243" spans="1:9" s="28" customFormat="1" ht="11.25" customHeight="1">
      <c r="A243" s="12"/>
      <c r="B243" s="12"/>
      <c r="C243" s="12"/>
      <c r="D243" s="13"/>
      <c r="E243" s="13"/>
      <c r="F243" s="13"/>
      <c r="G243" s="13"/>
      <c r="H243" s="14"/>
      <c r="I243" s="14"/>
    </row>
    <row r="244" spans="1:9" s="28" customFormat="1" ht="11.25" customHeight="1">
      <c r="A244" s="12"/>
      <c r="B244" s="12"/>
      <c r="C244" s="12"/>
      <c r="D244" s="13"/>
      <c r="E244" s="13"/>
      <c r="F244" s="13"/>
      <c r="G244" s="13"/>
      <c r="H244" s="14"/>
      <c r="I244" s="14"/>
    </row>
    <row r="245" spans="1:9" s="28" customFormat="1" ht="11.25" customHeight="1">
      <c r="A245" s="12"/>
      <c r="B245" s="12"/>
      <c r="C245" s="12"/>
      <c r="D245" s="13"/>
      <c r="E245" s="13"/>
      <c r="F245" s="13"/>
      <c r="G245" s="13"/>
      <c r="H245" s="14"/>
      <c r="I245" s="14"/>
    </row>
    <row r="246" spans="1:9" s="28" customFormat="1" ht="11.25" customHeight="1">
      <c r="A246" s="12"/>
      <c r="B246" s="12"/>
      <c r="C246" s="12"/>
      <c r="D246" s="13"/>
      <c r="E246" s="13"/>
      <c r="F246" s="13"/>
      <c r="G246" s="13"/>
      <c r="H246" s="14"/>
      <c r="I246" s="14"/>
    </row>
    <row r="247" spans="1:9" s="28" customFormat="1" ht="11.25" customHeight="1">
      <c r="A247" s="12"/>
      <c r="B247" s="12"/>
      <c r="C247" s="12"/>
      <c r="D247" s="13"/>
      <c r="E247" s="13"/>
      <c r="F247" s="13"/>
      <c r="G247" s="13"/>
      <c r="H247" s="14"/>
      <c r="I247" s="14"/>
    </row>
    <row r="248" spans="1:9" s="28" customFormat="1" ht="11.25" customHeight="1">
      <c r="A248" s="12"/>
      <c r="B248" s="12"/>
      <c r="C248" s="12"/>
      <c r="D248" s="13"/>
      <c r="E248" s="13"/>
      <c r="F248" s="13"/>
      <c r="G248" s="13"/>
      <c r="H248" s="14"/>
      <c r="I248" s="14"/>
    </row>
    <row r="249" spans="1:9" s="28" customFormat="1" ht="11.25" customHeight="1">
      <c r="A249" s="12"/>
      <c r="B249" s="12"/>
      <c r="C249" s="12"/>
      <c r="D249" s="13"/>
      <c r="E249" s="13"/>
      <c r="F249" s="13"/>
      <c r="G249" s="13"/>
      <c r="H249" s="14"/>
      <c r="I249" s="14"/>
    </row>
    <row r="250" spans="1:9" s="28" customFormat="1" ht="11.25" customHeight="1">
      <c r="A250" s="12"/>
      <c r="B250" s="12"/>
      <c r="C250" s="12"/>
      <c r="D250" s="13"/>
      <c r="E250" s="13"/>
      <c r="F250" s="13"/>
      <c r="G250" s="13"/>
      <c r="H250" s="14"/>
      <c r="I250" s="14"/>
    </row>
    <row r="251" spans="1:9" s="28" customFormat="1" ht="11.25" customHeight="1">
      <c r="A251" s="12"/>
      <c r="B251" s="12"/>
      <c r="C251" s="12"/>
      <c r="D251" s="13"/>
      <c r="E251" s="13"/>
      <c r="F251" s="13"/>
      <c r="G251" s="13"/>
      <c r="H251" s="14"/>
      <c r="I251" s="14"/>
    </row>
    <row r="252" spans="1:9" s="28" customFormat="1">
      <c r="A252" s="12"/>
      <c r="B252" s="12"/>
      <c r="C252" s="12"/>
      <c r="D252" s="13"/>
      <c r="E252" s="13"/>
      <c r="F252" s="13"/>
      <c r="G252" s="13"/>
      <c r="H252" s="14"/>
      <c r="I252" s="14"/>
    </row>
    <row r="253" spans="1:9" s="28" customFormat="1">
      <c r="A253" s="59"/>
      <c r="B253" s="59"/>
      <c r="C253" s="59"/>
      <c r="D253" s="19"/>
      <c r="E253" s="19"/>
      <c r="F253" s="19"/>
      <c r="G253" s="19"/>
      <c r="H253" s="20"/>
      <c r="I253" s="20"/>
    </row>
    <row r="254" spans="1:9" s="28" customFormat="1">
      <c r="A254" s="12"/>
      <c r="B254" s="12"/>
      <c r="C254" s="12"/>
      <c r="D254" s="22"/>
      <c r="E254" s="22"/>
      <c r="F254" s="22"/>
      <c r="G254" s="22"/>
      <c r="H254" s="14"/>
      <c r="I254" s="14"/>
    </row>
    <row r="255" spans="1:9" s="28" customFormat="1">
      <c r="A255" s="59"/>
      <c r="B255" s="59"/>
      <c r="C255" s="59"/>
      <c r="D255" s="19"/>
      <c r="E255" s="19"/>
      <c r="F255" s="19"/>
      <c r="G255" s="19"/>
      <c r="H255" s="20"/>
      <c r="I255" s="20"/>
    </row>
    <row r="256" spans="1:9" s="28" customFormat="1">
      <c r="A256" s="59"/>
      <c r="B256" s="85"/>
      <c r="C256" s="85"/>
      <c r="D256" s="19"/>
      <c r="E256" s="19"/>
      <c r="F256" s="19"/>
      <c r="G256" s="19"/>
      <c r="H256" s="20"/>
      <c r="I256" s="20"/>
    </row>
    <row r="257" spans="1:9" s="28" customFormat="1">
      <c r="A257" s="12"/>
      <c r="B257" s="82"/>
      <c r="C257" s="82"/>
      <c r="D257" s="22"/>
      <c r="E257" s="22"/>
      <c r="F257" s="22"/>
      <c r="G257" s="22"/>
      <c r="H257" s="14"/>
      <c r="I257" s="14"/>
    </row>
  </sheetData>
  <mergeCells count="28">
    <mergeCell ref="A9:B9"/>
    <mergeCell ref="A11:B11"/>
    <mergeCell ref="A17:B17"/>
    <mergeCell ref="A19:B19"/>
    <mergeCell ref="A25:B25"/>
    <mergeCell ref="A3:I3"/>
    <mergeCell ref="A4:A7"/>
    <mergeCell ref="B4:B7"/>
    <mergeCell ref="E4:F4"/>
    <mergeCell ref="H4:I5"/>
    <mergeCell ref="D5:D6"/>
    <mergeCell ref="E5:E6"/>
    <mergeCell ref="C5:C6"/>
    <mergeCell ref="A1:D1"/>
    <mergeCell ref="A83:I83"/>
    <mergeCell ref="A21:B21"/>
    <mergeCell ref="A81:I81"/>
    <mergeCell ref="A82:I82"/>
    <mergeCell ref="A67:B67"/>
    <mergeCell ref="A71:B71"/>
    <mergeCell ref="A73:B73"/>
    <mergeCell ref="A75:B75"/>
    <mergeCell ref="A31:B31"/>
    <mergeCell ref="A34:B34"/>
    <mergeCell ref="A55:B55"/>
    <mergeCell ref="A62:B62"/>
    <mergeCell ref="A64:B64"/>
    <mergeCell ref="A29:B29"/>
  </mergeCells>
  <pageMargins left="0" right="0" top="0" bottom="0" header="0.31496062992125984" footer="0.39370078740157483"/>
  <pageSetup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showGridLines="0" zoomScale="130" zoomScaleNormal="130" zoomScaleSheetLayoutView="55" workbookViewId="0">
      <selection sqref="A1:D1"/>
    </sheetView>
  </sheetViews>
  <sheetFormatPr baseColWidth="10" defaultRowHeight="12.75"/>
  <cols>
    <col min="1" max="1" width="4.7109375" style="218" customWidth="1"/>
    <col min="2" max="2" width="48.7109375" style="216" customWidth="1"/>
    <col min="3" max="3" width="15.7109375" style="217" customWidth="1"/>
    <col min="4" max="6" width="15.7109375" style="216" customWidth="1"/>
    <col min="7" max="7" width="0.85546875" style="215" customWidth="1"/>
    <col min="8" max="9" width="9.7109375" style="215" customWidth="1"/>
    <col min="10" max="16384" width="11.42578125" style="215"/>
  </cols>
  <sheetData>
    <row r="1" spans="1:9" ht="36" customHeight="1">
      <c r="A1" s="381" t="s">
        <v>662</v>
      </c>
      <c r="B1" s="381"/>
      <c r="C1" s="381"/>
      <c r="D1" s="381"/>
      <c r="E1" s="380" t="s">
        <v>135</v>
      </c>
    </row>
    <row r="2" spans="1:9" ht="22.5" customHeight="1">
      <c r="A2" s="387" t="s">
        <v>679</v>
      </c>
    </row>
    <row r="3" spans="1:9" ht="57.6" customHeight="1">
      <c r="A3" s="382" t="s">
        <v>655</v>
      </c>
      <c r="B3" s="382"/>
      <c r="C3" s="382"/>
      <c r="D3" s="382"/>
      <c r="E3" s="382"/>
      <c r="F3" s="382"/>
      <c r="G3" s="382"/>
      <c r="H3" s="382"/>
      <c r="I3" s="382"/>
    </row>
    <row r="4" spans="1:9" s="285" customFormat="1" ht="12.95" customHeight="1">
      <c r="A4" s="365" t="s">
        <v>0</v>
      </c>
      <c r="B4" s="352" t="s">
        <v>287</v>
      </c>
      <c r="C4" s="276"/>
      <c r="D4" s="276"/>
      <c r="E4" s="337" t="s">
        <v>2</v>
      </c>
      <c r="F4" s="337"/>
      <c r="G4" s="275"/>
      <c r="H4" s="335" t="s">
        <v>3</v>
      </c>
      <c r="I4" s="335"/>
    </row>
    <row r="5" spans="1:9" s="285" customFormat="1" ht="12.95" customHeight="1">
      <c r="A5" s="365"/>
      <c r="B5" s="352"/>
      <c r="C5" s="334" t="s">
        <v>4</v>
      </c>
      <c r="D5" s="334" t="s">
        <v>5</v>
      </c>
      <c r="E5" s="334" t="s">
        <v>6</v>
      </c>
      <c r="F5" s="9" t="s">
        <v>7</v>
      </c>
      <c r="G5" s="272"/>
      <c r="H5" s="336"/>
      <c r="I5" s="336"/>
    </row>
    <row r="6" spans="1:9" s="285" customFormat="1" ht="19.5" customHeight="1">
      <c r="A6" s="365"/>
      <c r="B6" s="352"/>
      <c r="C6" s="334"/>
      <c r="D6" s="334"/>
      <c r="E6" s="334"/>
      <c r="F6" s="273" t="s">
        <v>285</v>
      </c>
      <c r="G6" s="273"/>
      <c r="H6" s="272" t="s">
        <v>5</v>
      </c>
      <c r="I6" s="272" t="s">
        <v>8</v>
      </c>
    </row>
    <row r="7" spans="1:9" s="285" customFormat="1" ht="12.95" customHeight="1">
      <c r="A7" s="366"/>
      <c r="B7" s="353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s="242" customFormat="1" ht="14.25">
      <c r="A8" s="240" t="s">
        <v>146</v>
      </c>
      <c r="B8" s="243"/>
      <c r="C8" s="255">
        <f>C9+C11+C13+C15+C49+C52+C54+C56+C58+C60+C64+C66+C79+C81+C83+C86</f>
        <v>231484768063.15298</v>
      </c>
      <c r="D8" s="255">
        <f>D9+D11+D13+D15+D49+D52+D54+D56+D58+D60+D64+D66+D79+D81+D83+D86</f>
        <v>233620738328.7688</v>
      </c>
      <c r="E8" s="255">
        <f>E9+E11+E13+E15+E49+E52+E54+E56+E58+E60+E64+E66+E79+E81+E83+E86</f>
        <v>233620679796.81882</v>
      </c>
      <c r="F8" s="255">
        <f>F9+F11+F13+F15+F49+F52+F54+F56+F58+F60+F64+F66+F79+F81+F83+F86</f>
        <v>230346478037.12323</v>
      </c>
      <c r="G8" s="227"/>
      <c r="H8" s="226">
        <f t="shared" ref="H8:H39" si="0">IF(F8=0,"n.a.",IF(D8=0,"n.a.",(F8/D8)*100))</f>
        <v>98.598471901480849</v>
      </c>
      <c r="I8" s="226">
        <f t="shared" ref="I8:I39" si="1">IF(F8=0,"n.a.",IF(E8=0,"n.a.",(F8/E8)*100))</f>
        <v>98.598496604605728</v>
      </c>
    </row>
    <row r="9" spans="1:9" s="242" customFormat="1" ht="14.25">
      <c r="A9" s="235" t="s">
        <v>510</v>
      </c>
      <c r="B9" s="234"/>
      <c r="C9" s="233">
        <f>C10</f>
        <v>1725758133</v>
      </c>
      <c r="D9" s="233">
        <f>D10</f>
        <v>1760316481.4000001</v>
      </c>
      <c r="E9" s="233">
        <f>E10</f>
        <v>1760316481.4000001</v>
      </c>
      <c r="F9" s="233">
        <f>F10</f>
        <v>1760316481.4000001</v>
      </c>
      <c r="G9" s="232"/>
      <c r="H9" s="231">
        <f t="shared" si="0"/>
        <v>100</v>
      </c>
      <c r="I9" s="231">
        <f t="shared" si="1"/>
        <v>100</v>
      </c>
    </row>
    <row r="10" spans="1:9" s="242" customFormat="1" ht="14.25">
      <c r="A10" s="230"/>
      <c r="B10" s="229" t="s">
        <v>217</v>
      </c>
      <c r="C10" s="228">
        <v>1725758133</v>
      </c>
      <c r="D10" s="228">
        <v>1760316481.4000001</v>
      </c>
      <c r="E10" s="228">
        <v>1760316481.4000001</v>
      </c>
      <c r="F10" s="228">
        <v>1760316481.4000001</v>
      </c>
      <c r="G10" s="236"/>
      <c r="H10" s="254">
        <f t="shared" si="0"/>
        <v>100</v>
      </c>
      <c r="I10" s="254">
        <f t="shared" si="1"/>
        <v>100</v>
      </c>
    </row>
    <row r="11" spans="1:9" s="237" customFormat="1" ht="14.25">
      <c r="A11" s="235" t="s">
        <v>18</v>
      </c>
      <c r="B11" s="234"/>
      <c r="C11" s="233">
        <f>C12</f>
        <v>351618024</v>
      </c>
      <c r="D11" s="233">
        <f>D12</f>
        <v>341110806.44</v>
      </c>
      <c r="E11" s="233">
        <f>E12</f>
        <v>341110806.44</v>
      </c>
      <c r="F11" s="233">
        <f>F12</f>
        <v>330077291.65999997</v>
      </c>
      <c r="G11" s="232"/>
      <c r="H11" s="231">
        <f t="shared" si="0"/>
        <v>96.765416230827981</v>
      </c>
      <c r="I11" s="231">
        <f t="shared" si="1"/>
        <v>96.765416230827981</v>
      </c>
    </row>
    <row r="12" spans="1:9">
      <c r="A12" s="230"/>
      <c r="B12" s="229" t="s">
        <v>281</v>
      </c>
      <c r="C12" s="228">
        <v>351618024</v>
      </c>
      <c r="D12" s="228">
        <v>341110806.44</v>
      </c>
      <c r="E12" s="228">
        <v>341110806.44</v>
      </c>
      <c r="F12" s="228">
        <v>330077291.65999997</v>
      </c>
      <c r="G12" s="236"/>
      <c r="H12" s="254">
        <f t="shared" si="0"/>
        <v>96.765416230827981</v>
      </c>
      <c r="I12" s="254">
        <f t="shared" si="1"/>
        <v>96.765416230827981</v>
      </c>
    </row>
    <row r="13" spans="1:9" s="237" customFormat="1" ht="14.25">
      <c r="A13" s="235" t="s">
        <v>27</v>
      </c>
      <c r="B13" s="234"/>
      <c r="C13" s="233">
        <f>C14</f>
        <v>70000000</v>
      </c>
      <c r="D13" s="233">
        <f>D14</f>
        <v>70000000</v>
      </c>
      <c r="E13" s="233">
        <f>E14</f>
        <v>70000000</v>
      </c>
      <c r="F13" s="233">
        <f>F14</f>
        <v>34242168.829999998</v>
      </c>
      <c r="G13" s="233">
        <f>G14</f>
        <v>0</v>
      </c>
      <c r="H13" s="231">
        <f t="shared" si="0"/>
        <v>48.917384042857144</v>
      </c>
      <c r="I13" s="231">
        <f t="shared" si="1"/>
        <v>48.917384042857144</v>
      </c>
    </row>
    <row r="14" spans="1:9" s="237" customFormat="1" ht="14.25">
      <c r="A14" s="230"/>
      <c r="B14" s="229" t="s">
        <v>211</v>
      </c>
      <c r="C14" s="228">
        <v>70000000</v>
      </c>
      <c r="D14" s="228">
        <v>70000000</v>
      </c>
      <c r="E14" s="228">
        <v>70000000</v>
      </c>
      <c r="F14" s="228">
        <v>34242168.829999998</v>
      </c>
      <c r="G14" s="227"/>
      <c r="H14" s="254">
        <f t="shared" si="0"/>
        <v>48.917384042857144</v>
      </c>
      <c r="I14" s="254">
        <f t="shared" si="1"/>
        <v>48.917384042857144</v>
      </c>
    </row>
    <row r="15" spans="1:9" s="237" customFormat="1" ht="14.25">
      <c r="A15" s="235" t="s">
        <v>34</v>
      </c>
      <c r="B15" s="234"/>
      <c r="C15" s="233">
        <f>C16+C20+C32+C45</f>
        <v>205746901616.94626</v>
      </c>
      <c r="D15" s="233">
        <f>D16+D20+D32+D45</f>
        <v>206853712620.01559</v>
      </c>
      <c r="E15" s="233">
        <f>E16+E20+E32+E45</f>
        <v>206853712620.01559</v>
      </c>
      <c r="F15" s="233">
        <f>F16+F20+F32+F45</f>
        <v>204362319012.6134</v>
      </c>
      <c r="G15" s="232"/>
      <c r="H15" s="231">
        <f t="shared" si="0"/>
        <v>98.795577040486179</v>
      </c>
      <c r="I15" s="231">
        <f t="shared" si="1"/>
        <v>98.795577040486179</v>
      </c>
    </row>
    <row r="16" spans="1:9" s="237" customFormat="1" ht="14.25">
      <c r="A16" s="240"/>
      <c r="B16" s="239" t="s">
        <v>647</v>
      </c>
      <c r="C16" s="238">
        <f>C17+C18+C19</f>
        <v>15633200288.301849</v>
      </c>
      <c r="D16" s="238">
        <f>D17+D18+D19</f>
        <v>13689074839.913225</v>
      </c>
      <c r="E16" s="238">
        <f>E17+E18+E19</f>
        <v>13689074839.913225</v>
      </c>
      <c r="F16" s="238">
        <f>F17+F18+F19</f>
        <v>13687670580.703226</v>
      </c>
      <c r="G16" s="227"/>
      <c r="H16" s="226">
        <f t="shared" si="0"/>
        <v>99.989741752262873</v>
      </c>
      <c r="I16" s="226">
        <f t="shared" si="1"/>
        <v>99.989741752262873</v>
      </c>
    </row>
    <row r="17" spans="1:9">
      <c r="A17" s="230"/>
      <c r="B17" s="229" t="s">
        <v>201</v>
      </c>
      <c r="C17" s="228">
        <v>15123706814.301849</v>
      </c>
      <c r="D17" s="228">
        <v>13245509774.683226</v>
      </c>
      <c r="E17" s="228">
        <v>13245509774.683226</v>
      </c>
      <c r="F17" s="228">
        <v>13245509774.683226</v>
      </c>
      <c r="G17" s="236"/>
      <c r="H17" s="254">
        <f t="shared" si="0"/>
        <v>100</v>
      </c>
      <c r="I17" s="254">
        <f t="shared" si="1"/>
        <v>100</v>
      </c>
    </row>
    <row r="18" spans="1:9">
      <c r="A18" s="230"/>
      <c r="B18" s="229" t="s">
        <v>199</v>
      </c>
      <c r="C18" s="228">
        <v>219983523</v>
      </c>
      <c r="D18" s="228">
        <v>279681233.63</v>
      </c>
      <c r="E18" s="228">
        <v>279681233.63</v>
      </c>
      <c r="F18" s="228">
        <v>278519874.75</v>
      </c>
      <c r="G18" s="236"/>
      <c r="H18" s="254">
        <f t="shared" si="0"/>
        <v>99.584756236617437</v>
      </c>
      <c r="I18" s="254">
        <f t="shared" si="1"/>
        <v>99.584756236617437</v>
      </c>
    </row>
    <row r="19" spans="1:9">
      <c r="A19" s="230"/>
      <c r="B19" s="229" t="s">
        <v>275</v>
      </c>
      <c r="C19" s="228">
        <v>289509951</v>
      </c>
      <c r="D19" s="228">
        <v>163883831.59999996</v>
      </c>
      <c r="E19" s="228">
        <v>163883831.59999996</v>
      </c>
      <c r="F19" s="228">
        <v>163640931.26999998</v>
      </c>
      <c r="G19" s="236"/>
      <c r="H19" s="254">
        <f t="shared" si="0"/>
        <v>99.851785055530769</v>
      </c>
      <c r="I19" s="254">
        <f t="shared" si="1"/>
        <v>99.851785055530769</v>
      </c>
    </row>
    <row r="20" spans="1:9" s="237" customFormat="1" ht="14.25">
      <c r="A20" s="240"/>
      <c r="B20" s="239" t="s">
        <v>646</v>
      </c>
      <c r="C20" s="241">
        <f>SUM(C21:C31)</f>
        <v>78413539946.5</v>
      </c>
      <c r="D20" s="241">
        <f>SUM(D21:D31)</f>
        <v>80022323672.139999</v>
      </c>
      <c r="E20" s="241">
        <f>SUM(E21:E31)</f>
        <v>80022323672.139999</v>
      </c>
      <c r="F20" s="241">
        <f>SUM(F21:F31)</f>
        <v>77704566751.229996</v>
      </c>
      <c r="G20" s="227"/>
      <c r="H20" s="226">
        <f t="shared" si="0"/>
        <v>97.103612074043113</v>
      </c>
      <c r="I20" s="226">
        <f t="shared" si="1"/>
        <v>97.103612074043113</v>
      </c>
    </row>
    <row r="21" spans="1:9">
      <c r="A21" s="230"/>
      <c r="B21" s="229" t="s">
        <v>208</v>
      </c>
      <c r="C21" s="228">
        <v>3117482036</v>
      </c>
      <c r="D21" s="228">
        <v>2542112502.4099998</v>
      </c>
      <c r="E21" s="228">
        <v>2542112502.4099998</v>
      </c>
      <c r="F21" s="228">
        <v>2540446971.4799995</v>
      </c>
      <c r="G21" s="236"/>
      <c r="H21" s="254">
        <f t="shared" si="0"/>
        <v>99.934482406721912</v>
      </c>
      <c r="I21" s="254">
        <f t="shared" si="1"/>
        <v>99.934482406721912</v>
      </c>
    </row>
    <row r="22" spans="1:9">
      <c r="A22" s="230"/>
      <c r="B22" s="229" t="s">
        <v>207</v>
      </c>
      <c r="C22" s="228">
        <v>39714566796</v>
      </c>
      <c r="D22" s="228">
        <v>39433482414.180008</v>
      </c>
      <c r="E22" s="228">
        <v>39433482414.180008</v>
      </c>
      <c r="F22" s="228">
        <v>39304531983.079994</v>
      </c>
      <c r="G22" s="236"/>
      <c r="H22" s="254">
        <f t="shared" si="0"/>
        <v>99.672992535263276</v>
      </c>
      <c r="I22" s="254">
        <f t="shared" si="1"/>
        <v>99.672992535263276</v>
      </c>
    </row>
    <row r="23" spans="1:9">
      <c r="A23" s="230"/>
      <c r="B23" s="229" t="s">
        <v>631</v>
      </c>
      <c r="C23" s="228">
        <v>1170507</v>
      </c>
      <c r="D23" s="228">
        <v>558949</v>
      </c>
      <c r="E23" s="228">
        <v>558949</v>
      </c>
      <c r="F23" s="228">
        <v>338737.11</v>
      </c>
      <c r="G23" s="236"/>
      <c r="H23" s="254">
        <f t="shared" si="0"/>
        <v>60.602507563301835</v>
      </c>
      <c r="I23" s="254">
        <f t="shared" si="1"/>
        <v>60.602507563301835</v>
      </c>
    </row>
    <row r="24" spans="1:9">
      <c r="A24" s="230"/>
      <c r="B24" s="229" t="s">
        <v>202</v>
      </c>
      <c r="C24" s="228">
        <v>37308524</v>
      </c>
      <c r="D24" s="228">
        <v>96139088.289999992</v>
      </c>
      <c r="E24" s="228">
        <v>96139088.289999992</v>
      </c>
      <c r="F24" s="228">
        <v>96103544.099999994</v>
      </c>
      <c r="G24" s="236"/>
      <c r="H24" s="254">
        <f t="shared" si="0"/>
        <v>99.963028367927947</v>
      </c>
      <c r="I24" s="254">
        <f t="shared" si="1"/>
        <v>99.963028367927947</v>
      </c>
    </row>
    <row r="25" spans="1:9">
      <c r="A25" s="230"/>
      <c r="B25" s="229" t="s">
        <v>201</v>
      </c>
      <c r="C25" s="228">
        <v>5248895638.5</v>
      </c>
      <c r="D25" s="228">
        <v>6760877624.6400003</v>
      </c>
      <c r="E25" s="228">
        <v>6760877624.6400003</v>
      </c>
      <c r="F25" s="228">
        <v>6760877624.6400003</v>
      </c>
      <c r="G25" s="236"/>
      <c r="H25" s="254">
        <f t="shared" si="0"/>
        <v>100</v>
      </c>
      <c r="I25" s="254">
        <f t="shared" si="1"/>
        <v>100</v>
      </c>
    </row>
    <row r="26" spans="1:9">
      <c r="A26" s="230"/>
      <c r="B26" s="229" t="s">
        <v>199</v>
      </c>
      <c r="C26" s="228">
        <v>4085022553</v>
      </c>
      <c r="D26" s="228">
        <v>3646197345.9599996</v>
      </c>
      <c r="E26" s="228">
        <v>3646197345.9599996</v>
      </c>
      <c r="F26" s="228">
        <v>3195332379.4000001</v>
      </c>
      <c r="G26" s="236"/>
      <c r="H26" s="254">
        <f t="shared" si="0"/>
        <v>87.634652659172176</v>
      </c>
      <c r="I26" s="254">
        <f t="shared" si="1"/>
        <v>87.634652659172176</v>
      </c>
    </row>
    <row r="27" spans="1:9">
      <c r="A27" s="230"/>
      <c r="B27" s="229" t="s">
        <v>275</v>
      </c>
      <c r="C27" s="228">
        <v>43749381</v>
      </c>
      <c r="D27" s="228">
        <v>1038469.24</v>
      </c>
      <c r="E27" s="228">
        <v>1038469.24</v>
      </c>
      <c r="F27" s="228">
        <v>1038469.24</v>
      </c>
      <c r="G27" s="236"/>
      <c r="H27" s="254">
        <f t="shared" si="0"/>
        <v>100</v>
      </c>
      <c r="I27" s="254">
        <f t="shared" si="1"/>
        <v>100</v>
      </c>
    </row>
    <row r="28" spans="1:9">
      <c r="A28" s="230"/>
      <c r="B28" s="229" t="s">
        <v>502</v>
      </c>
      <c r="C28" s="228">
        <v>100000000</v>
      </c>
      <c r="D28" s="228">
        <v>86845709.979999989</v>
      </c>
      <c r="E28" s="228">
        <v>86845709.979999989</v>
      </c>
      <c r="F28" s="228">
        <v>39247433.239999995</v>
      </c>
      <c r="G28" s="236"/>
      <c r="H28" s="254">
        <f t="shared" si="0"/>
        <v>45.192138159776029</v>
      </c>
      <c r="I28" s="254">
        <f t="shared" si="1"/>
        <v>45.192138159776029</v>
      </c>
    </row>
    <row r="29" spans="1:9">
      <c r="A29" s="230"/>
      <c r="B29" s="229" t="s">
        <v>196</v>
      </c>
      <c r="C29" s="228">
        <v>25005340441</v>
      </c>
      <c r="D29" s="228">
        <v>27132869830.269997</v>
      </c>
      <c r="E29" s="228">
        <v>27132869830.269997</v>
      </c>
      <c r="F29" s="228">
        <v>25551806085.710007</v>
      </c>
      <c r="G29" s="236"/>
      <c r="H29" s="254">
        <f t="shared" si="0"/>
        <v>94.172884201153977</v>
      </c>
      <c r="I29" s="254">
        <f t="shared" si="1"/>
        <v>94.172884201153977</v>
      </c>
    </row>
    <row r="30" spans="1:9">
      <c r="A30" s="230"/>
      <c r="B30" s="229" t="s">
        <v>195</v>
      </c>
      <c r="C30" s="228">
        <v>1000000000</v>
      </c>
      <c r="D30" s="228">
        <v>231152753.41000006</v>
      </c>
      <c r="E30" s="228">
        <v>231152753.41000006</v>
      </c>
      <c r="F30" s="228">
        <v>155733049.53999999</v>
      </c>
      <c r="G30" s="236"/>
      <c r="H30" s="254">
        <f t="shared" si="0"/>
        <v>67.372353235080567</v>
      </c>
      <c r="I30" s="254">
        <f t="shared" si="1"/>
        <v>67.372353235080567</v>
      </c>
    </row>
    <row r="31" spans="1:9">
      <c r="A31" s="230"/>
      <c r="B31" s="229" t="s">
        <v>589</v>
      </c>
      <c r="C31" s="228">
        <v>60004070</v>
      </c>
      <c r="D31" s="228">
        <v>91048984.760000005</v>
      </c>
      <c r="E31" s="228">
        <v>91048984.760000005</v>
      </c>
      <c r="F31" s="228">
        <v>59110473.689999998</v>
      </c>
      <c r="G31" s="236"/>
      <c r="H31" s="254">
        <f t="shared" si="0"/>
        <v>64.921617573015084</v>
      </c>
      <c r="I31" s="254">
        <f t="shared" si="1"/>
        <v>64.921617573015084</v>
      </c>
    </row>
    <row r="32" spans="1:9" s="237" customFormat="1" ht="14.25">
      <c r="A32" s="240"/>
      <c r="B32" s="239" t="s">
        <v>645</v>
      </c>
      <c r="C32" s="238">
        <f>SUM(C33:C44)</f>
        <v>109804526526.51553</v>
      </c>
      <c r="D32" s="238">
        <f>SUM(D33:D44)</f>
        <v>111247168579.69589</v>
      </c>
      <c r="E32" s="238">
        <f>SUM(E33:E44)</f>
        <v>111247168579.69589</v>
      </c>
      <c r="F32" s="238">
        <f>SUM(F33:F44)</f>
        <v>111074958640.10414</v>
      </c>
      <c r="G32" s="227"/>
      <c r="H32" s="226">
        <f t="shared" si="0"/>
        <v>99.845200608887069</v>
      </c>
      <c r="I32" s="226">
        <f t="shared" si="1"/>
        <v>99.845200608887069</v>
      </c>
    </row>
    <row r="33" spans="1:9">
      <c r="A33" s="230"/>
      <c r="B33" s="229" t="s">
        <v>206</v>
      </c>
      <c r="C33" s="228">
        <v>42079852586</v>
      </c>
      <c r="D33" s="228">
        <v>43858864390.789978</v>
      </c>
      <c r="E33" s="228">
        <v>43858864390.789978</v>
      </c>
      <c r="F33" s="228">
        <v>43779013788.139977</v>
      </c>
      <c r="G33" s="236"/>
      <c r="H33" s="254">
        <f t="shared" si="0"/>
        <v>99.817937368513427</v>
      </c>
      <c r="I33" s="254">
        <f t="shared" si="1"/>
        <v>99.817937368513427</v>
      </c>
    </row>
    <row r="34" spans="1:9">
      <c r="A34" s="230"/>
      <c r="B34" s="229" t="s">
        <v>631</v>
      </c>
      <c r="C34" s="228">
        <v>2427341142.5155439</v>
      </c>
      <c r="D34" s="228">
        <v>2567980229.0659041</v>
      </c>
      <c r="E34" s="228">
        <v>2567980229.0659041</v>
      </c>
      <c r="F34" s="228">
        <v>2567890278.3041453</v>
      </c>
      <c r="G34" s="236"/>
      <c r="H34" s="254">
        <f t="shared" si="0"/>
        <v>99.996497217512001</v>
      </c>
      <c r="I34" s="254">
        <f t="shared" si="1"/>
        <v>99.996497217512001</v>
      </c>
    </row>
    <row r="35" spans="1:9">
      <c r="A35" s="230"/>
      <c r="B35" s="229" t="s">
        <v>654</v>
      </c>
      <c r="C35" s="228">
        <v>580517003</v>
      </c>
      <c r="D35" s="228">
        <v>580517003</v>
      </c>
      <c r="E35" s="228">
        <v>580517003</v>
      </c>
      <c r="F35" s="228">
        <v>580517003</v>
      </c>
      <c r="G35" s="236"/>
      <c r="H35" s="254">
        <f t="shared" si="0"/>
        <v>100</v>
      </c>
      <c r="I35" s="254">
        <f t="shared" si="1"/>
        <v>100</v>
      </c>
    </row>
    <row r="36" spans="1:9">
      <c r="A36" s="230"/>
      <c r="B36" s="229" t="s">
        <v>199</v>
      </c>
      <c r="C36" s="228">
        <v>6238009014</v>
      </c>
      <c r="D36" s="228">
        <v>3678398242.4400001</v>
      </c>
      <c r="E36" s="228">
        <v>3678398242.4400001</v>
      </c>
      <c r="F36" s="228">
        <v>3654148745.5700002</v>
      </c>
      <c r="G36" s="236"/>
      <c r="H36" s="254">
        <f t="shared" si="0"/>
        <v>99.340759339480485</v>
      </c>
      <c r="I36" s="254">
        <f t="shared" si="1"/>
        <v>99.340759339480485</v>
      </c>
    </row>
    <row r="37" spans="1:9">
      <c r="A37" s="230"/>
      <c r="B37" s="229" t="s">
        <v>275</v>
      </c>
      <c r="C37" s="228">
        <v>50098632</v>
      </c>
      <c r="D37" s="228">
        <v>50089299.340000004</v>
      </c>
      <c r="E37" s="228">
        <v>50089299.340000004</v>
      </c>
      <c r="F37" s="228">
        <v>38556466.939999998</v>
      </c>
      <c r="G37" s="236"/>
      <c r="H37" s="254">
        <f t="shared" si="0"/>
        <v>76.975456730355603</v>
      </c>
      <c r="I37" s="254">
        <f t="shared" si="1"/>
        <v>76.975456730355603</v>
      </c>
    </row>
    <row r="38" spans="1:9">
      <c r="A38" s="230"/>
      <c r="B38" s="229" t="s">
        <v>502</v>
      </c>
      <c r="C38" s="228">
        <v>625000000</v>
      </c>
      <c r="D38" s="228">
        <v>558810445.17000008</v>
      </c>
      <c r="E38" s="228">
        <v>558810445.17000008</v>
      </c>
      <c r="F38" s="228">
        <v>550905997.37</v>
      </c>
      <c r="G38" s="236"/>
      <c r="H38" s="254">
        <f t="shared" si="0"/>
        <v>98.585486748087646</v>
      </c>
      <c r="I38" s="254">
        <f t="shared" si="1"/>
        <v>98.585486748087646</v>
      </c>
    </row>
    <row r="39" spans="1:9">
      <c r="A39" s="230"/>
      <c r="B39" s="229" t="s">
        <v>274</v>
      </c>
      <c r="C39" s="228">
        <v>2556384475</v>
      </c>
      <c r="D39" s="228">
        <v>1803997646.4099998</v>
      </c>
      <c r="E39" s="228">
        <v>1803997646.4099998</v>
      </c>
      <c r="F39" s="228">
        <v>1796383061.53</v>
      </c>
      <c r="G39" s="236"/>
      <c r="H39" s="254">
        <f t="shared" si="0"/>
        <v>99.577904943770122</v>
      </c>
      <c r="I39" s="254">
        <f t="shared" si="1"/>
        <v>99.577904943770122</v>
      </c>
    </row>
    <row r="40" spans="1:9">
      <c r="A40" s="230"/>
      <c r="B40" s="229" t="s">
        <v>196</v>
      </c>
      <c r="C40" s="228">
        <v>53714465344</v>
      </c>
      <c r="D40" s="228">
        <v>56115261424.25</v>
      </c>
      <c r="E40" s="228">
        <v>56115261424.25</v>
      </c>
      <c r="F40" s="228">
        <v>56111407343.659996</v>
      </c>
      <c r="G40" s="236"/>
      <c r="H40" s="254">
        <f t="shared" ref="H40:H71" si="2">IF(F40=0,"n.a.",IF(D40=0,"n.a.",(F40/D40)*100))</f>
        <v>99.993131849532219</v>
      </c>
      <c r="I40" s="254">
        <f t="shared" ref="I40:I71" si="3">IF(F40=0,"n.a.",IF(E40=0,"n.a.",(F40/E40)*100))</f>
        <v>99.993131849532219</v>
      </c>
    </row>
    <row r="41" spans="1:9">
      <c r="A41" s="230"/>
      <c r="B41" s="229" t="s">
        <v>653</v>
      </c>
      <c r="C41" s="228">
        <v>372871713</v>
      </c>
      <c r="D41" s="228">
        <v>372871713</v>
      </c>
      <c r="E41" s="228">
        <v>372871713</v>
      </c>
      <c r="F41" s="228">
        <v>371871713</v>
      </c>
      <c r="G41" s="236"/>
      <c r="H41" s="254">
        <f t="shared" si="2"/>
        <v>99.731811246298534</v>
      </c>
      <c r="I41" s="254">
        <f t="shared" si="3"/>
        <v>99.731811246298534</v>
      </c>
    </row>
    <row r="42" spans="1:9">
      <c r="A42" s="230"/>
      <c r="B42" s="229" t="s">
        <v>195</v>
      </c>
      <c r="C42" s="228">
        <v>123020131</v>
      </c>
      <c r="D42" s="228">
        <v>115958147.85000001</v>
      </c>
      <c r="E42" s="228">
        <v>115958147.85000001</v>
      </c>
      <c r="F42" s="228">
        <v>115154204.21000002</v>
      </c>
      <c r="G42" s="236"/>
      <c r="H42" s="254">
        <f t="shared" si="2"/>
        <v>99.306694997370997</v>
      </c>
      <c r="I42" s="254">
        <f t="shared" si="3"/>
        <v>99.306694997370997</v>
      </c>
    </row>
    <row r="43" spans="1:9">
      <c r="A43" s="230"/>
      <c r="B43" s="229" t="s">
        <v>589</v>
      </c>
      <c r="C43" s="228">
        <v>436966486</v>
      </c>
      <c r="D43" s="228">
        <v>955109536.99999988</v>
      </c>
      <c r="E43" s="228">
        <v>955109536.99999988</v>
      </c>
      <c r="F43" s="228">
        <v>919799536.99999988</v>
      </c>
      <c r="G43" s="236"/>
      <c r="H43" s="254">
        <f t="shared" si="2"/>
        <v>96.303041836341748</v>
      </c>
      <c r="I43" s="254">
        <f t="shared" si="3"/>
        <v>96.303041836341748</v>
      </c>
    </row>
    <row r="44" spans="1:9">
      <c r="A44" s="230"/>
      <c r="B44" s="229" t="s">
        <v>652</v>
      </c>
      <c r="C44" s="228">
        <v>600000000</v>
      </c>
      <c r="D44" s="228">
        <v>589310501.38</v>
      </c>
      <c r="E44" s="228">
        <v>589310501.38</v>
      </c>
      <c r="F44" s="228">
        <v>589310501.38</v>
      </c>
      <c r="G44" s="236"/>
      <c r="H44" s="254">
        <f t="shared" si="2"/>
        <v>100</v>
      </c>
      <c r="I44" s="254">
        <f t="shared" si="3"/>
        <v>100</v>
      </c>
    </row>
    <row r="45" spans="1:9">
      <c r="A45" s="240"/>
      <c r="B45" s="239" t="s">
        <v>651</v>
      </c>
      <c r="C45" s="238">
        <f>C46+C48+C47</f>
        <v>1895634855.628886</v>
      </c>
      <c r="D45" s="238">
        <f>D46+D48+D47</f>
        <v>1895145528.2664762</v>
      </c>
      <c r="E45" s="238">
        <f>E46+E48+E47</f>
        <v>1895145528.2664762</v>
      </c>
      <c r="F45" s="238">
        <f>F46+F48+F47</f>
        <v>1895123040.5760365</v>
      </c>
      <c r="G45" s="238">
        <f>G46+G48+G47</f>
        <v>0</v>
      </c>
      <c r="H45" s="226">
        <f t="shared" si="2"/>
        <v>99.998813405614271</v>
      </c>
      <c r="I45" s="226">
        <f t="shared" si="3"/>
        <v>99.998813405614271</v>
      </c>
    </row>
    <row r="46" spans="1:9" s="237" customFormat="1" ht="14.25">
      <c r="A46" s="230"/>
      <c r="B46" s="229" t="s">
        <v>631</v>
      </c>
      <c r="C46" s="228">
        <v>606835285.62888598</v>
      </c>
      <c r="D46" s="228">
        <v>641995057.26647604</v>
      </c>
      <c r="E46" s="228">
        <v>641995057.26647604</v>
      </c>
      <c r="F46" s="228">
        <v>641972569.57603633</v>
      </c>
      <c r="G46" s="236"/>
      <c r="H46" s="254">
        <f t="shared" si="2"/>
        <v>99.996497217512001</v>
      </c>
      <c r="I46" s="254">
        <f t="shared" si="3"/>
        <v>99.996497217512001</v>
      </c>
    </row>
    <row r="47" spans="1:9">
      <c r="A47" s="230"/>
      <c r="B47" s="229" t="s">
        <v>199</v>
      </c>
      <c r="C47" s="228">
        <v>173803290</v>
      </c>
      <c r="D47" s="228">
        <v>138154191</v>
      </c>
      <c r="E47" s="228">
        <v>138154191</v>
      </c>
      <c r="F47" s="228">
        <v>138154191</v>
      </c>
      <c r="G47" s="236"/>
      <c r="H47" s="254">
        <f t="shared" si="2"/>
        <v>100</v>
      </c>
      <c r="I47" s="254">
        <f t="shared" si="3"/>
        <v>100</v>
      </c>
    </row>
    <row r="48" spans="1:9">
      <c r="A48" s="230"/>
      <c r="B48" s="229" t="s">
        <v>196</v>
      </c>
      <c r="C48" s="228">
        <v>1114996280</v>
      </c>
      <c r="D48" s="228">
        <v>1114996280</v>
      </c>
      <c r="E48" s="228">
        <v>1114996280</v>
      </c>
      <c r="F48" s="228">
        <v>1114996280</v>
      </c>
      <c r="G48" s="236"/>
      <c r="H48" s="254">
        <f t="shared" si="2"/>
        <v>100</v>
      </c>
      <c r="I48" s="254">
        <f t="shared" si="3"/>
        <v>100</v>
      </c>
    </row>
    <row r="49" spans="1:9">
      <c r="A49" s="235" t="s">
        <v>48</v>
      </c>
      <c r="B49" s="234"/>
      <c r="C49" s="233">
        <f>C50+C51</f>
        <v>1092824637</v>
      </c>
      <c r="D49" s="233">
        <f>D50+D51</f>
        <v>993648060.6099999</v>
      </c>
      <c r="E49" s="233">
        <f>E50+E51</f>
        <v>993648060.6099999</v>
      </c>
      <c r="F49" s="233">
        <f>F50+F51</f>
        <v>967141619.42999983</v>
      </c>
      <c r="G49" s="232"/>
      <c r="H49" s="231">
        <f t="shared" si="2"/>
        <v>97.332411521668178</v>
      </c>
      <c r="I49" s="231">
        <f t="shared" si="3"/>
        <v>97.332411521668178</v>
      </c>
    </row>
    <row r="50" spans="1:9" s="237" customFormat="1" ht="14.25">
      <c r="A50" s="230"/>
      <c r="B50" s="229" t="s">
        <v>191</v>
      </c>
      <c r="C50" s="228">
        <v>734482432</v>
      </c>
      <c r="D50" s="228">
        <v>730568532.31999981</v>
      </c>
      <c r="E50" s="228">
        <v>730568532.31999981</v>
      </c>
      <c r="F50" s="228">
        <v>729432947.76999986</v>
      </c>
      <c r="G50" s="236"/>
      <c r="H50" s="254">
        <f t="shared" si="2"/>
        <v>99.844561529854872</v>
      </c>
      <c r="I50" s="254">
        <f t="shared" si="3"/>
        <v>99.844561529854872</v>
      </c>
    </row>
    <row r="51" spans="1:9">
      <c r="A51" s="230"/>
      <c r="B51" s="229" t="s">
        <v>496</v>
      </c>
      <c r="C51" s="228">
        <v>358342205</v>
      </c>
      <c r="D51" s="228">
        <v>263079528.29000005</v>
      </c>
      <c r="E51" s="228">
        <v>263079528.29000005</v>
      </c>
      <c r="F51" s="228">
        <v>237708671.66</v>
      </c>
      <c r="G51" s="236"/>
      <c r="H51" s="254">
        <f t="shared" si="2"/>
        <v>90.356202630090991</v>
      </c>
      <c r="I51" s="254">
        <f t="shared" si="3"/>
        <v>90.356202630090991</v>
      </c>
    </row>
    <row r="52" spans="1:9">
      <c r="A52" s="235" t="s">
        <v>74</v>
      </c>
      <c r="B52" s="234"/>
      <c r="C52" s="233">
        <f>C53</f>
        <v>526449957</v>
      </c>
      <c r="D52" s="233">
        <f>D53</f>
        <v>1447880138.24</v>
      </c>
      <c r="E52" s="233">
        <f>E53</f>
        <v>1447821606.2899997</v>
      </c>
      <c r="F52" s="233">
        <f>F53</f>
        <v>790053800.1700002</v>
      </c>
      <c r="G52" s="233">
        <f>G53</f>
        <v>0</v>
      </c>
      <c r="H52" s="231">
        <f t="shared" si="2"/>
        <v>54.566243386028212</v>
      </c>
      <c r="I52" s="231">
        <f t="shared" si="3"/>
        <v>54.568449368184922</v>
      </c>
    </row>
    <row r="53" spans="1:9">
      <c r="A53" s="230"/>
      <c r="B53" s="229" t="s">
        <v>183</v>
      </c>
      <c r="C53" s="228">
        <v>526449957</v>
      </c>
      <c r="D53" s="228">
        <v>1447880138.24</v>
      </c>
      <c r="E53" s="228">
        <v>1447821606.2899997</v>
      </c>
      <c r="F53" s="228">
        <v>790053800.1700002</v>
      </c>
      <c r="G53" s="236"/>
      <c r="H53" s="254">
        <f t="shared" si="2"/>
        <v>54.566243386028212</v>
      </c>
      <c r="I53" s="254">
        <f t="shared" si="3"/>
        <v>54.568449368184922</v>
      </c>
    </row>
    <row r="54" spans="1:9">
      <c r="A54" s="235" t="s">
        <v>270</v>
      </c>
      <c r="B54" s="234"/>
      <c r="C54" s="233">
        <f>C55</f>
        <v>539206246.52061045</v>
      </c>
      <c r="D54" s="233">
        <f>D55</f>
        <v>16564549.196186705</v>
      </c>
      <c r="E54" s="233">
        <f>E55</f>
        <v>16564549.196186705</v>
      </c>
      <c r="F54" s="233">
        <f>F55</f>
        <v>16564549.196186705</v>
      </c>
      <c r="G54" s="233">
        <f>G55</f>
        <v>0</v>
      </c>
      <c r="H54" s="231">
        <f t="shared" si="2"/>
        <v>100</v>
      </c>
      <c r="I54" s="231">
        <f t="shared" si="3"/>
        <v>100</v>
      </c>
    </row>
    <row r="55" spans="1:9">
      <c r="A55" s="230"/>
      <c r="B55" s="229" t="s">
        <v>176</v>
      </c>
      <c r="C55" s="228">
        <v>539206246.52061045</v>
      </c>
      <c r="D55" s="228">
        <v>16564549.196186705</v>
      </c>
      <c r="E55" s="228">
        <v>16564549.196186705</v>
      </c>
      <c r="F55" s="228">
        <v>16564549.196186705</v>
      </c>
      <c r="G55" s="236"/>
      <c r="H55" s="254">
        <f t="shared" si="2"/>
        <v>100</v>
      </c>
      <c r="I55" s="254">
        <f t="shared" si="3"/>
        <v>100</v>
      </c>
    </row>
    <row r="56" spans="1:9" s="237" customFormat="1" ht="14.25">
      <c r="A56" s="235" t="s">
        <v>76</v>
      </c>
      <c r="B56" s="234"/>
      <c r="C56" s="233">
        <f>C57</f>
        <v>433922.57999999996</v>
      </c>
      <c r="D56" s="233">
        <f>D57</f>
        <v>1084241.3747999999</v>
      </c>
      <c r="E56" s="233">
        <f>E57</f>
        <v>1084241.3747999999</v>
      </c>
      <c r="F56" s="233">
        <f>F57</f>
        <v>1055829.4809999999</v>
      </c>
      <c r="G56" s="232"/>
      <c r="H56" s="231">
        <f t="shared" si="2"/>
        <v>97.379560081329601</v>
      </c>
      <c r="I56" s="231">
        <f t="shared" si="3"/>
        <v>97.379560081329601</v>
      </c>
    </row>
    <row r="57" spans="1:9">
      <c r="A57" s="230"/>
      <c r="B57" s="229" t="s">
        <v>266</v>
      </c>
      <c r="C57" s="228">
        <v>433922.57999999996</v>
      </c>
      <c r="D57" s="228">
        <v>1084241.3747999999</v>
      </c>
      <c r="E57" s="228">
        <v>1084241.3747999999</v>
      </c>
      <c r="F57" s="228">
        <v>1055829.4809999999</v>
      </c>
      <c r="G57" s="236"/>
      <c r="H57" s="254">
        <f t="shared" si="2"/>
        <v>97.379560081329601</v>
      </c>
      <c r="I57" s="254">
        <f t="shared" si="3"/>
        <v>97.379560081329601</v>
      </c>
    </row>
    <row r="58" spans="1:9" s="237" customFormat="1" ht="14.25">
      <c r="A58" s="235" t="s">
        <v>261</v>
      </c>
      <c r="B58" s="234"/>
      <c r="C58" s="233">
        <f>C59</f>
        <v>3392832166.5530772</v>
      </c>
      <c r="D58" s="233">
        <f>D59</f>
        <v>3451890568.0438285</v>
      </c>
      <c r="E58" s="233">
        <f>E59</f>
        <v>3451890568.0438285</v>
      </c>
      <c r="F58" s="233">
        <f>F59</f>
        <v>3451890568.0438285</v>
      </c>
      <c r="G58" s="232"/>
      <c r="H58" s="231">
        <f t="shared" si="2"/>
        <v>100</v>
      </c>
      <c r="I58" s="231">
        <f t="shared" si="3"/>
        <v>100</v>
      </c>
    </row>
    <row r="59" spans="1:9">
      <c r="A59" s="230"/>
      <c r="B59" s="229" t="s">
        <v>650</v>
      </c>
      <c r="C59" s="228">
        <v>3392832166.5530772</v>
      </c>
      <c r="D59" s="228">
        <v>3451890568.0438285</v>
      </c>
      <c r="E59" s="228">
        <v>3451890568.0438285</v>
      </c>
      <c r="F59" s="228">
        <v>3451890568.0438285</v>
      </c>
      <c r="G59" s="236"/>
      <c r="H59" s="254">
        <f t="shared" si="2"/>
        <v>100</v>
      </c>
      <c r="I59" s="254">
        <f t="shared" si="3"/>
        <v>100</v>
      </c>
    </row>
    <row r="60" spans="1:9">
      <c r="A60" s="235" t="s">
        <v>259</v>
      </c>
      <c r="B60" s="234"/>
      <c r="C60" s="233">
        <f>C61+C62+C63</f>
        <v>739567918.47769558</v>
      </c>
      <c r="D60" s="233">
        <f>D61+D62+D63</f>
        <v>684682074.06274927</v>
      </c>
      <c r="E60" s="233">
        <f>E61+E62+E63</f>
        <v>684682074.06274927</v>
      </c>
      <c r="F60" s="233">
        <f>F61+F62+F63</f>
        <v>684303916.01699781</v>
      </c>
      <c r="G60" s="233">
        <f>G61+G62+G63</f>
        <v>0</v>
      </c>
      <c r="H60" s="231">
        <f t="shared" si="2"/>
        <v>99.944768811675246</v>
      </c>
      <c r="I60" s="231">
        <f t="shared" si="3"/>
        <v>99.944768811675246</v>
      </c>
    </row>
    <row r="61" spans="1:9" s="237" customFormat="1" ht="14.25">
      <c r="A61" s="230"/>
      <c r="B61" s="229" t="s">
        <v>649</v>
      </c>
      <c r="C61" s="228">
        <v>298134475</v>
      </c>
      <c r="D61" s="228">
        <v>314403501.59999996</v>
      </c>
      <c r="E61" s="228">
        <v>314403501.59999996</v>
      </c>
      <c r="F61" s="228">
        <v>314025379.97999996</v>
      </c>
      <c r="G61" s="236"/>
      <c r="H61" s="254">
        <f t="shared" si="2"/>
        <v>99.879733648615314</v>
      </c>
      <c r="I61" s="254">
        <f t="shared" si="3"/>
        <v>99.879733648615314</v>
      </c>
    </row>
    <row r="62" spans="1:9">
      <c r="A62" s="230"/>
      <c r="B62" s="229" t="s">
        <v>168</v>
      </c>
      <c r="C62" s="228">
        <v>91433423.819999993</v>
      </c>
      <c r="D62" s="228">
        <v>86447616.744000003</v>
      </c>
      <c r="E62" s="228">
        <v>86447616.744000003</v>
      </c>
      <c r="F62" s="228">
        <v>86447616.744000003</v>
      </c>
      <c r="G62" s="236"/>
      <c r="H62" s="254">
        <f t="shared" si="2"/>
        <v>100</v>
      </c>
      <c r="I62" s="254">
        <f t="shared" si="3"/>
        <v>100</v>
      </c>
    </row>
    <row r="63" spans="1:9">
      <c r="A63" s="230"/>
      <c r="B63" s="229" t="s">
        <v>201</v>
      </c>
      <c r="C63" s="228">
        <v>350000019.65769559</v>
      </c>
      <c r="D63" s="228">
        <v>283830955.71874928</v>
      </c>
      <c r="E63" s="228">
        <v>283830955.71874928</v>
      </c>
      <c r="F63" s="228">
        <v>283830919.29299778</v>
      </c>
      <c r="G63" s="236"/>
      <c r="H63" s="254">
        <f t="shared" si="2"/>
        <v>99.999987166392259</v>
      </c>
      <c r="I63" s="254">
        <f t="shared" si="3"/>
        <v>99.999987166392259</v>
      </c>
    </row>
    <row r="64" spans="1:9" s="237" customFormat="1" ht="14.25">
      <c r="A64" s="235" t="s">
        <v>648</v>
      </c>
      <c r="B64" s="234"/>
      <c r="C64" s="233">
        <f>C65</f>
        <v>856086023</v>
      </c>
      <c r="D64" s="233">
        <f>D65</f>
        <v>1186254832.03</v>
      </c>
      <c r="E64" s="233">
        <f>E65</f>
        <v>1186254832.03</v>
      </c>
      <c r="F64" s="233">
        <f>F65</f>
        <v>1168626783.4300001</v>
      </c>
      <c r="G64" s="232"/>
      <c r="H64" s="231">
        <f t="shared" si="2"/>
        <v>98.513974558920566</v>
      </c>
      <c r="I64" s="231">
        <f t="shared" si="3"/>
        <v>98.513974558920566</v>
      </c>
    </row>
    <row r="65" spans="1:9">
      <c r="A65" s="230"/>
      <c r="B65" s="229" t="s">
        <v>613</v>
      </c>
      <c r="C65" s="228">
        <v>856086023</v>
      </c>
      <c r="D65" s="228">
        <v>1186254832.03</v>
      </c>
      <c r="E65" s="228">
        <v>1186254832.03</v>
      </c>
      <c r="F65" s="228">
        <v>1168626783.4300001</v>
      </c>
      <c r="G65" s="236"/>
      <c r="H65" s="254">
        <f t="shared" si="2"/>
        <v>98.513974558920566</v>
      </c>
      <c r="I65" s="254">
        <f t="shared" si="3"/>
        <v>98.513974558920566</v>
      </c>
    </row>
    <row r="66" spans="1:9" s="237" customFormat="1" ht="14.25">
      <c r="A66" s="235" t="s">
        <v>249</v>
      </c>
      <c r="B66" s="234"/>
      <c r="C66" s="233">
        <f>C67+C74+C77</f>
        <v>12540795761.530001</v>
      </c>
      <c r="D66" s="233">
        <f>D67+D74+D77</f>
        <v>12629060289.034903</v>
      </c>
      <c r="E66" s="233">
        <f>E67+E74+E77</f>
        <v>12629060289.034903</v>
      </c>
      <c r="F66" s="233">
        <f>F67+F74+F77</f>
        <v>12629060289.034903</v>
      </c>
      <c r="G66" s="232"/>
      <c r="H66" s="231">
        <f t="shared" si="2"/>
        <v>100</v>
      </c>
      <c r="I66" s="231">
        <f t="shared" si="3"/>
        <v>100</v>
      </c>
    </row>
    <row r="67" spans="1:9">
      <c r="A67" s="240"/>
      <c r="B67" s="239" t="s">
        <v>647</v>
      </c>
      <c r="C67" s="238">
        <f>SUM(C68:C73)</f>
        <v>4156370287.5300002</v>
      </c>
      <c r="D67" s="238">
        <f>SUM(D68:D73)</f>
        <v>4157747022.404901</v>
      </c>
      <c r="E67" s="238">
        <f>SUM(E68:E73)</f>
        <v>4157747022.404901</v>
      </c>
      <c r="F67" s="238">
        <f>SUM(F68:F73)</f>
        <v>4157747022.404901</v>
      </c>
      <c r="G67" s="238"/>
      <c r="H67" s="226">
        <f t="shared" si="2"/>
        <v>100</v>
      </c>
      <c r="I67" s="226">
        <f t="shared" si="3"/>
        <v>100</v>
      </c>
    </row>
    <row r="68" spans="1:9">
      <c r="A68" s="230"/>
      <c r="B68" s="229" t="s">
        <v>604</v>
      </c>
      <c r="C68" s="228">
        <v>3230692801.3899999</v>
      </c>
      <c r="D68" s="228">
        <v>3305754287.0637012</v>
      </c>
      <c r="E68" s="228">
        <v>3305754287.0637012</v>
      </c>
      <c r="F68" s="228">
        <v>3305754287.0637012</v>
      </c>
      <c r="G68" s="236"/>
      <c r="H68" s="254">
        <f t="shared" si="2"/>
        <v>100</v>
      </c>
      <c r="I68" s="254">
        <f t="shared" si="3"/>
        <v>100</v>
      </c>
    </row>
    <row r="69" spans="1:9">
      <c r="A69" s="230"/>
      <c r="B69" s="229" t="s">
        <v>605</v>
      </c>
      <c r="C69" s="228">
        <v>107496074.02000001</v>
      </c>
      <c r="D69" s="228">
        <v>107388577.96000001</v>
      </c>
      <c r="E69" s="228">
        <v>107388577.96000001</v>
      </c>
      <c r="F69" s="228">
        <v>107388577.96000001</v>
      </c>
      <c r="G69" s="236"/>
      <c r="H69" s="254">
        <f t="shared" si="2"/>
        <v>100</v>
      </c>
      <c r="I69" s="254">
        <f t="shared" si="3"/>
        <v>100</v>
      </c>
    </row>
    <row r="70" spans="1:9">
      <c r="A70" s="230"/>
      <c r="B70" s="229" t="s">
        <v>606</v>
      </c>
      <c r="C70" s="228">
        <v>128437006.89000002</v>
      </c>
      <c r="D70" s="228">
        <v>128308569.92</v>
      </c>
      <c r="E70" s="228">
        <v>128308569.92</v>
      </c>
      <c r="F70" s="228">
        <v>128308569.92</v>
      </c>
      <c r="G70" s="236"/>
      <c r="H70" s="254">
        <f t="shared" si="2"/>
        <v>100</v>
      </c>
      <c r="I70" s="254">
        <f t="shared" si="3"/>
        <v>100</v>
      </c>
    </row>
    <row r="71" spans="1:9">
      <c r="A71" s="230"/>
      <c r="B71" s="229" t="s">
        <v>607</v>
      </c>
      <c r="C71" s="228">
        <v>92411297.550000012</v>
      </c>
      <c r="D71" s="228">
        <v>92318886.250000015</v>
      </c>
      <c r="E71" s="228">
        <v>92318886.250000015</v>
      </c>
      <c r="F71" s="228">
        <v>92318886.250000015</v>
      </c>
      <c r="G71" s="236"/>
      <c r="H71" s="254">
        <f t="shared" si="2"/>
        <v>100</v>
      </c>
      <c r="I71" s="254">
        <f t="shared" si="3"/>
        <v>100</v>
      </c>
    </row>
    <row r="72" spans="1:9">
      <c r="A72" s="230"/>
      <c r="B72" s="229" t="s">
        <v>610</v>
      </c>
      <c r="C72" s="228">
        <v>74984395.519999996</v>
      </c>
      <c r="D72" s="228">
        <v>74909411.12000002</v>
      </c>
      <c r="E72" s="228">
        <v>74909411.12000002</v>
      </c>
      <c r="F72" s="228">
        <v>74909411.12000002</v>
      </c>
      <c r="G72" s="236"/>
      <c r="H72" s="254">
        <f t="shared" ref="H72:H88" si="4">IF(F72=0,"n.a.",IF(D72=0,"n.a.",(F72/D72)*100))</f>
        <v>100</v>
      </c>
      <c r="I72" s="254">
        <f t="shared" ref="I72:I88" si="5">IF(F72=0,"n.a.",IF(E72=0,"n.a.",(F72/E72)*100))</f>
        <v>100</v>
      </c>
    </row>
    <row r="73" spans="1:9">
      <c r="A73" s="230"/>
      <c r="B73" s="229" t="s">
        <v>612</v>
      </c>
      <c r="C73" s="228">
        <v>522348712.16000032</v>
      </c>
      <c r="D73" s="228">
        <v>449067290.09119999</v>
      </c>
      <c r="E73" s="228">
        <v>449067290.09119999</v>
      </c>
      <c r="F73" s="228">
        <v>449067290.09119999</v>
      </c>
      <c r="G73" s="236"/>
      <c r="H73" s="254">
        <f t="shared" si="4"/>
        <v>100</v>
      </c>
      <c r="I73" s="254">
        <f t="shared" si="5"/>
        <v>100</v>
      </c>
    </row>
    <row r="74" spans="1:9" s="237" customFormat="1" ht="14.25">
      <c r="A74" s="240"/>
      <c r="B74" s="239" t="s">
        <v>646</v>
      </c>
      <c r="C74" s="241">
        <f>SUM(C75:C76)</f>
        <v>4719563143</v>
      </c>
      <c r="D74" s="241">
        <f>SUM(D75:D76)</f>
        <v>4810115797.6300011</v>
      </c>
      <c r="E74" s="241">
        <f>SUM(E75:E76)</f>
        <v>4810115797.6300011</v>
      </c>
      <c r="F74" s="241">
        <f>SUM(F75:F76)</f>
        <v>4810115797.6300011</v>
      </c>
      <c r="G74" s="227"/>
      <c r="H74" s="226">
        <f t="shared" si="4"/>
        <v>100</v>
      </c>
      <c r="I74" s="226">
        <f t="shared" si="5"/>
        <v>100</v>
      </c>
    </row>
    <row r="75" spans="1:9">
      <c r="A75" s="230"/>
      <c r="B75" s="229" t="s">
        <v>609</v>
      </c>
      <c r="C75" s="228">
        <v>553009917</v>
      </c>
      <c r="D75" s="228">
        <v>552456907</v>
      </c>
      <c r="E75" s="228">
        <v>552456907</v>
      </c>
      <c r="F75" s="228">
        <v>552456907</v>
      </c>
      <c r="G75" s="236"/>
      <c r="H75" s="254">
        <f t="shared" si="4"/>
        <v>100</v>
      </c>
      <c r="I75" s="254">
        <f t="shared" si="5"/>
        <v>100</v>
      </c>
    </row>
    <row r="76" spans="1:9">
      <c r="A76" s="230"/>
      <c r="B76" s="229" t="s">
        <v>611</v>
      </c>
      <c r="C76" s="228">
        <v>4166553226</v>
      </c>
      <c r="D76" s="228">
        <v>4257658890.6300015</v>
      </c>
      <c r="E76" s="228">
        <v>4257658890.6300015</v>
      </c>
      <c r="F76" s="228">
        <v>4257658890.6300015</v>
      </c>
      <c r="G76" s="236"/>
      <c r="H76" s="254">
        <f t="shared" si="4"/>
        <v>100</v>
      </c>
      <c r="I76" s="254">
        <f t="shared" si="5"/>
        <v>100</v>
      </c>
    </row>
    <row r="77" spans="1:9">
      <c r="A77" s="240"/>
      <c r="B77" s="239" t="s">
        <v>645</v>
      </c>
      <c r="C77" s="238">
        <f>C78</f>
        <v>3664862331</v>
      </c>
      <c r="D77" s="238">
        <f>D78</f>
        <v>3661197469</v>
      </c>
      <c r="E77" s="238">
        <f>E78</f>
        <v>3661197469</v>
      </c>
      <c r="F77" s="238">
        <f>F78</f>
        <v>3661197469</v>
      </c>
      <c r="G77" s="236"/>
      <c r="H77" s="226">
        <f t="shared" si="4"/>
        <v>100</v>
      </c>
      <c r="I77" s="226">
        <f t="shared" si="5"/>
        <v>100</v>
      </c>
    </row>
    <row r="78" spans="1:9" s="237" customFormat="1" ht="14.25">
      <c r="A78" s="230"/>
      <c r="B78" s="229" t="s">
        <v>609</v>
      </c>
      <c r="C78" s="228">
        <v>3664862331</v>
      </c>
      <c r="D78" s="228">
        <v>3661197469</v>
      </c>
      <c r="E78" s="228">
        <v>3661197469</v>
      </c>
      <c r="F78" s="228">
        <v>3661197469</v>
      </c>
      <c r="G78" s="227"/>
      <c r="H78" s="254">
        <f t="shared" si="4"/>
        <v>100</v>
      </c>
      <c r="I78" s="254">
        <f t="shared" si="5"/>
        <v>100</v>
      </c>
    </row>
    <row r="79" spans="1:9" s="237" customFormat="1" ht="14.25">
      <c r="A79" s="235" t="s">
        <v>243</v>
      </c>
      <c r="B79" s="234"/>
      <c r="C79" s="233">
        <f>C80</f>
        <v>124656469.558</v>
      </c>
      <c r="D79" s="233">
        <f>D80</f>
        <v>120228015.25199999</v>
      </c>
      <c r="E79" s="233">
        <f>E80</f>
        <v>120228015.25199999</v>
      </c>
      <c r="F79" s="233">
        <f>F80</f>
        <v>120076707.31881998</v>
      </c>
      <c r="G79" s="232"/>
      <c r="H79" s="231">
        <f t="shared" si="4"/>
        <v>99.874149188221352</v>
      </c>
      <c r="I79" s="231">
        <f t="shared" si="5"/>
        <v>99.874149188221352</v>
      </c>
    </row>
    <row r="80" spans="1:9" s="237" customFormat="1" ht="14.25">
      <c r="A80" s="230"/>
      <c r="B80" s="229" t="s">
        <v>241</v>
      </c>
      <c r="C80" s="228">
        <v>124656469.558</v>
      </c>
      <c r="D80" s="228">
        <v>120228015.25199999</v>
      </c>
      <c r="E80" s="228">
        <v>120228015.25199999</v>
      </c>
      <c r="F80" s="228">
        <v>120076707.31881998</v>
      </c>
      <c r="G80" s="236"/>
      <c r="H80" s="254">
        <f t="shared" si="4"/>
        <v>99.874149188221352</v>
      </c>
      <c r="I80" s="254">
        <f t="shared" si="5"/>
        <v>99.874149188221352</v>
      </c>
    </row>
    <row r="81" spans="1:9" s="237" customFormat="1" ht="14.25">
      <c r="A81" s="235" t="s">
        <v>128</v>
      </c>
      <c r="B81" s="234"/>
      <c r="C81" s="233">
        <f>C82</f>
        <v>13154325</v>
      </c>
      <c r="D81" s="233">
        <f>D82</f>
        <v>13154325</v>
      </c>
      <c r="E81" s="233">
        <f>E82</f>
        <v>13154325</v>
      </c>
      <c r="F81" s="233">
        <f>F82</f>
        <v>13154325</v>
      </c>
      <c r="G81" s="232"/>
      <c r="H81" s="231">
        <f t="shared" si="4"/>
        <v>100</v>
      </c>
      <c r="I81" s="231">
        <f t="shared" si="5"/>
        <v>100</v>
      </c>
    </row>
    <row r="82" spans="1:9" s="237" customFormat="1" ht="14.25">
      <c r="A82" s="230"/>
      <c r="B82" s="229" t="s">
        <v>199</v>
      </c>
      <c r="C82" s="228">
        <v>13154325</v>
      </c>
      <c r="D82" s="228">
        <v>13154325</v>
      </c>
      <c r="E82" s="228">
        <v>13154325</v>
      </c>
      <c r="F82" s="228">
        <v>13154325</v>
      </c>
      <c r="G82" s="236"/>
      <c r="H82" s="254">
        <f t="shared" si="4"/>
        <v>100</v>
      </c>
      <c r="I82" s="254">
        <f t="shared" si="5"/>
        <v>100</v>
      </c>
    </row>
    <row r="83" spans="1:9">
      <c r="A83" s="235" t="s">
        <v>644</v>
      </c>
      <c r="B83" s="234"/>
      <c r="C83" s="233">
        <f>C84+C85</f>
        <v>1946156183.7573698</v>
      </c>
      <c r="D83" s="233">
        <f>D84+D85</f>
        <v>2019853510.3887532</v>
      </c>
      <c r="E83" s="233">
        <f>E84+E85</f>
        <v>2019853510.3887532</v>
      </c>
      <c r="F83" s="233">
        <f>F84+F85</f>
        <v>1994365023.438081</v>
      </c>
      <c r="G83" s="232"/>
      <c r="H83" s="231">
        <f t="shared" si="4"/>
        <v>98.738102202977757</v>
      </c>
      <c r="I83" s="231">
        <f t="shared" si="5"/>
        <v>98.738102202977757</v>
      </c>
    </row>
    <row r="84" spans="1:9" ht="16.5" customHeight="1">
      <c r="A84" s="230"/>
      <c r="B84" s="229" t="s">
        <v>190</v>
      </c>
      <c r="C84" s="228">
        <v>107014528.19256999</v>
      </c>
      <c r="D84" s="228">
        <v>106417585.08213</v>
      </c>
      <c r="E84" s="228">
        <v>106417585.08213</v>
      </c>
      <c r="F84" s="228">
        <v>101547664.75280236</v>
      </c>
      <c r="G84" s="227"/>
      <c r="H84" s="254">
        <f t="shared" si="4"/>
        <v>95.423763539109459</v>
      </c>
      <c r="I84" s="254">
        <f t="shared" si="5"/>
        <v>95.423763539109459</v>
      </c>
    </row>
    <row r="85" spans="1:9">
      <c r="A85" s="230"/>
      <c r="B85" s="229" t="s">
        <v>598</v>
      </c>
      <c r="C85" s="228">
        <v>1839141655.5647998</v>
      </c>
      <c r="D85" s="228">
        <v>1913435925.3066232</v>
      </c>
      <c r="E85" s="228">
        <v>1913435925.3066232</v>
      </c>
      <c r="F85" s="228">
        <v>1892817358.6852787</v>
      </c>
      <c r="G85" s="236"/>
      <c r="H85" s="254">
        <f t="shared" si="4"/>
        <v>98.922432345465623</v>
      </c>
      <c r="I85" s="254">
        <f t="shared" si="5"/>
        <v>98.922432345465623</v>
      </c>
    </row>
    <row r="86" spans="1:9">
      <c r="A86" s="235" t="s">
        <v>119</v>
      </c>
      <c r="B86" s="234"/>
      <c r="C86" s="233">
        <f>C87+C88</f>
        <v>1818326678.2300034</v>
      </c>
      <c r="D86" s="233">
        <f>D87+D88</f>
        <v>2031297817.6799955</v>
      </c>
      <c r="E86" s="233">
        <f>E87+E88</f>
        <v>2031297817.6799955</v>
      </c>
      <c r="F86" s="233">
        <f>F87+F88</f>
        <v>2023229672.0599937</v>
      </c>
      <c r="G86" s="232"/>
      <c r="H86" s="231">
        <f t="shared" si="4"/>
        <v>99.602808335155075</v>
      </c>
      <c r="I86" s="231">
        <f t="shared" si="5"/>
        <v>99.602808335155075</v>
      </c>
    </row>
    <row r="87" spans="1:9">
      <c r="A87" s="230"/>
      <c r="B87" s="229" t="s">
        <v>643</v>
      </c>
      <c r="C87" s="228">
        <v>66015790.999999933</v>
      </c>
      <c r="D87" s="228">
        <v>68351926.900000006</v>
      </c>
      <c r="E87" s="228">
        <v>68351926.900000006</v>
      </c>
      <c r="F87" s="228">
        <v>62104771.289999984</v>
      </c>
      <c r="G87" s="227"/>
      <c r="H87" s="254">
        <f t="shared" si="4"/>
        <v>90.86030797765261</v>
      </c>
      <c r="I87" s="254">
        <f t="shared" si="5"/>
        <v>90.86030797765261</v>
      </c>
    </row>
    <row r="88" spans="1:9">
      <c r="A88" s="225"/>
      <c r="B88" s="224" t="s">
        <v>597</v>
      </c>
      <c r="C88" s="223">
        <v>1752310887.2300034</v>
      </c>
      <c r="D88" s="223">
        <v>1962945890.7799954</v>
      </c>
      <c r="E88" s="223">
        <v>1962945890.7799954</v>
      </c>
      <c r="F88" s="223">
        <v>1961124900.7699938</v>
      </c>
      <c r="G88" s="222"/>
      <c r="H88" s="221">
        <f t="shared" si="4"/>
        <v>99.90723177757701</v>
      </c>
      <c r="I88" s="221">
        <f t="shared" si="5"/>
        <v>99.90723177757701</v>
      </c>
    </row>
    <row r="89" spans="1:9" ht="26.25" customHeight="1">
      <c r="A89" s="333" t="s">
        <v>669</v>
      </c>
      <c r="B89" s="348"/>
      <c r="C89" s="348"/>
      <c r="D89" s="348"/>
      <c r="E89" s="348"/>
      <c r="F89" s="348"/>
      <c r="G89" s="348"/>
      <c r="H89" s="348"/>
      <c r="I89" s="348"/>
    </row>
    <row r="90" spans="1:9" ht="12.75" customHeight="1">
      <c r="A90" s="349"/>
      <c r="B90" s="349"/>
      <c r="C90" s="349"/>
      <c r="D90" s="349"/>
      <c r="E90" s="349"/>
      <c r="F90" s="349"/>
      <c r="G90" s="349"/>
      <c r="H90" s="349"/>
      <c r="I90" s="349"/>
    </row>
    <row r="91" spans="1:9" ht="13.5" customHeight="1">
      <c r="A91" s="364"/>
      <c r="B91" s="364"/>
      <c r="C91" s="364"/>
      <c r="D91" s="364"/>
      <c r="E91" s="364"/>
      <c r="F91" s="364"/>
      <c r="G91" s="364"/>
      <c r="H91" s="364"/>
      <c r="I91" s="364"/>
    </row>
    <row r="92" spans="1:9">
      <c r="A92" s="349"/>
      <c r="B92" s="349"/>
      <c r="C92" s="349"/>
      <c r="D92" s="349"/>
      <c r="E92" s="349"/>
      <c r="F92" s="349"/>
      <c r="G92" s="349"/>
      <c r="H92" s="349"/>
      <c r="I92" s="349"/>
    </row>
    <row r="93" spans="1:9">
      <c r="B93" s="220"/>
      <c r="C93" s="220"/>
      <c r="D93" s="220"/>
      <c r="E93" s="220"/>
      <c r="F93" s="220"/>
      <c r="G93" s="219"/>
      <c r="H93" s="219"/>
      <c r="I93" s="219"/>
    </row>
  </sheetData>
  <mergeCells count="13">
    <mergeCell ref="A92:I92"/>
    <mergeCell ref="A3:I3"/>
    <mergeCell ref="A89:I89"/>
    <mergeCell ref="A90:I90"/>
    <mergeCell ref="A91:I91"/>
    <mergeCell ref="A4:A7"/>
    <mergeCell ref="B4:B7"/>
    <mergeCell ref="E4:F4"/>
    <mergeCell ref="H4:I5"/>
    <mergeCell ref="C5:C6"/>
    <mergeCell ref="D5:D6"/>
    <mergeCell ref="E5:E6"/>
    <mergeCell ref="A1:D1"/>
  </mergeCells>
  <pageMargins left="0.70866141732283461" right="0.70866141732283461" top="0.74803149606299213" bottom="0.74803149606299213" header="0.31496062992125984" footer="0.31496062992125984"/>
  <pageSetup scale="50" fitToHeight="10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4"/>
  <sheetViews>
    <sheetView showGridLines="0" zoomScale="130" zoomScaleNormal="130" workbookViewId="0">
      <selection sqref="A1:D1"/>
    </sheetView>
  </sheetViews>
  <sheetFormatPr baseColWidth="10" defaultRowHeight="12"/>
  <cols>
    <col min="1" max="1" width="4.7109375" style="4" customWidth="1"/>
    <col min="2" max="2" width="48.7109375" style="4" customWidth="1"/>
    <col min="3" max="6" width="15.7109375" style="4" customWidth="1"/>
    <col min="7" max="7" width="0.85546875" style="5" customWidth="1"/>
    <col min="8" max="9" width="9.7109375" style="4" customWidth="1"/>
    <col min="10" max="16384" width="11.42578125" style="4"/>
  </cols>
  <sheetData>
    <row r="1" spans="1:9" ht="36" customHeight="1">
      <c r="A1" s="381" t="s">
        <v>662</v>
      </c>
      <c r="B1" s="381"/>
      <c r="C1" s="381"/>
      <c r="D1" s="381"/>
      <c r="E1" s="380" t="s">
        <v>135</v>
      </c>
      <c r="F1" s="34"/>
      <c r="H1" s="34"/>
      <c r="I1" s="34"/>
    </row>
    <row r="2" spans="1:9" ht="22.5" customHeight="1">
      <c r="A2" s="387" t="s">
        <v>679</v>
      </c>
      <c r="F2" s="207"/>
      <c r="H2" s="200"/>
      <c r="I2" s="200"/>
    </row>
    <row r="3" spans="1:9" s="63" customFormat="1" ht="57.6" customHeight="1">
      <c r="A3" s="385" t="s">
        <v>642</v>
      </c>
      <c r="B3" s="385"/>
      <c r="C3" s="385"/>
      <c r="D3" s="385"/>
      <c r="E3" s="385"/>
      <c r="F3" s="385"/>
      <c r="G3" s="385"/>
      <c r="H3" s="385"/>
      <c r="I3" s="385"/>
    </row>
    <row r="4" spans="1:9" s="94" customFormat="1" ht="12.95" customHeight="1">
      <c r="A4" s="335" t="s">
        <v>0</v>
      </c>
      <c r="B4" s="334" t="s">
        <v>287</v>
      </c>
      <c r="C4" s="93"/>
      <c r="D4" s="211"/>
      <c r="E4" s="337" t="s">
        <v>2</v>
      </c>
      <c r="F4" s="337"/>
      <c r="G4" s="275"/>
      <c r="H4" s="335" t="s">
        <v>594</v>
      </c>
      <c r="I4" s="335"/>
    </row>
    <row r="5" spans="1:9" s="94" customFormat="1" ht="12.95" customHeight="1">
      <c r="A5" s="335"/>
      <c r="B5" s="335"/>
      <c r="C5" s="334" t="s">
        <v>4</v>
      </c>
      <c r="D5" s="334" t="s">
        <v>641</v>
      </c>
      <c r="E5" s="334" t="s">
        <v>6</v>
      </c>
      <c r="F5" s="92" t="s">
        <v>7</v>
      </c>
      <c r="G5" s="272"/>
      <c r="H5" s="336"/>
      <c r="I5" s="336"/>
    </row>
    <row r="6" spans="1:9" s="94" customFormat="1" ht="19.5" customHeight="1">
      <c r="A6" s="335"/>
      <c r="B6" s="335"/>
      <c r="C6" s="334"/>
      <c r="D6" s="334"/>
      <c r="E6" s="334"/>
      <c r="F6" s="273" t="s">
        <v>285</v>
      </c>
      <c r="G6" s="273"/>
      <c r="H6" s="272" t="s">
        <v>147</v>
      </c>
      <c r="I6" s="272" t="s">
        <v>6</v>
      </c>
    </row>
    <row r="7" spans="1:9" s="94" customFormat="1" ht="12.95" customHeight="1">
      <c r="A7" s="336"/>
      <c r="B7" s="336"/>
      <c r="C7" s="10" t="s">
        <v>9</v>
      </c>
      <c r="D7" s="10" t="s">
        <v>10</v>
      </c>
      <c r="E7" s="10" t="s">
        <v>11</v>
      </c>
      <c r="F7" s="11" t="s">
        <v>12</v>
      </c>
      <c r="G7" s="11"/>
      <c r="H7" s="11" t="s">
        <v>13</v>
      </c>
      <c r="I7" s="11" t="s">
        <v>14</v>
      </c>
    </row>
    <row r="8" spans="1:9" ht="12" customHeight="1">
      <c r="A8" s="368" t="s">
        <v>146</v>
      </c>
      <c r="B8" s="368"/>
      <c r="C8" s="210">
        <f>SUM(C9,C14,C16,C18,C44,C61,C79,C63,C68,C70,C81,C92,C103,C105,C107,C114,C119,C109)</f>
        <v>760463521649.58838</v>
      </c>
      <c r="D8" s="210">
        <f>SUM(D9,D14,D16,D18,D44,D61,D79,D63,D68,D70,D81,D92,D103,D105,D107,D114,D119,D109)</f>
        <v>762580896130.94177</v>
      </c>
      <c r="E8" s="210">
        <f>SUM(E9,E14,E16,E18,E44,E61,E79,E63,E68,E70,E81,E92,E103,E105,E107,E114,E119,E109)</f>
        <v>762580896130.94177</v>
      </c>
      <c r="F8" s="210">
        <f>SUM(F9,F14,F16,F18,F44,F61,F79,F63,F68,F70,F81,F92,F103,F105,F107,F114,F119,F109)</f>
        <v>755946522721.70776</v>
      </c>
      <c r="G8" s="13"/>
      <c r="H8" s="14">
        <f t="shared" ref="H8:H39" si="0">IFERROR(+F8/D8*100,"n.a.")</f>
        <v>99.130010541452791</v>
      </c>
      <c r="I8" s="14">
        <f t="shared" ref="I8:I39" si="1">IFERROR(+F8/E8*100,"n.a.")</f>
        <v>99.130010541452791</v>
      </c>
    </row>
    <row r="9" spans="1:9" ht="12" customHeight="1">
      <c r="A9" s="367" t="s">
        <v>133</v>
      </c>
      <c r="B9" s="367"/>
      <c r="C9" s="191">
        <f>SUM(C10:C13)</f>
        <v>54948083</v>
      </c>
      <c r="D9" s="191">
        <f>SUM(D10:D13)</f>
        <v>67559104.790000007</v>
      </c>
      <c r="E9" s="191">
        <f>SUM(E10:E13)</f>
        <v>67559104.790000007</v>
      </c>
      <c r="F9" s="191">
        <f>SUM(F10:F13)</f>
        <v>67494685.650000006</v>
      </c>
      <c r="G9" s="191">
        <f>SUM(G10:G13)</f>
        <v>0</v>
      </c>
      <c r="H9" s="190">
        <f t="shared" si="0"/>
        <v>99.904647730013238</v>
      </c>
      <c r="I9" s="190">
        <f t="shared" si="1"/>
        <v>99.904647730013238</v>
      </c>
    </row>
    <row r="10" spans="1:9" s="5" customFormat="1" ht="12" customHeight="1">
      <c r="A10" s="317"/>
      <c r="B10" s="318" t="s">
        <v>593</v>
      </c>
      <c r="C10" s="203">
        <v>564000</v>
      </c>
      <c r="D10" s="203">
        <v>24608744.010000002</v>
      </c>
      <c r="E10" s="203">
        <v>24608744.010000002</v>
      </c>
      <c r="F10" s="203">
        <v>24608744.010000002</v>
      </c>
      <c r="G10" s="13"/>
      <c r="H10" s="20">
        <f t="shared" si="0"/>
        <v>100</v>
      </c>
      <c r="I10" s="20">
        <f t="shared" si="1"/>
        <v>100</v>
      </c>
    </row>
    <row r="11" spans="1:9" ht="12" customHeight="1">
      <c r="A11" s="317"/>
      <c r="B11" s="318" t="s">
        <v>640</v>
      </c>
      <c r="C11" s="203">
        <v>475000</v>
      </c>
      <c r="D11" s="203">
        <v>0</v>
      </c>
      <c r="E11" s="203">
        <v>0</v>
      </c>
      <c r="F11" s="203">
        <v>0</v>
      </c>
      <c r="G11" s="13"/>
      <c r="H11" s="20" t="str">
        <f t="shared" si="0"/>
        <v>n.a.</v>
      </c>
      <c r="I11" s="20" t="str">
        <f t="shared" si="1"/>
        <v>n.a.</v>
      </c>
    </row>
    <row r="12" spans="1:9" ht="13.5" customHeight="1">
      <c r="A12" s="317"/>
      <c r="B12" s="318" t="s">
        <v>639</v>
      </c>
      <c r="C12" s="203">
        <v>211356</v>
      </c>
      <c r="D12" s="203">
        <v>194800</v>
      </c>
      <c r="E12" s="203">
        <v>194800</v>
      </c>
      <c r="F12" s="203">
        <v>194800</v>
      </c>
      <c r="G12" s="13"/>
      <c r="H12" s="20">
        <f t="shared" si="0"/>
        <v>100</v>
      </c>
      <c r="I12" s="20">
        <f t="shared" si="1"/>
        <v>100</v>
      </c>
    </row>
    <row r="13" spans="1:9" ht="21" customHeight="1">
      <c r="A13" s="317"/>
      <c r="B13" s="316" t="s">
        <v>638</v>
      </c>
      <c r="C13" s="203">
        <v>53697727</v>
      </c>
      <c r="D13" s="203">
        <v>42755560.780000001</v>
      </c>
      <c r="E13" s="203">
        <v>42755560.780000001</v>
      </c>
      <c r="F13" s="203">
        <v>42691141.640000001</v>
      </c>
      <c r="G13" s="13"/>
      <c r="H13" s="20">
        <f t="shared" si="0"/>
        <v>99.849331551674709</v>
      </c>
      <c r="I13" s="20">
        <f t="shared" si="1"/>
        <v>99.849331551674709</v>
      </c>
    </row>
    <row r="14" spans="1:9" ht="9" customHeight="1">
      <c r="A14" s="367" t="s">
        <v>16</v>
      </c>
      <c r="B14" s="367"/>
      <c r="C14" s="191">
        <f>C15</f>
        <v>3000000</v>
      </c>
      <c r="D14" s="191">
        <f>D15</f>
        <v>3000000</v>
      </c>
      <c r="E14" s="191">
        <f>E15</f>
        <v>3000000</v>
      </c>
      <c r="F14" s="191">
        <f>F15</f>
        <v>2750000</v>
      </c>
      <c r="G14" s="191">
        <f>G15</f>
        <v>0</v>
      </c>
      <c r="H14" s="190">
        <f t="shared" si="0"/>
        <v>91.666666666666657</v>
      </c>
      <c r="I14" s="190">
        <f t="shared" si="1"/>
        <v>91.666666666666657</v>
      </c>
    </row>
    <row r="15" spans="1:9" ht="12.75" customHeight="1">
      <c r="A15" s="317"/>
      <c r="B15" s="318" t="s">
        <v>591</v>
      </c>
      <c r="C15" s="203">
        <v>3000000</v>
      </c>
      <c r="D15" s="203">
        <v>3000000</v>
      </c>
      <c r="E15" s="203">
        <v>3000000</v>
      </c>
      <c r="F15" s="203">
        <v>2750000</v>
      </c>
      <c r="G15" s="13"/>
      <c r="H15" s="20">
        <f t="shared" si="0"/>
        <v>91.666666666666657</v>
      </c>
      <c r="I15" s="20">
        <f t="shared" si="1"/>
        <v>91.666666666666657</v>
      </c>
    </row>
    <row r="16" spans="1:9" ht="9" customHeight="1">
      <c r="A16" s="367" t="s">
        <v>637</v>
      </c>
      <c r="B16" s="367"/>
      <c r="C16" s="191">
        <f>C17</f>
        <v>770833029</v>
      </c>
      <c r="D16" s="191">
        <f>D17</f>
        <v>794232572.98000014</v>
      </c>
      <c r="E16" s="191">
        <f>E17</f>
        <v>794232572.98000014</v>
      </c>
      <c r="F16" s="191">
        <f>F17</f>
        <v>784531938.78999996</v>
      </c>
      <c r="G16" s="206"/>
      <c r="H16" s="190">
        <f t="shared" si="0"/>
        <v>98.778615418201383</v>
      </c>
      <c r="I16" s="190">
        <f t="shared" si="1"/>
        <v>98.778615418201383</v>
      </c>
    </row>
    <row r="17" spans="1:9" ht="9" customHeight="1">
      <c r="A17" s="318"/>
      <c r="B17" s="318" t="s">
        <v>636</v>
      </c>
      <c r="C17" s="203">
        <v>770833029</v>
      </c>
      <c r="D17" s="203">
        <v>794232572.98000014</v>
      </c>
      <c r="E17" s="203">
        <v>794232572.98000014</v>
      </c>
      <c r="F17" s="203">
        <v>784531938.78999996</v>
      </c>
      <c r="G17" s="13"/>
      <c r="H17" s="20">
        <f t="shared" si="0"/>
        <v>98.778615418201383</v>
      </c>
      <c r="I17" s="20">
        <f t="shared" si="1"/>
        <v>98.778615418201383</v>
      </c>
    </row>
    <row r="18" spans="1:9">
      <c r="A18" s="367" t="s">
        <v>590</v>
      </c>
      <c r="B18" s="367"/>
      <c r="C18" s="191">
        <f>SUM(C19:C43)</f>
        <v>126241975932.03439</v>
      </c>
      <c r="D18" s="191">
        <f>SUM(D19:D43)</f>
        <v>126113739409.37082</v>
      </c>
      <c r="E18" s="191">
        <f>SUM(E19:E43)</f>
        <v>126113739409.37082</v>
      </c>
      <c r="F18" s="191">
        <f>SUM(F19:F43)</f>
        <v>123258857450.1978</v>
      </c>
      <c r="G18" s="191">
        <f>SUM(G19:G43)</f>
        <v>0</v>
      </c>
      <c r="H18" s="190">
        <f t="shared" si="0"/>
        <v>97.736264127490543</v>
      </c>
      <c r="I18" s="190">
        <f t="shared" si="1"/>
        <v>97.736264127490543</v>
      </c>
    </row>
    <row r="19" spans="1:9">
      <c r="A19" s="317"/>
      <c r="B19" s="319" t="s">
        <v>635</v>
      </c>
      <c r="C19" s="203">
        <v>299330437</v>
      </c>
      <c r="D19" s="203">
        <v>877437218.78999984</v>
      </c>
      <c r="E19" s="203">
        <v>877437218.78999984</v>
      </c>
      <c r="F19" s="203">
        <v>813417241.57999957</v>
      </c>
      <c r="G19" s="13"/>
      <c r="H19" s="14">
        <f t="shared" si="0"/>
        <v>92.703754087581913</v>
      </c>
      <c r="I19" s="14">
        <f t="shared" si="1"/>
        <v>92.703754087581913</v>
      </c>
    </row>
    <row r="20" spans="1:9">
      <c r="A20" s="320"/>
      <c r="B20" s="319" t="s">
        <v>277</v>
      </c>
      <c r="C20" s="203">
        <v>4407078524.4485989</v>
      </c>
      <c r="D20" s="203">
        <v>3443157014.0572443</v>
      </c>
      <c r="E20" s="203">
        <v>3443157014.0572443</v>
      </c>
      <c r="F20" s="203">
        <v>3443145785.262372</v>
      </c>
      <c r="G20" s="13"/>
      <c r="H20" s="20">
        <f t="shared" si="0"/>
        <v>99.999673880835914</v>
      </c>
      <c r="I20" s="20">
        <f t="shared" si="1"/>
        <v>99.999673880835914</v>
      </c>
    </row>
    <row r="21" spans="1:9">
      <c r="A21" s="320"/>
      <c r="B21" s="319" t="s">
        <v>634</v>
      </c>
      <c r="C21" s="203">
        <v>367924545.60000008</v>
      </c>
      <c r="D21" s="203">
        <v>407724807.71519989</v>
      </c>
      <c r="E21" s="203">
        <v>407724807.71519989</v>
      </c>
      <c r="F21" s="203">
        <v>403666286.67519987</v>
      </c>
      <c r="G21" s="13"/>
      <c r="H21" s="20">
        <f t="shared" si="0"/>
        <v>99.004593058062113</v>
      </c>
      <c r="I21" s="20">
        <f t="shared" si="1"/>
        <v>99.004593058062113</v>
      </c>
    </row>
    <row r="22" spans="1:9">
      <c r="A22" s="320"/>
      <c r="B22" s="319" t="s">
        <v>200</v>
      </c>
      <c r="C22" s="203">
        <v>10261365390</v>
      </c>
      <c r="D22" s="203">
        <v>9396216572.5300007</v>
      </c>
      <c r="E22" s="203">
        <v>9396216572.5300007</v>
      </c>
      <c r="F22" s="203">
        <v>9368618611.5100021</v>
      </c>
      <c r="G22" s="13"/>
      <c r="H22" s="20">
        <f t="shared" si="0"/>
        <v>99.706286452563447</v>
      </c>
      <c r="I22" s="20">
        <f t="shared" si="1"/>
        <v>99.706286452563447</v>
      </c>
    </row>
    <row r="23" spans="1:9">
      <c r="A23" s="320"/>
      <c r="B23" s="319" t="s">
        <v>633</v>
      </c>
      <c r="C23" s="203">
        <v>198290966</v>
      </c>
      <c r="D23" s="203">
        <v>204391802.05999994</v>
      </c>
      <c r="E23" s="203">
        <v>204391802.05999994</v>
      </c>
      <c r="F23" s="203">
        <v>194818861.17999998</v>
      </c>
      <c r="G23" s="13"/>
      <c r="H23" s="20">
        <f t="shared" si="0"/>
        <v>95.316377279559489</v>
      </c>
      <c r="I23" s="20">
        <f t="shared" si="1"/>
        <v>95.316377279559489</v>
      </c>
    </row>
    <row r="24" spans="1:9">
      <c r="A24" s="320"/>
      <c r="B24" s="319" t="s">
        <v>195</v>
      </c>
      <c r="C24" s="203">
        <v>1000000000</v>
      </c>
      <c r="D24" s="203">
        <v>231152753.40999997</v>
      </c>
      <c r="E24" s="203">
        <v>231152753.40999997</v>
      </c>
      <c r="F24" s="203">
        <v>155733049.53999996</v>
      </c>
      <c r="G24" s="13"/>
      <c r="H24" s="20">
        <f t="shared" si="0"/>
        <v>67.372353235080581</v>
      </c>
      <c r="I24" s="20">
        <f t="shared" si="1"/>
        <v>67.372353235080581</v>
      </c>
    </row>
    <row r="25" spans="1:9">
      <c r="A25" s="320"/>
      <c r="B25" s="319" t="s">
        <v>208</v>
      </c>
      <c r="C25" s="203">
        <v>1246992814.4000001</v>
      </c>
      <c r="D25" s="203">
        <v>1016845000.9640001</v>
      </c>
      <c r="E25" s="203">
        <v>1016845000.9640001</v>
      </c>
      <c r="F25" s="203">
        <v>1016178788.5920001</v>
      </c>
      <c r="G25" s="13"/>
      <c r="H25" s="20">
        <f t="shared" si="0"/>
        <v>99.934482406721926</v>
      </c>
      <c r="I25" s="20">
        <f t="shared" si="1"/>
        <v>99.934482406721926</v>
      </c>
    </row>
    <row r="26" spans="1:9">
      <c r="A26" s="320"/>
      <c r="B26" s="319" t="s">
        <v>632</v>
      </c>
      <c r="C26" s="203">
        <v>500000000</v>
      </c>
      <c r="D26" s="203">
        <v>425000000</v>
      </c>
      <c r="E26" s="203">
        <v>425000000</v>
      </c>
      <c r="F26" s="203">
        <v>425000000</v>
      </c>
      <c r="G26" s="13"/>
      <c r="H26" s="20">
        <f t="shared" si="0"/>
        <v>100</v>
      </c>
      <c r="I26" s="20">
        <f t="shared" si="1"/>
        <v>100</v>
      </c>
    </row>
    <row r="27" spans="1:9">
      <c r="A27" s="320"/>
      <c r="B27" s="319" t="s">
        <v>274</v>
      </c>
      <c r="C27" s="203">
        <v>2986961952</v>
      </c>
      <c r="D27" s="203">
        <v>2181002533.8499999</v>
      </c>
      <c r="E27" s="203">
        <v>2181002533.8499999</v>
      </c>
      <c r="F27" s="203">
        <v>2173229587.3500004</v>
      </c>
      <c r="G27" s="13"/>
      <c r="H27" s="20">
        <f t="shared" si="0"/>
        <v>99.643606718499385</v>
      </c>
      <c r="I27" s="20">
        <f t="shared" si="1"/>
        <v>99.643606718499385</v>
      </c>
    </row>
    <row r="28" spans="1:9">
      <c r="A28" s="320"/>
      <c r="B28" s="319" t="s">
        <v>631</v>
      </c>
      <c r="C28" s="203">
        <v>1170507</v>
      </c>
      <c r="D28" s="203">
        <v>558949</v>
      </c>
      <c r="E28" s="203">
        <v>558949</v>
      </c>
      <c r="F28" s="203">
        <v>338737.11</v>
      </c>
      <c r="G28" s="13"/>
      <c r="H28" s="20">
        <f t="shared" si="0"/>
        <v>60.602507563301835</v>
      </c>
      <c r="I28" s="20">
        <f t="shared" si="1"/>
        <v>60.602507563301835</v>
      </c>
    </row>
    <row r="29" spans="1:9">
      <c r="A29" s="320"/>
      <c r="B29" s="319" t="s">
        <v>276</v>
      </c>
      <c r="C29" s="203">
        <v>20413793</v>
      </c>
      <c r="D29" s="203">
        <v>15715973.320000002</v>
      </c>
      <c r="E29" s="203">
        <v>15715973.320000002</v>
      </c>
      <c r="F29" s="203">
        <v>9468329.8200000003</v>
      </c>
      <c r="G29" s="13"/>
      <c r="H29" s="20">
        <f t="shared" si="0"/>
        <v>60.246537883534657</v>
      </c>
      <c r="I29" s="20">
        <f t="shared" si="1"/>
        <v>60.246537883534657</v>
      </c>
    </row>
    <row r="30" spans="1:9" s="28" customFormat="1">
      <c r="A30" s="320"/>
      <c r="B30" s="319" t="s">
        <v>630</v>
      </c>
      <c r="C30" s="186">
        <v>1995825</v>
      </c>
      <c r="D30" s="186">
        <v>684000.74599999993</v>
      </c>
      <c r="E30" s="186">
        <v>684000.74599999993</v>
      </c>
      <c r="F30" s="186">
        <v>65031.479999999996</v>
      </c>
      <c r="G30" s="13"/>
      <c r="H30" s="20">
        <f t="shared" si="0"/>
        <v>9.5075159464811456</v>
      </c>
      <c r="I30" s="20">
        <f t="shared" si="1"/>
        <v>9.5075159464811456</v>
      </c>
    </row>
    <row r="31" spans="1:9">
      <c r="A31" s="320"/>
      <c r="B31" s="319" t="s">
        <v>629</v>
      </c>
      <c r="C31" s="203">
        <v>1557347729</v>
      </c>
      <c r="D31" s="203">
        <v>3277368343.6399994</v>
      </c>
      <c r="E31" s="203">
        <v>3277368343.6399994</v>
      </c>
      <c r="F31" s="203">
        <v>2839994683.4099994</v>
      </c>
      <c r="G31" s="13"/>
      <c r="H31" s="20">
        <f t="shared" si="0"/>
        <v>86.654729820688019</v>
      </c>
      <c r="I31" s="20">
        <f t="shared" si="1"/>
        <v>86.654729820688019</v>
      </c>
    </row>
    <row r="32" spans="1:9">
      <c r="A32" s="320"/>
      <c r="B32" s="319" t="s">
        <v>205</v>
      </c>
      <c r="C32" s="203">
        <v>197874110</v>
      </c>
      <c r="D32" s="203">
        <v>275119647.07999998</v>
      </c>
      <c r="E32" s="203">
        <v>275119647.07999998</v>
      </c>
      <c r="F32" s="203">
        <v>254874855.75999999</v>
      </c>
      <c r="G32" s="13"/>
      <c r="H32" s="20">
        <f t="shared" si="0"/>
        <v>92.641459257864938</v>
      </c>
      <c r="I32" s="20">
        <f t="shared" si="1"/>
        <v>92.641459257864938</v>
      </c>
    </row>
    <row r="33" spans="1:9">
      <c r="A33" s="320"/>
      <c r="B33" s="319" t="s">
        <v>198</v>
      </c>
      <c r="C33" s="203">
        <v>327704281.58580005</v>
      </c>
      <c r="D33" s="203">
        <v>291920807.61837888</v>
      </c>
      <c r="E33" s="203">
        <v>291920807.61837888</v>
      </c>
      <c r="F33" s="203">
        <v>288933766.97822392</v>
      </c>
      <c r="G33" s="13"/>
      <c r="H33" s="20">
        <f t="shared" si="0"/>
        <v>98.976763367940578</v>
      </c>
      <c r="I33" s="20">
        <f t="shared" si="1"/>
        <v>98.976763367940578</v>
      </c>
    </row>
    <row r="34" spans="1:9">
      <c r="A34" s="320"/>
      <c r="B34" s="319" t="s">
        <v>202</v>
      </c>
      <c r="C34" s="203">
        <v>37308524</v>
      </c>
      <c r="D34" s="203">
        <v>96139088.289999977</v>
      </c>
      <c r="E34" s="203">
        <v>96139088.289999977</v>
      </c>
      <c r="F34" s="203">
        <v>96103544.099999979</v>
      </c>
      <c r="G34" s="13"/>
      <c r="H34" s="20">
        <f t="shared" si="0"/>
        <v>99.963028367927947</v>
      </c>
      <c r="I34" s="20">
        <f t="shared" si="1"/>
        <v>99.963028367927947</v>
      </c>
    </row>
    <row r="35" spans="1:9">
      <c r="A35" s="320"/>
      <c r="B35" s="319" t="s">
        <v>628</v>
      </c>
      <c r="C35" s="203">
        <v>2141000000</v>
      </c>
      <c r="D35" s="203">
        <v>2056487182.3899996</v>
      </c>
      <c r="E35" s="203">
        <v>2056487182.3899996</v>
      </c>
      <c r="F35" s="203">
        <v>2032222807.9699998</v>
      </c>
      <c r="G35" s="13"/>
      <c r="H35" s="20">
        <f t="shared" si="0"/>
        <v>98.82010573040381</v>
      </c>
      <c r="I35" s="20">
        <f t="shared" si="1"/>
        <v>98.82010573040381</v>
      </c>
    </row>
    <row r="36" spans="1:9">
      <c r="A36" s="320"/>
      <c r="B36" s="319" t="s">
        <v>199</v>
      </c>
      <c r="C36" s="203">
        <v>4305006076</v>
      </c>
      <c r="D36" s="203">
        <v>3913878579.5899987</v>
      </c>
      <c r="E36" s="203">
        <v>3913878579.5899987</v>
      </c>
      <c r="F36" s="203">
        <v>3461852254.1499996</v>
      </c>
      <c r="G36" s="13"/>
      <c r="H36" s="20">
        <f t="shared" si="0"/>
        <v>88.45068092308189</v>
      </c>
      <c r="I36" s="20">
        <f t="shared" si="1"/>
        <v>88.45068092308189</v>
      </c>
    </row>
    <row r="37" spans="1:9">
      <c r="A37" s="320"/>
      <c r="B37" s="319" t="s">
        <v>197</v>
      </c>
      <c r="C37" s="203">
        <v>260529150</v>
      </c>
      <c r="D37" s="203">
        <v>194037309.58000007</v>
      </c>
      <c r="E37" s="203">
        <v>194037309.58000007</v>
      </c>
      <c r="F37" s="203">
        <v>192424112.13000008</v>
      </c>
      <c r="G37" s="13"/>
      <c r="H37" s="20">
        <f t="shared" si="0"/>
        <v>99.16861481253693</v>
      </c>
      <c r="I37" s="20">
        <f t="shared" si="1"/>
        <v>99.16861481253693</v>
      </c>
    </row>
    <row r="38" spans="1:9">
      <c r="A38" s="320"/>
      <c r="B38" s="319" t="s">
        <v>616</v>
      </c>
      <c r="C38" s="203">
        <v>789024100</v>
      </c>
      <c r="D38" s="203">
        <v>678581528.21000016</v>
      </c>
      <c r="E38" s="203">
        <v>678581528.21000016</v>
      </c>
      <c r="F38" s="203">
        <v>673237455.84000003</v>
      </c>
      <c r="G38" s="13"/>
      <c r="H38" s="20">
        <f t="shared" si="0"/>
        <v>99.212464214271051</v>
      </c>
      <c r="I38" s="20">
        <f t="shared" si="1"/>
        <v>99.212464214271051</v>
      </c>
    </row>
    <row r="39" spans="1:9">
      <c r="A39" s="320"/>
      <c r="B39" s="319" t="s">
        <v>502</v>
      </c>
      <c r="C39" s="203">
        <v>929065833</v>
      </c>
      <c r="D39" s="203">
        <v>364193828</v>
      </c>
      <c r="E39" s="203">
        <v>364193828</v>
      </c>
      <c r="F39" s="203">
        <v>359664267.21999997</v>
      </c>
      <c r="G39" s="13"/>
      <c r="H39" s="20">
        <f t="shared" si="0"/>
        <v>98.756277445756155</v>
      </c>
      <c r="I39" s="20">
        <f t="shared" si="1"/>
        <v>98.756277445756155</v>
      </c>
    </row>
    <row r="40" spans="1:9">
      <c r="A40" s="320"/>
      <c r="B40" s="319" t="s">
        <v>275</v>
      </c>
      <c r="C40" s="203">
        <v>333259332</v>
      </c>
      <c r="D40" s="203">
        <v>164922300.84000003</v>
      </c>
      <c r="E40" s="203">
        <v>164922300.84000003</v>
      </c>
      <c r="F40" s="203">
        <v>164679400.51000005</v>
      </c>
      <c r="G40" s="13"/>
      <c r="H40" s="20">
        <f t="shared" ref="H40:H71" si="2">IFERROR(+F40/D40*100,"n.a.")</f>
        <v>99.852718323257179</v>
      </c>
      <c r="I40" s="20">
        <f t="shared" ref="I40:I71" si="3">IFERROR(+F40/E40*100,"n.a.")</f>
        <v>99.852718323257179</v>
      </c>
    </row>
    <row r="41" spans="1:9">
      <c r="A41" s="320"/>
      <c r="B41" s="319" t="s">
        <v>627</v>
      </c>
      <c r="C41" s="203">
        <v>29352424805</v>
      </c>
      <c r="D41" s="203">
        <v>30034851923.239998</v>
      </c>
      <c r="E41" s="203">
        <v>30034851923.239998</v>
      </c>
      <c r="F41" s="203">
        <v>30034851923.239998</v>
      </c>
      <c r="G41" s="13"/>
      <c r="H41" s="20">
        <f t="shared" si="2"/>
        <v>100</v>
      </c>
      <c r="I41" s="20">
        <f t="shared" si="3"/>
        <v>100</v>
      </c>
    </row>
    <row r="42" spans="1:9">
      <c r="A42" s="320"/>
      <c r="B42" s="319" t="s">
        <v>626</v>
      </c>
      <c r="C42" s="203">
        <v>39714566796</v>
      </c>
      <c r="D42" s="203">
        <v>39433482414.179993</v>
      </c>
      <c r="E42" s="203">
        <v>39433482414.179993</v>
      </c>
      <c r="F42" s="203">
        <v>39304531983.079994</v>
      </c>
      <c r="G42" s="13"/>
      <c r="H42" s="20">
        <f t="shared" si="2"/>
        <v>99.672992535263305</v>
      </c>
      <c r="I42" s="20">
        <f t="shared" si="3"/>
        <v>99.672992535263305</v>
      </c>
    </row>
    <row r="43" spans="1:9">
      <c r="A43" s="320"/>
      <c r="B43" s="319" t="s">
        <v>196</v>
      </c>
      <c r="C43" s="203">
        <v>25005340441</v>
      </c>
      <c r="D43" s="203">
        <v>27132869830.27</v>
      </c>
      <c r="E43" s="203">
        <v>27132869830.27</v>
      </c>
      <c r="F43" s="203">
        <v>25551806085.710003</v>
      </c>
      <c r="G43" s="13"/>
      <c r="H43" s="20">
        <f t="shared" si="2"/>
        <v>94.172884201153948</v>
      </c>
      <c r="I43" s="20">
        <f t="shared" si="3"/>
        <v>94.172884201153948</v>
      </c>
    </row>
    <row r="44" spans="1:9">
      <c r="A44" s="367" t="s">
        <v>48</v>
      </c>
      <c r="B44" s="367"/>
      <c r="C44" s="191">
        <f>SUM(C45:C60)</f>
        <v>43500332668.759239</v>
      </c>
      <c r="D44" s="191">
        <f>SUM(D45:D60)</f>
        <v>41386335958.857178</v>
      </c>
      <c r="E44" s="191">
        <f>SUM(E45:E60)</f>
        <v>41386335958.857178</v>
      </c>
      <c r="F44" s="191">
        <f>SUM(F45:F60)</f>
        <v>40605245437.262115</v>
      </c>
      <c r="G44" s="206"/>
      <c r="H44" s="190">
        <f t="shared" si="2"/>
        <v>98.1126850118562</v>
      </c>
      <c r="I44" s="190">
        <f t="shared" si="3"/>
        <v>98.1126850118562</v>
      </c>
    </row>
    <row r="45" spans="1:9">
      <c r="A45" s="321"/>
      <c r="B45" s="319" t="s">
        <v>586</v>
      </c>
      <c r="C45" s="203">
        <v>166000000</v>
      </c>
      <c r="D45" s="203">
        <v>48222156.640000001</v>
      </c>
      <c r="E45" s="203">
        <v>48222156.640000001</v>
      </c>
      <c r="F45" s="203">
        <v>47861599.799999997</v>
      </c>
      <c r="G45" s="13"/>
      <c r="H45" s="20">
        <f t="shared" si="2"/>
        <v>99.2523004669996</v>
      </c>
      <c r="I45" s="20">
        <f t="shared" si="3"/>
        <v>99.2523004669996</v>
      </c>
    </row>
    <row r="46" spans="1:9">
      <c r="A46" s="321"/>
      <c r="B46" s="319" t="s">
        <v>598</v>
      </c>
      <c r="C46" s="203">
        <v>2385587983.3795185</v>
      </c>
      <c r="D46" s="203">
        <v>2640057994.4684525</v>
      </c>
      <c r="E46" s="203">
        <v>2640057994.4684525</v>
      </c>
      <c r="F46" s="203">
        <v>2596426683.2250957</v>
      </c>
      <c r="G46" s="13"/>
      <c r="H46" s="20">
        <f t="shared" si="2"/>
        <v>98.347335121623289</v>
      </c>
      <c r="I46" s="20">
        <f t="shared" si="3"/>
        <v>98.347335121623289</v>
      </c>
    </row>
    <row r="47" spans="1:9">
      <c r="A47" s="321"/>
      <c r="B47" s="319" t="s">
        <v>584</v>
      </c>
      <c r="C47" s="203">
        <v>151693798</v>
      </c>
      <c r="D47" s="203">
        <v>131403925</v>
      </c>
      <c r="E47" s="203">
        <v>131403925</v>
      </c>
      <c r="F47" s="203">
        <v>131403925</v>
      </c>
      <c r="G47" s="13"/>
      <c r="H47" s="20">
        <f t="shared" si="2"/>
        <v>100</v>
      </c>
      <c r="I47" s="20">
        <f t="shared" si="3"/>
        <v>100</v>
      </c>
    </row>
    <row r="48" spans="1:9">
      <c r="A48" s="321"/>
      <c r="B48" s="319" t="s">
        <v>499</v>
      </c>
      <c r="C48" s="203">
        <v>222032589.60000005</v>
      </c>
      <c r="D48" s="203">
        <v>203255519.45800003</v>
      </c>
      <c r="E48" s="203">
        <v>203255519.45800003</v>
      </c>
      <c r="F48" s="203">
        <v>203255519.45800003</v>
      </c>
      <c r="G48" s="13"/>
      <c r="H48" s="20">
        <f t="shared" si="2"/>
        <v>100</v>
      </c>
      <c r="I48" s="20">
        <f t="shared" si="3"/>
        <v>100</v>
      </c>
    </row>
    <row r="49" spans="1:9">
      <c r="A49" s="321"/>
      <c r="B49" s="319" t="s">
        <v>191</v>
      </c>
      <c r="C49" s="203">
        <v>187822890.88999993</v>
      </c>
      <c r="D49" s="203">
        <v>167679417.76359999</v>
      </c>
      <c r="E49" s="203">
        <v>167679417.76359999</v>
      </c>
      <c r="F49" s="203">
        <v>159274579.2938</v>
      </c>
      <c r="G49" s="13"/>
      <c r="H49" s="20">
        <f t="shared" si="2"/>
        <v>94.987555072710578</v>
      </c>
      <c r="I49" s="20">
        <f t="shared" si="3"/>
        <v>94.987555072710578</v>
      </c>
    </row>
    <row r="50" spans="1:9">
      <c r="A50" s="321"/>
      <c r="B50" s="319" t="s">
        <v>496</v>
      </c>
      <c r="C50" s="203">
        <v>1066951</v>
      </c>
      <c r="D50" s="203">
        <v>1027117.25</v>
      </c>
      <c r="E50" s="203">
        <v>1027117.25</v>
      </c>
      <c r="F50" s="203">
        <v>1027117.25</v>
      </c>
      <c r="G50" s="13"/>
      <c r="H50" s="20">
        <f t="shared" si="2"/>
        <v>100</v>
      </c>
      <c r="I50" s="20">
        <f t="shared" si="3"/>
        <v>100</v>
      </c>
    </row>
    <row r="51" spans="1:9">
      <c r="A51" s="321"/>
      <c r="B51" s="319" t="s">
        <v>187</v>
      </c>
      <c r="C51" s="203">
        <v>14000000</v>
      </c>
      <c r="D51" s="203">
        <v>17729542.719999999</v>
      </c>
      <c r="E51" s="203">
        <v>17729542.719999999</v>
      </c>
      <c r="F51" s="203">
        <v>17729542.719999999</v>
      </c>
      <c r="G51" s="13"/>
      <c r="H51" s="20">
        <f t="shared" si="2"/>
        <v>100</v>
      </c>
      <c r="I51" s="20">
        <f t="shared" si="3"/>
        <v>100</v>
      </c>
    </row>
    <row r="52" spans="1:9">
      <c r="A52" s="321"/>
      <c r="B52" s="319" t="s">
        <v>583</v>
      </c>
      <c r="C52" s="203">
        <v>5011121.04</v>
      </c>
      <c r="D52" s="203">
        <v>0</v>
      </c>
      <c r="E52" s="203">
        <v>0</v>
      </c>
      <c r="F52" s="203">
        <v>0</v>
      </c>
      <c r="G52" s="13"/>
      <c r="H52" s="20" t="str">
        <f t="shared" si="2"/>
        <v>n.a.</v>
      </c>
      <c r="I52" s="20" t="str">
        <f t="shared" si="3"/>
        <v>n.a.</v>
      </c>
    </row>
    <row r="53" spans="1:9">
      <c r="A53" s="321"/>
      <c r="B53" s="319" t="s">
        <v>164</v>
      </c>
      <c r="C53" s="203">
        <v>238865205</v>
      </c>
      <c r="D53" s="203">
        <v>151813392.31</v>
      </c>
      <c r="E53" s="203">
        <v>151813392.31</v>
      </c>
      <c r="F53" s="203">
        <v>151813392.31</v>
      </c>
      <c r="G53" s="13"/>
      <c r="H53" s="20">
        <f t="shared" si="2"/>
        <v>100</v>
      </c>
      <c r="I53" s="20">
        <f t="shared" si="3"/>
        <v>100</v>
      </c>
    </row>
    <row r="54" spans="1:9">
      <c r="A54" s="321"/>
      <c r="B54" s="319" t="s">
        <v>625</v>
      </c>
      <c r="C54" s="203">
        <v>1742774078</v>
      </c>
      <c r="D54" s="203">
        <v>1644808290.3599999</v>
      </c>
      <c r="E54" s="203">
        <v>1644808290.3599999</v>
      </c>
      <c r="F54" s="203">
        <v>1361874520.4100001</v>
      </c>
      <c r="G54" s="13"/>
      <c r="H54" s="20">
        <f t="shared" si="2"/>
        <v>82.798374034941546</v>
      </c>
      <c r="I54" s="20">
        <f t="shared" si="3"/>
        <v>82.798374034941546</v>
      </c>
    </row>
    <row r="55" spans="1:9">
      <c r="A55" s="321"/>
      <c r="B55" s="319" t="s">
        <v>201</v>
      </c>
      <c r="C55" s="203">
        <v>4633390944.6000004</v>
      </c>
      <c r="D55" s="203">
        <v>4507814551.0240011</v>
      </c>
      <c r="E55" s="203">
        <v>4507814551.0240011</v>
      </c>
      <c r="F55" s="203">
        <v>4490251172.4440012</v>
      </c>
      <c r="G55" s="13"/>
      <c r="H55" s="20">
        <f t="shared" si="2"/>
        <v>99.610379300630058</v>
      </c>
      <c r="I55" s="20">
        <f t="shared" si="3"/>
        <v>99.610379300630058</v>
      </c>
    </row>
    <row r="56" spans="1:9">
      <c r="A56" s="321"/>
      <c r="B56" s="319" t="s">
        <v>624</v>
      </c>
      <c r="C56" s="203">
        <v>93749014</v>
      </c>
      <c r="D56" s="203">
        <v>74031237.210000008</v>
      </c>
      <c r="E56" s="203">
        <v>74031237.210000008</v>
      </c>
      <c r="F56" s="203">
        <v>73723964.900000006</v>
      </c>
      <c r="G56" s="13"/>
      <c r="H56" s="20">
        <f t="shared" si="2"/>
        <v>99.584942354632844</v>
      </c>
      <c r="I56" s="20">
        <f t="shared" si="3"/>
        <v>99.584942354632844</v>
      </c>
    </row>
    <row r="57" spans="1:9">
      <c r="A57" s="320"/>
      <c r="B57" s="319" t="s">
        <v>189</v>
      </c>
      <c r="C57" s="203">
        <v>606156683.26823592</v>
      </c>
      <c r="D57" s="203">
        <v>518282122.32086486</v>
      </c>
      <c r="E57" s="203">
        <v>518282122.32086486</v>
      </c>
      <c r="F57" s="203">
        <v>428616907.56258297</v>
      </c>
      <c r="G57" s="13"/>
      <c r="H57" s="20">
        <f t="shared" si="2"/>
        <v>82.699535465981057</v>
      </c>
      <c r="I57" s="20">
        <f t="shared" si="3"/>
        <v>82.699535465981057</v>
      </c>
    </row>
    <row r="58" spans="1:9">
      <c r="A58" s="321"/>
      <c r="B58" s="319" t="s">
        <v>316</v>
      </c>
      <c r="C58" s="186">
        <v>1955900000</v>
      </c>
      <c r="D58" s="186">
        <v>1612956942.7100003</v>
      </c>
      <c r="E58" s="186">
        <v>1612956942.7100003</v>
      </c>
      <c r="F58" s="186">
        <v>1535571659.5700002</v>
      </c>
      <c r="G58" s="13"/>
      <c r="H58" s="20">
        <f t="shared" si="2"/>
        <v>95.202272231149479</v>
      </c>
      <c r="I58" s="20">
        <f t="shared" si="3"/>
        <v>95.202272231149479</v>
      </c>
    </row>
    <row r="59" spans="1:9">
      <c r="A59" s="321"/>
      <c r="B59" s="319" t="s">
        <v>271</v>
      </c>
      <c r="C59" s="186">
        <v>30741769469.591484</v>
      </c>
      <c r="D59" s="186">
        <v>29316532784.438557</v>
      </c>
      <c r="E59" s="186">
        <v>29316532784.438557</v>
      </c>
      <c r="F59" s="186">
        <v>29057441668.474136</v>
      </c>
      <c r="G59" s="13"/>
      <c r="H59" s="209">
        <f t="shared" si="2"/>
        <v>99.116228655450186</v>
      </c>
      <c r="I59" s="209">
        <f t="shared" si="3"/>
        <v>99.116228655450186</v>
      </c>
    </row>
    <row r="60" spans="1:9">
      <c r="A60" s="321"/>
      <c r="B60" s="319" t="s">
        <v>582</v>
      </c>
      <c r="C60" s="203">
        <v>354511940.39000052</v>
      </c>
      <c r="D60" s="203">
        <v>350720965.18369985</v>
      </c>
      <c r="E60" s="203">
        <v>350720965.18369985</v>
      </c>
      <c r="F60" s="203">
        <v>348973184.84449977</v>
      </c>
      <c r="G60" s="13"/>
      <c r="H60" s="20">
        <f t="shared" si="2"/>
        <v>99.501660718148216</v>
      </c>
      <c r="I60" s="20">
        <f t="shared" si="3"/>
        <v>99.501660718148216</v>
      </c>
    </row>
    <row r="61" spans="1:9">
      <c r="A61" s="367" t="s">
        <v>581</v>
      </c>
      <c r="B61" s="367"/>
      <c r="C61" s="191">
        <f>C62</f>
        <v>1000000.0699999998</v>
      </c>
      <c r="D61" s="191">
        <f>D62</f>
        <v>2043508.54</v>
      </c>
      <c r="E61" s="191">
        <f>E62</f>
        <v>2043508.54</v>
      </c>
      <c r="F61" s="191">
        <f>F62</f>
        <v>1646623.9900000002</v>
      </c>
      <c r="G61" s="191">
        <f>G62</f>
        <v>0</v>
      </c>
      <c r="H61" s="190">
        <f t="shared" si="2"/>
        <v>80.578277886717331</v>
      </c>
      <c r="I61" s="190">
        <f t="shared" si="3"/>
        <v>80.578277886717331</v>
      </c>
    </row>
    <row r="62" spans="1:9">
      <c r="A62" s="321"/>
      <c r="B62" s="319" t="s">
        <v>181</v>
      </c>
      <c r="C62" s="203">
        <v>1000000.0699999998</v>
      </c>
      <c r="D62" s="203">
        <v>2043508.54</v>
      </c>
      <c r="E62" s="203">
        <v>2043508.54</v>
      </c>
      <c r="F62" s="203">
        <v>1646623.9900000002</v>
      </c>
      <c r="G62" s="13"/>
      <c r="H62" s="20">
        <f t="shared" si="2"/>
        <v>80.578277886717331</v>
      </c>
      <c r="I62" s="20">
        <f t="shared" si="3"/>
        <v>80.578277886717331</v>
      </c>
    </row>
    <row r="63" spans="1:9">
      <c r="A63" s="367" t="s">
        <v>81</v>
      </c>
      <c r="B63" s="367"/>
      <c r="C63" s="191">
        <f>SUM(C64:C67)</f>
        <v>143938419.03871846</v>
      </c>
      <c r="D63" s="191">
        <f>SUM(D64:D67)</f>
        <v>121690556.33365801</v>
      </c>
      <c r="E63" s="191">
        <f>SUM(E64:E67)</f>
        <v>121690556.33365801</v>
      </c>
      <c r="F63" s="191">
        <f>SUM(F64:F67)</f>
        <v>108785035.05693537</v>
      </c>
      <c r="G63" s="191">
        <f>SUM(G64:G67)</f>
        <v>0</v>
      </c>
      <c r="H63" s="190">
        <f t="shared" si="2"/>
        <v>89.394804604773469</v>
      </c>
      <c r="I63" s="190">
        <f t="shared" si="3"/>
        <v>89.394804604773469</v>
      </c>
    </row>
    <row r="64" spans="1:9">
      <c r="A64" s="321"/>
      <c r="B64" s="319" t="s">
        <v>170</v>
      </c>
      <c r="C64" s="203">
        <v>2309900</v>
      </c>
      <c r="D64" s="203">
        <v>2194276</v>
      </c>
      <c r="E64" s="203">
        <v>2194276</v>
      </c>
      <c r="F64" s="203">
        <v>1855802.96</v>
      </c>
      <c r="G64" s="13"/>
      <c r="H64" s="20">
        <f t="shared" si="2"/>
        <v>84.574728065202365</v>
      </c>
      <c r="I64" s="20">
        <f t="shared" si="3"/>
        <v>84.574728065202365</v>
      </c>
    </row>
    <row r="65" spans="1:9">
      <c r="A65" s="321"/>
      <c r="B65" s="319" t="s">
        <v>485</v>
      </c>
      <c r="C65" s="203">
        <v>68074048</v>
      </c>
      <c r="D65" s="203">
        <v>66201288.179999992</v>
      </c>
      <c r="E65" s="203">
        <v>66201288.179999992</v>
      </c>
      <c r="F65" s="203">
        <v>62291246.079999998</v>
      </c>
      <c r="G65" s="13"/>
      <c r="H65" s="20">
        <f t="shared" si="2"/>
        <v>94.093706923997217</v>
      </c>
      <c r="I65" s="20">
        <f t="shared" si="3"/>
        <v>94.093706923997217</v>
      </c>
    </row>
    <row r="66" spans="1:9">
      <c r="A66" s="321"/>
      <c r="B66" s="319" t="s">
        <v>623</v>
      </c>
      <c r="C66" s="203">
        <v>124999.99997459998</v>
      </c>
      <c r="D66" s="203">
        <v>65934.141092012796</v>
      </c>
      <c r="E66" s="203">
        <v>65934.141092012796</v>
      </c>
      <c r="F66" s="203">
        <v>65934.141092012796</v>
      </c>
      <c r="G66" s="13"/>
      <c r="H66" s="20">
        <f t="shared" si="2"/>
        <v>100</v>
      </c>
      <c r="I66" s="20">
        <f t="shared" si="3"/>
        <v>100</v>
      </c>
    </row>
    <row r="67" spans="1:9">
      <c r="A67" s="321"/>
      <c r="B67" s="319" t="s">
        <v>622</v>
      </c>
      <c r="C67" s="203">
        <v>73429471.038743868</v>
      </c>
      <c r="D67" s="203">
        <v>53229058.012566</v>
      </c>
      <c r="E67" s="203">
        <v>53229058.012566</v>
      </c>
      <c r="F67" s="203">
        <v>44572051.875843361</v>
      </c>
      <c r="G67" s="13"/>
      <c r="H67" s="20">
        <f t="shared" si="2"/>
        <v>83.736315351139694</v>
      </c>
      <c r="I67" s="20">
        <f t="shared" si="3"/>
        <v>83.736315351139694</v>
      </c>
    </row>
    <row r="68" spans="1:9">
      <c r="A68" s="367" t="s">
        <v>261</v>
      </c>
      <c r="B68" s="367"/>
      <c r="C68" s="191">
        <f>C69</f>
        <v>5236890000</v>
      </c>
      <c r="D68" s="191">
        <f>D69</f>
        <v>5236890000</v>
      </c>
      <c r="E68" s="191">
        <f>E69</f>
        <v>5236890000</v>
      </c>
      <c r="F68" s="191">
        <f>F69</f>
        <v>5236890000</v>
      </c>
      <c r="G68" s="191">
        <f>G69</f>
        <v>0</v>
      </c>
      <c r="H68" s="190">
        <f t="shared" si="2"/>
        <v>100</v>
      </c>
      <c r="I68" s="190">
        <f t="shared" si="3"/>
        <v>100</v>
      </c>
    </row>
    <row r="69" spans="1:9">
      <c r="A69" s="320"/>
      <c r="B69" s="319" t="s">
        <v>260</v>
      </c>
      <c r="C69" s="203">
        <v>5236890000</v>
      </c>
      <c r="D69" s="203">
        <v>5236890000</v>
      </c>
      <c r="E69" s="203">
        <v>5236890000</v>
      </c>
      <c r="F69" s="203">
        <v>5236890000</v>
      </c>
      <c r="G69" s="13"/>
      <c r="H69" s="20">
        <f t="shared" si="2"/>
        <v>100</v>
      </c>
      <c r="I69" s="20">
        <f t="shared" si="3"/>
        <v>100</v>
      </c>
    </row>
    <row r="70" spans="1:9">
      <c r="A70" s="367" t="s">
        <v>621</v>
      </c>
      <c r="B70" s="367"/>
      <c r="C70" s="191">
        <f>SUM(C71:C78)</f>
        <v>49058375417.929687</v>
      </c>
      <c r="D70" s="191">
        <f>SUM(D71:D78)</f>
        <v>40718475562.196869</v>
      </c>
      <c r="E70" s="191">
        <f>SUM(E71:E78)</f>
        <v>40718475562.196869</v>
      </c>
      <c r="F70" s="191">
        <f>SUM(F71:F78)</f>
        <v>40439845375.030457</v>
      </c>
      <c r="G70" s="191">
        <f>SUM(G71:G78)</f>
        <v>0</v>
      </c>
      <c r="H70" s="190">
        <f t="shared" si="2"/>
        <v>99.315715573042979</v>
      </c>
      <c r="I70" s="190">
        <f t="shared" si="3"/>
        <v>99.315715573042979</v>
      </c>
    </row>
    <row r="71" spans="1:9">
      <c r="A71" s="320"/>
      <c r="B71" s="319" t="s">
        <v>620</v>
      </c>
      <c r="C71" s="203">
        <v>1019802963.1413972</v>
      </c>
      <c r="D71" s="203">
        <v>1019802963.1413972</v>
      </c>
      <c r="E71" s="203">
        <v>1019802963.1413972</v>
      </c>
      <c r="F71" s="203">
        <v>1019802963.1413972</v>
      </c>
      <c r="G71" s="13"/>
      <c r="H71" s="20">
        <f t="shared" si="2"/>
        <v>100</v>
      </c>
      <c r="I71" s="20">
        <f t="shared" si="3"/>
        <v>100</v>
      </c>
    </row>
    <row r="72" spans="1:9">
      <c r="A72" s="320"/>
      <c r="B72" s="319" t="s">
        <v>171</v>
      </c>
      <c r="C72" s="203">
        <v>6684555.2800000003</v>
      </c>
      <c r="D72" s="203">
        <v>780000</v>
      </c>
      <c r="E72" s="203">
        <v>780000</v>
      </c>
      <c r="F72" s="203">
        <v>779826.71</v>
      </c>
      <c r="G72" s="13"/>
      <c r="H72" s="20">
        <f t="shared" ref="H72:H104" si="4">IFERROR(+F72/D72*100,"n.a.")</f>
        <v>99.977783333333321</v>
      </c>
      <c r="I72" s="20">
        <f t="shared" ref="I72:I105" si="5">IFERROR(+F72/E72*100,"n.a.")</f>
        <v>99.977783333333321</v>
      </c>
    </row>
    <row r="73" spans="1:9">
      <c r="A73" s="320"/>
      <c r="B73" s="319" t="s">
        <v>258</v>
      </c>
      <c r="C73" s="203">
        <v>1202538266</v>
      </c>
      <c r="D73" s="203">
        <v>1203538266</v>
      </c>
      <c r="E73" s="203">
        <v>1203538266</v>
      </c>
      <c r="F73" s="203">
        <v>1203538266</v>
      </c>
      <c r="G73" s="13"/>
      <c r="H73" s="20">
        <f t="shared" si="4"/>
        <v>100</v>
      </c>
      <c r="I73" s="20">
        <f t="shared" si="5"/>
        <v>100</v>
      </c>
    </row>
    <row r="74" spans="1:9">
      <c r="A74" s="320"/>
      <c r="B74" s="319" t="s">
        <v>473</v>
      </c>
      <c r="C74" s="203">
        <v>27594091.958289228</v>
      </c>
      <c r="D74" s="203">
        <v>942625.56346135307</v>
      </c>
      <c r="E74" s="203">
        <v>942625.56346135307</v>
      </c>
      <c r="F74" s="203">
        <v>932143.51845193573</v>
      </c>
      <c r="G74" s="13"/>
      <c r="H74" s="20">
        <f t="shared" si="4"/>
        <v>98.887994828940677</v>
      </c>
      <c r="I74" s="20">
        <f t="shared" si="5"/>
        <v>98.887994828940677</v>
      </c>
    </row>
    <row r="75" spans="1:9">
      <c r="A75" s="320"/>
      <c r="B75" s="319" t="s">
        <v>579</v>
      </c>
      <c r="C75" s="203">
        <v>83081719.26000002</v>
      </c>
      <c r="D75" s="203">
        <v>76476899.436000004</v>
      </c>
      <c r="E75" s="203">
        <v>76476899.436000004</v>
      </c>
      <c r="F75" s="203">
        <v>70464404.293800011</v>
      </c>
      <c r="G75" s="13"/>
      <c r="H75" s="20">
        <f t="shared" si="4"/>
        <v>92.138155199098293</v>
      </c>
      <c r="I75" s="20">
        <f t="shared" si="5"/>
        <v>92.138155199098293</v>
      </c>
    </row>
    <row r="76" spans="1:9">
      <c r="A76" s="320"/>
      <c r="B76" s="319" t="s">
        <v>256</v>
      </c>
      <c r="C76" s="203">
        <v>181458193.75</v>
      </c>
      <c r="D76" s="203">
        <v>162856719.79500008</v>
      </c>
      <c r="E76" s="203">
        <v>162856719.79500008</v>
      </c>
      <c r="F76" s="203">
        <v>162826557.29500008</v>
      </c>
      <c r="G76" s="13"/>
      <c r="H76" s="20">
        <f t="shared" si="4"/>
        <v>99.981479118554049</v>
      </c>
      <c r="I76" s="20">
        <f t="shared" si="5"/>
        <v>99.981479118554049</v>
      </c>
    </row>
    <row r="77" spans="1:9">
      <c r="A77" s="320"/>
      <c r="B77" s="319" t="s">
        <v>164</v>
      </c>
      <c r="C77" s="203">
        <v>3543744711.3600006</v>
      </c>
      <c r="D77" s="203">
        <v>3388714503.3559995</v>
      </c>
      <c r="E77" s="203">
        <v>3388714503.3559995</v>
      </c>
      <c r="F77" s="203">
        <v>3116142103.6508002</v>
      </c>
      <c r="G77" s="13"/>
      <c r="H77" s="20">
        <f t="shared" si="4"/>
        <v>91.956466104321905</v>
      </c>
      <c r="I77" s="20">
        <f t="shared" si="5"/>
        <v>91.956466104321905</v>
      </c>
    </row>
    <row r="78" spans="1:9">
      <c r="A78" s="320"/>
      <c r="B78" s="319" t="s">
        <v>201</v>
      </c>
      <c r="C78" s="203">
        <v>42993470917.18</v>
      </c>
      <c r="D78" s="203">
        <v>34865363584.905006</v>
      </c>
      <c r="E78" s="203">
        <v>34865363584.905006</v>
      </c>
      <c r="F78" s="203">
        <v>34865359110.421005</v>
      </c>
      <c r="G78" s="13"/>
      <c r="H78" s="20">
        <f t="shared" si="4"/>
        <v>99.999987166392259</v>
      </c>
      <c r="I78" s="20">
        <f t="shared" si="5"/>
        <v>99.999987166392259</v>
      </c>
    </row>
    <row r="79" spans="1:9">
      <c r="A79" s="367" t="s">
        <v>619</v>
      </c>
      <c r="B79" s="367"/>
      <c r="C79" s="191">
        <f>C80</f>
        <v>6904520</v>
      </c>
      <c r="D79" s="191">
        <f>D80</f>
        <v>6904520.0000000009</v>
      </c>
      <c r="E79" s="191">
        <f>E80</f>
        <v>6904520.0000000009</v>
      </c>
      <c r="F79" s="191">
        <f>F80</f>
        <v>6904520.0000000009</v>
      </c>
      <c r="G79" s="191">
        <f>G80</f>
        <v>0</v>
      </c>
      <c r="H79" s="190">
        <f t="shared" si="4"/>
        <v>100</v>
      </c>
      <c r="I79" s="190">
        <f t="shared" si="5"/>
        <v>100</v>
      </c>
    </row>
    <row r="80" spans="1:9">
      <c r="A80" s="320"/>
      <c r="B80" s="319" t="s">
        <v>469</v>
      </c>
      <c r="C80" s="203">
        <v>6904520</v>
      </c>
      <c r="D80" s="203">
        <v>6904520.0000000009</v>
      </c>
      <c r="E80" s="203">
        <v>6904520.0000000009</v>
      </c>
      <c r="F80" s="203">
        <v>6904520.0000000009</v>
      </c>
      <c r="G80" s="13"/>
      <c r="H80" s="20">
        <f t="shared" si="4"/>
        <v>100</v>
      </c>
      <c r="I80" s="20">
        <f t="shared" si="5"/>
        <v>100</v>
      </c>
    </row>
    <row r="81" spans="1:9" ht="17.25" customHeight="1">
      <c r="A81" s="367" t="s">
        <v>618</v>
      </c>
      <c r="B81" s="367"/>
      <c r="C81" s="191">
        <f>SUM(C82:C91)</f>
        <v>37367286540</v>
      </c>
      <c r="D81" s="191">
        <f>SUM(D82:D91)</f>
        <v>37716634593.670006</v>
      </c>
      <c r="E81" s="191">
        <f>SUM(E82:E91)</f>
        <v>37716634593.670006</v>
      </c>
      <c r="F81" s="191">
        <f>SUM(F82:F91)</f>
        <v>36203741420</v>
      </c>
      <c r="G81" s="206"/>
      <c r="H81" s="208">
        <f t="shared" si="4"/>
        <v>95.98879064908958</v>
      </c>
      <c r="I81" s="208">
        <f t="shared" si="5"/>
        <v>95.98879064908958</v>
      </c>
    </row>
    <row r="82" spans="1:9">
      <c r="A82" s="320"/>
      <c r="B82" s="319" t="s">
        <v>617</v>
      </c>
      <c r="C82" s="203">
        <v>143735963</v>
      </c>
      <c r="D82" s="203">
        <v>143735963</v>
      </c>
      <c r="E82" s="203">
        <v>143735963</v>
      </c>
      <c r="F82" s="203">
        <v>143735963</v>
      </c>
      <c r="G82" s="13"/>
      <c r="H82" s="20">
        <f t="shared" si="4"/>
        <v>100</v>
      </c>
      <c r="I82" s="20">
        <f t="shared" si="5"/>
        <v>100</v>
      </c>
    </row>
    <row r="83" spans="1:9">
      <c r="A83" s="320"/>
      <c r="B83" s="319" t="s">
        <v>200</v>
      </c>
      <c r="C83" s="203">
        <v>0</v>
      </c>
      <c r="D83" s="203">
        <v>345901186.88999999</v>
      </c>
      <c r="E83" s="203">
        <v>345901186.88999999</v>
      </c>
      <c r="F83" s="203">
        <v>288631267.58999997</v>
      </c>
      <c r="G83" s="13"/>
      <c r="H83" s="20">
        <f t="shared" si="4"/>
        <v>83.443271815597313</v>
      </c>
      <c r="I83" s="20">
        <f t="shared" si="5"/>
        <v>83.443271815597313</v>
      </c>
    </row>
    <row r="84" spans="1:9">
      <c r="A84" s="320"/>
      <c r="B84" s="319" t="s">
        <v>274</v>
      </c>
      <c r="C84" s="203">
        <v>0</v>
      </c>
      <c r="D84" s="203">
        <v>31483132.949999999</v>
      </c>
      <c r="E84" s="203">
        <v>31483132.949999999</v>
      </c>
      <c r="F84" s="203">
        <v>504454</v>
      </c>
      <c r="G84" s="13"/>
      <c r="H84" s="20">
        <f t="shared" si="4"/>
        <v>1.6022992400443425</v>
      </c>
      <c r="I84" s="20">
        <f t="shared" si="5"/>
        <v>1.6022992400443425</v>
      </c>
    </row>
    <row r="85" spans="1:9">
      <c r="A85" s="320"/>
      <c r="B85" s="319" t="s">
        <v>199</v>
      </c>
      <c r="C85" s="203">
        <v>0</v>
      </c>
      <c r="D85" s="203">
        <v>11780381.5</v>
      </c>
      <c r="E85" s="203">
        <v>11780381.5</v>
      </c>
      <c r="F85" s="203">
        <v>11758233.330000002</v>
      </c>
      <c r="G85" s="13"/>
      <c r="H85" s="20">
        <f t="shared" si="4"/>
        <v>99.811991063277546</v>
      </c>
      <c r="I85" s="20">
        <f t="shared" si="5"/>
        <v>99.811991063277546</v>
      </c>
    </row>
    <row r="86" spans="1:9">
      <c r="A86" s="320"/>
      <c r="B86" s="319" t="s">
        <v>197</v>
      </c>
      <c r="C86" s="203">
        <v>0</v>
      </c>
      <c r="D86" s="203">
        <v>11863494.01</v>
      </c>
      <c r="E86" s="203">
        <v>11863494.01</v>
      </c>
      <c r="F86" s="203">
        <v>0</v>
      </c>
      <c r="G86" s="13"/>
      <c r="H86" s="20">
        <f t="shared" si="4"/>
        <v>0</v>
      </c>
      <c r="I86" s="20">
        <f t="shared" si="5"/>
        <v>0</v>
      </c>
    </row>
    <row r="87" spans="1:9">
      <c r="A87" s="320"/>
      <c r="B87" s="319" t="s">
        <v>616</v>
      </c>
      <c r="C87" s="203">
        <v>0</v>
      </c>
      <c r="D87" s="203">
        <v>32889911.52</v>
      </c>
      <c r="E87" s="203">
        <v>32889911.52</v>
      </c>
      <c r="F87" s="203">
        <v>0</v>
      </c>
      <c r="G87" s="13"/>
      <c r="H87" s="20">
        <f t="shared" si="4"/>
        <v>0</v>
      </c>
      <c r="I87" s="20">
        <f t="shared" si="5"/>
        <v>0</v>
      </c>
    </row>
    <row r="88" spans="1:9" ht="16.5">
      <c r="A88" s="320"/>
      <c r="B88" s="319" t="s">
        <v>615</v>
      </c>
      <c r="C88" s="203">
        <v>0</v>
      </c>
      <c r="D88" s="203">
        <v>20079803.68</v>
      </c>
      <c r="E88" s="203">
        <v>20079803.68</v>
      </c>
      <c r="F88" s="203">
        <v>7888820.4100000001</v>
      </c>
      <c r="G88" s="13"/>
      <c r="H88" s="20">
        <f t="shared" si="4"/>
        <v>39.287338341148562</v>
      </c>
      <c r="I88" s="20">
        <f t="shared" si="5"/>
        <v>39.287338341148562</v>
      </c>
    </row>
    <row r="89" spans="1:9">
      <c r="A89" s="320"/>
      <c r="B89" s="319" t="s">
        <v>275</v>
      </c>
      <c r="C89" s="203">
        <v>0</v>
      </c>
      <c r="D89" s="203">
        <v>1662997.86</v>
      </c>
      <c r="E89" s="203">
        <v>1662997.86</v>
      </c>
      <c r="F89" s="203">
        <v>123176.75</v>
      </c>
      <c r="G89" s="13"/>
      <c r="H89" s="20">
        <f t="shared" si="4"/>
        <v>7.4069097118381135</v>
      </c>
      <c r="I89" s="20">
        <f t="shared" si="5"/>
        <v>7.4069097118381135</v>
      </c>
    </row>
    <row r="90" spans="1:9">
      <c r="A90" s="320"/>
      <c r="B90" s="319" t="s">
        <v>614</v>
      </c>
      <c r="C90" s="203">
        <v>36367464554</v>
      </c>
      <c r="D90" s="203">
        <v>35930982890.230003</v>
      </c>
      <c r="E90" s="203">
        <v>35930982890.230003</v>
      </c>
      <c r="F90" s="203">
        <v>34582472721.489998</v>
      </c>
      <c r="G90" s="13"/>
      <c r="H90" s="20">
        <f t="shared" si="4"/>
        <v>96.246943277728477</v>
      </c>
      <c r="I90" s="20">
        <f t="shared" si="5"/>
        <v>96.246943277728477</v>
      </c>
    </row>
    <row r="91" spans="1:9">
      <c r="A91" s="320"/>
      <c r="B91" s="319" t="s">
        <v>613</v>
      </c>
      <c r="C91" s="203">
        <v>856086023</v>
      </c>
      <c r="D91" s="203">
        <v>1186254832.0300007</v>
      </c>
      <c r="E91" s="203">
        <v>1186254832.0300007</v>
      </c>
      <c r="F91" s="203">
        <v>1168626783.4300005</v>
      </c>
      <c r="G91" s="13"/>
      <c r="H91" s="20">
        <f t="shared" si="4"/>
        <v>98.513974558920552</v>
      </c>
      <c r="I91" s="20">
        <f t="shared" si="5"/>
        <v>98.513974558920552</v>
      </c>
    </row>
    <row r="92" spans="1:9">
      <c r="A92" s="367" t="s">
        <v>249</v>
      </c>
      <c r="B92" s="367"/>
      <c r="C92" s="191">
        <f>SUM(C93:C102)</f>
        <v>399979409516.13214</v>
      </c>
      <c r="D92" s="191">
        <f>SUM(D93:D102)</f>
        <v>408416764350.30396</v>
      </c>
      <c r="E92" s="191">
        <f>SUM(E93:E102)</f>
        <v>408416764350.30396</v>
      </c>
      <c r="F92" s="191">
        <f>SUM(F93:F102)</f>
        <v>408416764350.30396</v>
      </c>
      <c r="G92" s="206"/>
      <c r="H92" s="190">
        <f t="shared" si="4"/>
        <v>100</v>
      </c>
      <c r="I92" s="190">
        <f t="shared" si="5"/>
        <v>100</v>
      </c>
    </row>
    <row r="93" spans="1:9">
      <c r="A93" s="320"/>
      <c r="B93" s="319" t="s">
        <v>612</v>
      </c>
      <c r="C93" s="203">
        <v>332403725.91999996</v>
      </c>
      <c r="D93" s="203">
        <v>285770093.69439995</v>
      </c>
      <c r="E93" s="203">
        <v>285770093.69439995</v>
      </c>
      <c r="F93" s="203">
        <v>285770093.69439995</v>
      </c>
      <c r="G93" s="13"/>
      <c r="H93" s="20">
        <f t="shared" si="4"/>
        <v>100</v>
      </c>
      <c r="I93" s="20">
        <f t="shared" si="5"/>
        <v>100</v>
      </c>
    </row>
    <row r="94" spans="1:9">
      <c r="A94" s="320"/>
      <c r="B94" s="319" t="s">
        <v>611</v>
      </c>
      <c r="C94" s="203">
        <v>4166553226</v>
      </c>
      <c r="D94" s="203">
        <v>4257658890.6300001</v>
      </c>
      <c r="E94" s="203">
        <v>4257658890.6300001</v>
      </c>
      <c r="F94" s="203">
        <v>4257658890.6300001</v>
      </c>
      <c r="G94" s="13"/>
      <c r="H94" s="20">
        <f t="shared" si="4"/>
        <v>100</v>
      </c>
      <c r="I94" s="20">
        <f t="shared" si="5"/>
        <v>100</v>
      </c>
    </row>
    <row r="95" spans="1:9">
      <c r="A95" s="320"/>
      <c r="B95" s="319" t="s">
        <v>247</v>
      </c>
      <c r="C95" s="203">
        <v>8114196827.9519987</v>
      </c>
      <c r="D95" s="203">
        <v>8106082630.2329988</v>
      </c>
      <c r="E95" s="203">
        <v>8106082630.2329988</v>
      </c>
      <c r="F95" s="203">
        <v>8106082630.2329988</v>
      </c>
      <c r="G95" s="13"/>
      <c r="H95" s="20">
        <f t="shared" si="4"/>
        <v>100</v>
      </c>
      <c r="I95" s="20">
        <f t="shared" si="5"/>
        <v>100</v>
      </c>
    </row>
    <row r="96" spans="1:9">
      <c r="A96" s="320"/>
      <c r="B96" s="319" t="s">
        <v>610</v>
      </c>
      <c r="C96" s="203">
        <v>7498439552</v>
      </c>
      <c r="D96" s="203">
        <v>7490941112</v>
      </c>
      <c r="E96" s="203">
        <v>7490941112</v>
      </c>
      <c r="F96" s="203">
        <v>7490941112</v>
      </c>
      <c r="G96" s="13"/>
      <c r="H96" s="20">
        <f t="shared" si="4"/>
        <v>100</v>
      </c>
      <c r="I96" s="20">
        <f t="shared" si="5"/>
        <v>100</v>
      </c>
    </row>
    <row r="97" spans="1:9">
      <c r="A97" s="320"/>
      <c r="B97" s="319" t="s">
        <v>609</v>
      </c>
      <c r="C97" s="203">
        <v>553009917</v>
      </c>
      <c r="D97" s="203">
        <v>552456907</v>
      </c>
      <c r="E97" s="203">
        <v>552456907</v>
      </c>
      <c r="F97" s="203">
        <v>552456907</v>
      </c>
      <c r="G97" s="13"/>
      <c r="H97" s="20">
        <f t="shared" si="4"/>
        <v>100</v>
      </c>
      <c r="I97" s="20">
        <f t="shared" si="5"/>
        <v>100</v>
      </c>
    </row>
    <row r="98" spans="1:9">
      <c r="A98" s="320"/>
      <c r="B98" s="319" t="s">
        <v>608</v>
      </c>
      <c r="C98" s="203">
        <v>23411088282.260139</v>
      </c>
      <c r="D98" s="203">
        <v>24346822597.376907</v>
      </c>
      <c r="E98" s="203">
        <v>24346822597.376907</v>
      </c>
      <c r="F98" s="203">
        <v>24346822597.376907</v>
      </c>
      <c r="G98" s="13"/>
      <c r="H98" s="20">
        <f t="shared" si="4"/>
        <v>100</v>
      </c>
      <c r="I98" s="20">
        <f t="shared" si="5"/>
        <v>100</v>
      </c>
    </row>
    <row r="99" spans="1:9">
      <c r="A99" s="320"/>
      <c r="B99" s="319" t="s">
        <v>607</v>
      </c>
      <c r="C99" s="203">
        <v>9241129755</v>
      </c>
      <c r="D99" s="203">
        <v>9231888625</v>
      </c>
      <c r="E99" s="203">
        <v>9231888625</v>
      </c>
      <c r="F99" s="203">
        <v>9231888625</v>
      </c>
      <c r="G99" s="13"/>
      <c r="H99" s="20">
        <f t="shared" si="4"/>
        <v>100</v>
      </c>
      <c r="I99" s="20">
        <f t="shared" si="5"/>
        <v>100</v>
      </c>
    </row>
    <row r="100" spans="1:9">
      <c r="A100" s="320"/>
      <c r="B100" s="319" t="s">
        <v>606</v>
      </c>
      <c r="C100" s="203">
        <v>12843700689</v>
      </c>
      <c r="D100" s="203">
        <v>12830856992</v>
      </c>
      <c r="E100" s="203">
        <v>12830856992</v>
      </c>
      <c r="F100" s="203">
        <v>12830856992</v>
      </c>
      <c r="G100" s="13"/>
      <c r="H100" s="20">
        <f t="shared" si="4"/>
        <v>100</v>
      </c>
      <c r="I100" s="20">
        <f t="shared" si="5"/>
        <v>100</v>
      </c>
    </row>
    <row r="101" spans="1:9">
      <c r="A101" s="320"/>
      <c r="B101" s="319" t="s">
        <v>605</v>
      </c>
      <c r="C101" s="203">
        <v>10749607402</v>
      </c>
      <c r="D101" s="203">
        <v>10738857796</v>
      </c>
      <c r="E101" s="203">
        <v>10738857796</v>
      </c>
      <c r="F101" s="203">
        <v>10738857796</v>
      </c>
      <c r="G101" s="13"/>
      <c r="H101" s="20">
        <f t="shared" si="4"/>
        <v>100</v>
      </c>
      <c r="I101" s="20">
        <f t="shared" si="5"/>
        <v>100</v>
      </c>
    </row>
    <row r="102" spans="1:9">
      <c r="A102" s="320"/>
      <c r="B102" s="319" t="s">
        <v>604</v>
      </c>
      <c r="C102" s="203">
        <v>323069280139</v>
      </c>
      <c r="D102" s="203">
        <v>330575428706.36963</v>
      </c>
      <c r="E102" s="203">
        <v>330575428706.36963</v>
      </c>
      <c r="F102" s="203">
        <v>330575428706.36963</v>
      </c>
      <c r="G102" s="13"/>
      <c r="H102" s="20">
        <f t="shared" si="4"/>
        <v>100</v>
      </c>
      <c r="I102" s="20">
        <f t="shared" si="5"/>
        <v>100</v>
      </c>
    </row>
    <row r="103" spans="1:9">
      <c r="A103" s="367" t="s">
        <v>576</v>
      </c>
      <c r="B103" s="367"/>
      <c r="C103" s="191">
        <f>C104</f>
        <v>11265143</v>
      </c>
      <c r="D103" s="191">
        <f>D104</f>
        <v>11258653.500000002</v>
      </c>
      <c r="E103" s="191">
        <f>E104</f>
        <v>11258653.500000002</v>
      </c>
      <c r="F103" s="191">
        <f>F104</f>
        <v>7862813.7999999998</v>
      </c>
      <c r="G103" s="206"/>
      <c r="H103" s="190">
        <f t="shared" si="4"/>
        <v>69.837958864263811</v>
      </c>
      <c r="I103" s="190">
        <f t="shared" si="5"/>
        <v>69.837958864263811</v>
      </c>
    </row>
    <row r="104" spans="1:9" s="28" customFormat="1">
      <c r="A104" s="320"/>
      <c r="B104" s="319" t="s">
        <v>603</v>
      </c>
      <c r="C104" s="186">
        <v>11265143</v>
      </c>
      <c r="D104" s="186">
        <v>11258653.500000002</v>
      </c>
      <c r="E104" s="186">
        <v>11258653.500000002</v>
      </c>
      <c r="F104" s="186">
        <v>7862813.7999999998</v>
      </c>
      <c r="G104" s="13"/>
      <c r="H104" s="20">
        <f t="shared" si="4"/>
        <v>69.837958864263811</v>
      </c>
      <c r="I104" s="20">
        <f t="shared" si="5"/>
        <v>69.837958864263811</v>
      </c>
    </row>
    <row r="105" spans="1:9">
      <c r="A105" s="367" t="s">
        <v>461</v>
      </c>
      <c r="B105" s="367"/>
      <c r="C105" s="191">
        <f>C106</f>
        <v>8000000</v>
      </c>
      <c r="D105" s="191">
        <f>D106</f>
        <v>6500000</v>
      </c>
      <c r="E105" s="191">
        <f>E106</f>
        <v>6500000</v>
      </c>
      <c r="F105" s="191">
        <f>F106</f>
        <v>6500000</v>
      </c>
      <c r="G105" s="206"/>
      <c r="H105" s="190">
        <f>IFERROR(+E105/D105*100,"n.a.")</f>
        <v>100</v>
      </c>
      <c r="I105" s="190">
        <f t="shared" si="5"/>
        <v>100</v>
      </c>
    </row>
    <row r="106" spans="1:9">
      <c r="A106" s="320"/>
      <c r="B106" s="319" t="s">
        <v>602</v>
      </c>
      <c r="C106" s="203">
        <v>8000000</v>
      </c>
      <c r="D106" s="203">
        <v>6500000</v>
      </c>
      <c r="E106" s="203">
        <v>6500000</v>
      </c>
      <c r="F106" s="203">
        <v>6500000</v>
      </c>
      <c r="G106" s="13"/>
      <c r="H106" s="20">
        <v>100</v>
      </c>
      <c r="I106" s="20">
        <v>100</v>
      </c>
    </row>
    <row r="107" spans="1:9">
      <c r="A107" s="367" t="s">
        <v>243</v>
      </c>
      <c r="B107" s="367"/>
      <c r="C107" s="191">
        <f>C108</f>
        <v>1085600516.4419999</v>
      </c>
      <c r="D107" s="191">
        <f>D108</f>
        <v>1047034268.7479998</v>
      </c>
      <c r="E107" s="191">
        <f>E108</f>
        <v>1047034268.7479998</v>
      </c>
      <c r="F107" s="191">
        <f>F108</f>
        <v>1045716567.6211798</v>
      </c>
      <c r="G107" s="206"/>
      <c r="H107" s="190">
        <f t="shared" ref="H107:H122" si="6">IFERROR(+F107/D107*100,"n.a.")</f>
        <v>99.874149188221352</v>
      </c>
      <c r="I107" s="190">
        <f t="shared" ref="I107:I122" si="7">IFERROR(+F107/E107*100,"n.a.")</f>
        <v>99.874149188221352</v>
      </c>
    </row>
    <row r="108" spans="1:9">
      <c r="A108" s="320"/>
      <c r="B108" s="319" t="s">
        <v>241</v>
      </c>
      <c r="C108" s="203">
        <v>1085600516.4419999</v>
      </c>
      <c r="D108" s="203">
        <v>1047034268.7479998</v>
      </c>
      <c r="E108" s="203">
        <v>1047034268.7479998</v>
      </c>
      <c r="F108" s="203">
        <v>1045716567.6211798</v>
      </c>
      <c r="G108" s="13"/>
      <c r="H108" s="20">
        <f t="shared" si="6"/>
        <v>99.874149188221352</v>
      </c>
      <c r="I108" s="20">
        <f t="shared" si="7"/>
        <v>99.874149188221352</v>
      </c>
    </row>
    <row r="109" spans="1:9">
      <c r="A109" s="367" t="s">
        <v>128</v>
      </c>
      <c r="B109" s="367"/>
      <c r="C109" s="191">
        <f>SUM(C110:C113)</f>
        <v>100591419.73417987</v>
      </c>
      <c r="D109" s="191">
        <f>SUM(D110:D113)</f>
        <v>88028091.422769159</v>
      </c>
      <c r="E109" s="191">
        <f>SUM(E110:E113)</f>
        <v>88028091.422769159</v>
      </c>
      <c r="F109" s="191">
        <f>SUM(F110:F113)</f>
        <v>78472782.407132104</v>
      </c>
      <c r="G109" s="206"/>
      <c r="H109" s="190">
        <f t="shared" si="6"/>
        <v>89.145159390374445</v>
      </c>
      <c r="I109" s="190">
        <f t="shared" si="7"/>
        <v>89.145159390374445</v>
      </c>
    </row>
    <row r="110" spans="1:9">
      <c r="A110" s="320"/>
      <c r="B110" s="319" t="s">
        <v>152</v>
      </c>
      <c r="C110" s="186">
        <v>78455138.488897741</v>
      </c>
      <c r="D110" s="186">
        <v>59854672.367348321</v>
      </c>
      <c r="E110" s="203">
        <v>59854672.367348321</v>
      </c>
      <c r="F110" s="203">
        <v>52620046.569911249</v>
      </c>
      <c r="G110" s="13"/>
      <c r="H110" s="20">
        <f t="shared" si="6"/>
        <v>87.913014120208146</v>
      </c>
      <c r="I110" s="20">
        <f t="shared" si="7"/>
        <v>87.913014120208146</v>
      </c>
    </row>
    <row r="111" spans="1:9">
      <c r="A111" s="320"/>
      <c r="B111" s="319" t="s">
        <v>601</v>
      </c>
      <c r="C111" s="186">
        <v>1751954.0499999998</v>
      </c>
      <c r="D111" s="186">
        <v>2794454.0500000003</v>
      </c>
      <c r="E111" s="203">
        <v>2794454.0500000003</v>
      </c>
      <c r="F111" s="203">
        <v>2790008.1150000002</v>
      </c>
      <c r="G111" s="13"/>
      <c r="H111" s="20">
        <f t="shared" si="6"/>
        <v>99.840901481275026</v>
      </c>
      <c r="I111" s="20">
        <f t="shared" si="7"/>
        <v>99.840901481275026</v>
      </c>
    </row>
    <row r="112" spans="1:9">
      <c r="A112" s="320"/>
      <c r="B112" s="319" t="s">
        <v>600</v>
      </c>
      <c r="C112" s="186">
        <v>999999.99528214824</v>
      </c>
      <c r="D112" s="186">
        <v>1339619.1366208575</v>
      </c>
      <c r="E112" s="203">
        <v>1339619.1366208575</v>
      </c>
      <c r="F112" s="203">
        <v>1339619.1366208575</v>
      </c>
      <c r="G112" s="13"/>
      <c r="H112" s="20">
        <f t="shared" si="6"/>
        <v>100</v>
      </c>
      <c r="I112" s="20">
        <f t="shared" si="7"/>
        <v>100</v>
      </c>
    </row>
    <row r="113" spans="1:9">
      <c r="A113" s="320"/>
      <c r="B113" s="319" t="s">
        <v>599</v>
      </c>
      <c r="C113" s="186">
        <v>19384327.199999992</v>
      </c>
      <c r="D113" s="186">
        <v>24039345.868799988</v>
      </c>
      <c r="E113" s="203">
        <v>24039345.868799988</v>
      </c>
      <c r="F113" s="203">
        <v>21723108.5856</v>
      </c>
      <c r="G113" s="13"/>
      <c r="H113" s="20">
        <f t="shared" si="6"/>
        <v>90.364807362723752</v>
      </c>
      <c r="I113" s="20">
        <f t="shared" si="7"/>
        <v>90.364807362723752</v>
      </c>
    </row>
    <row r="114" spans="1:9">
      <c r="A114" s="367" t="s">
        <v>678</v>
      </c>
      <c r="B114" s="367"/>
      <c r="C114" s="191">
        <f>SUM(C115:C118)</f>
        <v>85340971099.518097</v>
      </c>
      <c r="D114" s="191">
        <f>SUM(D115:D118)</f>
        <v>87964487427.138535</v>
      </c>
      <c r="E114" s="191">
        <f>SUM(E115:E118)</f>
        <v>87964487427.138535</v>
      </c>
      <c r="F114" s="191">
        <f>SUM(F115:F118)</f>
        <v>86835174705.918045</v>
      </c>
      <c r="G114" s="206"/>
      <c r="H114" s="190">
        <f t="shared" si="6"/>
        <v>98.716171998210172</v>
      </c>
      <c r="I114" s="190">
        <f t="shared" si="7"/>
        <v>98.716171998210172</v>
      </c>
    </row>
    <row r="115" spans="1:9">
      <c r="A115" s="320"/>
      <c r="B115" s="319" t="s">
        <v>598</v>
      </c>
      <c r="C115" s="186">
        <v>68948654358.101196</v>
      </c>
      <c r="D115" s="186">
        <v>71733915574.776428</v>
      </c>
      <c r="E115" s="203">
        <v>71733915574.776428</v>
      </c>
      <c r="F115" s="203">
        <v>70960934103.211639</v>
      </c>
      <c r="G115" s="13"/>
      <c r="H115" s="20">
        <f t="shared" si="6"/>
        <v>98.922432345465623</v>
      </c>
      <c r="I115" s="20">
        <f t="shared" si="7"/>
        <v>98.922432345465623</v>
      </c>
    </row>
    <row r="116" spans="1:9">
      <c r="A116" s="320"/>
      <c r="B116" s="319" t="s">
        <v>596</v>
      </c>
      <c r="C116" s="186">
        <v>1723763979</v>
      </c>
      <c r="D116" s="186">
        <v>1981144352.0799999</v>
      </c>
      <c r="E116" s="203">
        <v>1981144352.0799999</v>
      </c>
      <c r="F116" s="203">
        <v>1886899341.3899999</v>
      </c>
      <c r="G116" s="13"/>
      <c r="H116" s="20">
        <f t="shared" si="6"/>
        <v>95.2429003676056</v>
      </c>
      <c r="I116" s="20">
        <f t="shared" si="7"/>
        <v>95.2429003676056</v>
      </c>
    </row>
    <row r="117" spans="1:9">
      <c r="A117" s="320"/>
      <c r="B117" s="319" t="s">
        <v>190</v>
      </c>
      <c r="C117" s="186">
        <v>3972659500.4169002</v>
      </c>
      <c r="D117" s="186">
        <v>3950499409.0820999</v>
      </c>
      <c r="E117" s="203">
        <v>3950499409.0820999</v>
      </c>
      <c r="F117" s="203">
        <v>3769715214.7364202</v>
      </c>
      <c r="G117" s="13"/>
      <c r="H117" s="20">
        <f t="shared" si="6"/>
        <v>95.423763539109473</v>
      </c>
      <c r="I117" s="20">
        <f t="shared" si="7"/>
        <v>95.423763539109473</v>
      </c>
    </row>
    <row r="118" spans="1:9">
      <c r="A118" s="320"/>
      <c r="B118" s="319" t="s">
        <v>450</v>
      </c>
      <c r="C118" s="186">
        <v>10695893262</v>
      </c>
      <c r="D118" s="186">
        <v>10298928091.200001</v>
      </c>
      <c r="E118" s="203">
        <v>10298928091.200001</v>
      </c>
      <c r="F118" s="203">
        <v>10217626046.57999</v>
      </c>
      <c r="G118" s="13"/>
      <c r="H118" s="20">
        <f t="shared" si="6"/>
        <v>99.210577606717337</v>
      </c>
      <c r="I118" s="20">
        <f t="shared" si="7"/>
        <v>99.210577606717337</v>
      </c>
    </row>
    <row r="119" spans="1:9">
      <c r="A119" s="367" t="s">
        <v>119</v>
      </c>
      <c r="B119" s="367"/>
      <c r="C119" s="191">
        <f>SUM(C120:C122)</f>
        <v>11552199344.929977</v>
      </c>
      <c r="D119" s="191">
        <f>SUM(D120:D122)</f>
        <v>12879317553.089998</v>
      </c>
      <c r="E119" s="191">
        <f>SUM(E120:E122)</f>
        <v>12879317553.089998</v>
      </c>
      <c r="F119" s="191">
        <f>SUM(F120:F122)</f>
        <v>12839339015.680014</v>
      </c>
      <c r="G119" s="206"/>
      <c r="H119" s="190">
        <f t="shared" si="6"/>
        <v>99.689591181790576</v>
      </c>
      <c r="I119" s="190">
        <f t="shared" si="7"/>
        <v>99.689591181790576</v>
      </c>
    </row>
    <row r="120" spans="1:9">
      <c r="A120" s="320"/>
      <c r="B120" s="319" t="s">
        <v>597</v>
      </c>
      <c r="C120" s="186">
        <v>9576437045.909977</v>
      </c>
      <c r="D120" s="203">
        <v>10727564325.839998</v>
      </c>
      <c r="E120" s="203">
        <v>10727564325.839998</v>
      </c>
      <c r="F120" s="203">
        <v>10717612548.930014</v>
      </c>
      <c r="G120" s="13"/>
      <c r="H120" s="20">
        <f t="shared" si="6"/>
        <v>99.907231720009236</v>
      </c>
      <c r="I120" s="20">
        <f t="shared" si="7"/>
        <v>99.907231720009236</v>
      </c>
    </row>
    <row r="121" spans="1:9">
      <c r="A121" s="320"/>
      <c r="B121" s="319" t="s">
        <v>596</v>
      </c>
      <c r="C121" s="186">
        <v>1658459480</v>
      </c>
      <c r="D121" s="203">
        <v>1823221841</v>
      </c>
      <c r="E121" s="203">
        <v>1823221841</v>
      </c>
      <c r="F121" s="203">
        <v>1823221841</v>
      </c>
      <c r="G121" s="13"/>
      <c r="H121" s="20">
        <f t="shared" si="6"/>
        <v>100</v>
      </c>
      <c r="I121" s="20">
        <f t="shared" si="7"/>
        <v>100</v>
      </c>
    </row>
    <row r="122" spans="1:9">
      <c r="A122" s="322"/>
      <c r="B122" s="323" t="s">
        <v>190</v>
      </c>
      <c r="C122" s="204">
        <v>317302819.01999974</v>
      </c>
      <c r="D122" s="324">
        <v>328531386.25</v>
      </c>
      <c r="E122" s="324">
        <v>328531386.25</v>
      </c>
      <c r="F122" s="324">
        <v>298504625.75000012</v>
      </c>
      <c r="G122" s="202"/>
      <c r="H122" s="201">
        <f t="shared" si="6"/>
        <v>90.860306881866478</v>
      </c>
      <c r="I122" s="201">
        <f t="shared" si="7"/>
        <v>90.860306881866478</v>
      </c>
    </row>
    <row r="123" spans="1:9">
      <c r="A123" s="359" t="s">
        <v>663</v>
      </c>
      <c r="B123" s="360"/>
      <c r="C123" s="360"/>
      <c r="D123" s="360"/>
      <c r="E123" s="360"/>
      <c r="F123" s="360"/>
      <c r="G123" s="360"/>
      <c r="H123" s="360"/>
      <c r="I123" s="360"/>
    </row>
    <row r="124" spans="1:9" ht="53.25" customHeight="1">
      <c r="A124" s="360"/>
      <c r="B124" s="360"/>
      <c r="C124" s="360"/>
      <c r="D124" s="360"/>
      <c r="E124" s="360"/>
      <c r="F124" s="360"/>
      <c r="G124" s="360"/>
      <c r="H124" s="360"/>
      <c r="I124" s="360"/>
    </row>
  </sheetData>
  <mergeCells count="29">
    <mergeCell ref="A8:B8"/>
    <mergeCell ref="A9:B9"/>
    <mergeCell ref="A14:B14"/>
    <mergeCell ref="A16:B16"/>
    <mergeCell ref="A18:B18"/>
    <mergeCell ref="A3:I3"/>
    <mergeCell ref="A4:A7"/>
    <mergeCell ref="B4:B7"/>
    <mergeCell ref="E4:F4"/>
    <mergeCell ref="H4:I5"/>
    <mergeCell ref="C5:C6"/>
    <mergeCell ref="D5:D6"/>
    <mergeCell ref="E5:E6"/>
    <mergeCell ref="A1:D1"/>
    <mergeCell ref="A63:B63"/>
    <mergeCell ref="A68:B68"/>
    <mergeCell ref="A44:B44"/>
    <mergeCell ref="A61:B61"/>
    <mergeCell ref="A123:I124"/>
    <mergeCell ref="A92:B92"/>
    <mergeCell ref="A103:B103"/>
    <mergeCell ref="A105:B105"/>
    <mergeCell ref="A107:B107"/>
    <mergeCell ref="A109:B109"/>
    <mergeCell ref="A114:B114"/>
    <mergeCell ref="A119:B119"/>
    <mergeCell ref="A70:B70"/>
    <mergeCell ref="A79:B79"/>
    <mergeCell ref="A81:B8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13'!Área_de_impresión</vt:lpstr>
      <vt:lpstr>'Anexo 14'!Área_de_impresión</vt:lpstr>
      <vt:lpstr>'Anexo 16 '!Área_de_impresión</vt:lpstr>
      <vt:lpstr>'Anexo 19'!Área_de_impresión</vt:lpstr>
      <vt:lpstr>'Anexo 10'!Títulos_a_imprimir</vt:lpstr>
      <vt:lpstr>'Anexo 11'!Títulos_a_imprimir</vt:lpstr>
      <vt:lpstr>'Anexo 13'!Títulos_a_imprimir</vt:lpstr>
      <vt:lpstr>'Anexo 14'!Títulos_a_imprimir</vt:lpstr>
      <vt:lpstr>'Anexo 16 '!Títulos_a_imprimir</vt:lpstr>
      <vt:lpstr>'Anexo 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francisco_reyes</dc:creator>
  <cp:lastModifiedBy>Usuario de Windows</cp:lastModifiedBy>
  <cp:lastPrinted>2018-01-24T02:06:39Z</cp:lastPrinted>
  <dcterms:created xsi:type="dcterms:W3CDTF">2016-01-19T03:27:21Z</dcterms:created>
  <dcterms:modified xsi:type="dcterms:W3CDTF">2018-01-29T02:27:16Z</dcterms:modified>
</cp:coreProperties>
</file>