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ación 2017\Informes Trimestrales\Enero-junio\Programas Presupuestarios\"/>
    </mc:Choice>
  </mc:AlternateContent>
  <bookViews>
    <workbookView xWindow="0" yWindow="0" windowWidth="25200" windowHeight="10575"/>
  </bookViews>
  <sheets>
    <sheet name="Princi_Prog_2T_2017" sheetId="1" r:id="rId1"/>
  </sheets>
  <definedNames>
    <definedName name="_xlnm._FilterDatabase" localSheetId="0" hidden="1">Princi_Prog_2T_2017!$C$9:$K$248</definedName>
    <definedName name="_xlnm.Print_Area" localSheetId="0">Princi_Prog_2T_2017!$A$1:$K$249</definedName>
    <definedName name="_xlnm.Print_Titles" localSheetId="0">Princi_Prog_2T_2017!$3:$9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4" i="1" l="1"/>
  <c r="J244" i="1"/>
  <c r="K243" i="1"/>
  <c r="J243" i="1"/>
  <c r="K242" i="1"/>
  <c r="J242" i="1"/>
  <c r="H241" i="1"/>
  <c r="G241" i="1"/>
  <c r="F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H232" i="1"/>
  <c r="G232" i="1"/>
  <c r="G231" i="1" s="1"/>
  <c r="F232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H222" i="1"/>
  <c r="G222" i="1"/>
  <c r="F222" i="1"/>
  <c r="K221" i="1"/>
  <c r="J221" i="1"/>
  <c r="H220" i="1"/>
  <c r="G220" i="1"/>
  <c r="F220" i="1"/>
  <c r="K219" i="1"/>
  <c r="J219" i="1"/>
  <c r="K218" i="1"/>
  <c r="J218" i="1"/>
  <c r="K217" i="1"/>
  <c r="J217" i="1"/>
  <c r="H216" i="1"/>
  <c r="G216" i="1"/>
  <c r="F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H208" i="1"/>
  <c r="G208" i="1"/>
  <c r="F208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H190" i="1"/>
  <c r="G190" i="1"/>
  <c r="F190" i="1"/>
  <c r="K188" i="1"/>
  <c r="J188" i="1"/>
  <c r="H187" i="1"/>
  <c r="G187" i="1"/>
  <c r="F187" i="1"/>
  <c r="K186" i="1"/>
  <c r="J186" i="1"/>
  <c r="K185" i="1"/>
  <c r="J185" i="1"/>
  <c r="H184" i="1"/>
  <c r="G184" i="1"/>
  <c r="F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H167" i="1"/>
  <c r="G167" i="1"/>
  <c r="G166" i="1" s="1"/>
  <c r="F167" i="1"/>
  <c r="F166" i="1" s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H153" i="1"/>
  <c r="G153" i="1"/>
  <c r="F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H146" i="1"/>
  <c r="H145" i="1" s="1"/>
  <c r="G146" i="1"/>
  <c r="G145" i="1" s="1"/>
  <c r="F146" i="1"/>
  <c r="F145" i="1" s="1"/>
  <c r="K144" i="1"/>
  <c r="J144" i="1"/>
  <c r="H143" i="1"/>
  <c r="G143" i="1"/>
  <c r="F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H119" i="1"/>
  <c r="H118" i="1" s="1"/>
  <c r="G119" i="1"/>
  <c r="G118" i="1" s="1"/>
  <c r="F119" i="1"/>
  <c r="F118" i="1" s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H89" i="1"/>
  <c r="G89" i="1"/>
  <c r="F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H75" i="1"/>
  <c r="G75" i="1"/>
  <c r="F75" i="1"/>
  <c r="K74" i="1"/>
  <c r="J74" i="1"/>
  <c r="H73" i="1"/>
  <c r="G73" i="1"/>
  <c r="F73" i="1"/>
  <c r="K72" i="1"/>
  <c r="J72" i="1"/>
  <c r="K71" i="1"/>
  <c r="J71" i="1"/>
  <c r="K70" i="1"/>
  <c r="J70" i="1"/>
  <c r="K69" i="1"/>
  <c r="J69" i="1"/>
  <c r="H68" i="1"/>
  <c r="G68" i="1"/>
  <c r="F68" i="1"/>
  <c r="K67" i="1"/>
  <c r="J67" i="1"/>
  <c r="H66" i="1"/>
  <c r="G66" i="1"/>
  <c r="F66" i="1"/>
  <c r="K65" i="1"/>
  <c r="J65" i="1"/>
  <c r="H64" i="1"/>
  <c r="G64" i="1"/>
  <c r="F64" i="1"/>
  <c r="K63" i="1"/>
  <c r="J63" i="1"/>
  <c r="K62" i="1"/>
  <c r="J62" i="1"/>
  <c r="K61" i="1"/>
  <c r="J61" i="1"/>
  <c r="H60" i="1"/>
  <c r="G60" i="1"/>
  <c r="F60" i="1"/>
  <c r="K59" i="1"/>
  <c r="J59" i="1"/>
  <c r="K58" i="1"/>
  <c r="J58" i="1"/>
  <c r="K57" i="1"/>
  <c r="J57" i="1"/>
  <c r="K56" i="1"/>
  <c r="J56" i="1"/>
  <c r="K55" i="1"/>
  <c r="J55" i="1"/>
  <c r="H54" i="1"/>
  <c r="G54" i="1"/>
  <c r="F54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H39" i="1"/>
  <c r="G39" i="1"/>
  <c r="F39" i="1"/>
  <c r="K38" i="1"/>
  <c r="J38" i="1"/>
  <c r="H37" i="1"/>
  <c r="G37" i="1"/>
  <c r="F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H24" i="1"/>
  <c r="G24" i="1"/>
  <c r="F24" i="1"/>
  <c r="K23" i="1"/>
  <c r="J23" i="1"/>
  <c r="H22" i="1"/>
  <c r="G22" i="1"/>
  <c r="F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H11" i="1"/>
  <c r="G11" i="1"/>
  <c r="F11" i="1"/>
  <c r="K167" i="1" l="1"/>
  <c r="K64" i="1"/>
  <c r="K232" i="1"/>
  <c r="J89" i="1"/>
  <c r="G189" i="1"/>
  <c r="K241" i="1"/>
  <c r="K11" i="1"/>
  <c r="K24" i="1"/>
  <c r="K39" i="1"/>
  <c r="H166" i="1"/>
  <c r="K166" i="1" s="1"/>
  <c r="K208" i="1"/>
  <c r="H231" i="1"/>
  <c r="K231" i="1" s="1"/>
  <c r="J241" i="1"/>
  <c r="K187" i="1"/>
  <c r="K216" i="1"/>
  <c r="K153" i="1"/>
  <c r="J167" i="1"/>
  <c r="K184" i="1"/>
  <c r="J232" i="1"/>
  <c r="K60" i="1"/>
  <c r="K68" i="1"/>
  <c r="K75" i="1"/>
  <c r="K89" i="1"/>
  <c r="K22" i="1"/>
  <c r="K37" i="1"/>
  <c r="J60" i="1"/>
  <c r="F53" i="1"/>
  <c r="K66" i="1"/>
  <c r="K73" i="1"/>
  <c r="K119" i="1"/>
  <c r="K190" i="1"/>
  <c r="J208" i="1"/>
  <c r="K220" i="1"/>
  <c r="G53" i="1"/>
  <c r="K118" i="1"/>
  <c r="K143" i="1"/>
  <c r="H189" i="1"/>
  <c r="F189" i="1"/>
  <c r="K222" i="1"/>
  <c r="H53" i="1"/>
  <c r="J64" i="1"/>
  <c r="J216" i="1"/>
  <c r="J145" i="1"/>
  <c r="K145" i="1"/>
  <c r="J11" i="1"/>
  <c r="J24" i="1"/>
  <c r="J39" i="1"/>
  <c r="J54" i="1"/>
  <c r="J68" i="1"/>
  <c r="J75" i="1"/>
  <c r="J118" i="1"/>
  <c r="J143" i="1"/>
  <c r="J146" i="1"/>
  <c r="J184" i="1"/>
  <c r="J222" i="1"/>
  <c r="J22" i="1"/>
  <c r="J37" i="1"/>
  <c r="K54" i="1"/>
  <c r="J66" i="1"/>
  <c r="J73" i="1"/>
  <c r="J119" i="1"/>
  <c r="K146" i="1"/>
  <c r="J153" i="1"/>
  <c r="J187" i="1"/>
  <c r="J190" i="1"/>
  <c r="J220" i="1"/>
  <c r="F231" i="1"/>
  <c r="H10" i="1" l="1"/>
  <c r="G10" i="1"/>
  <c r="F10" i="1"/>
  <c r="J189" i="1"/>
  <c r="K189" i="1"/>
  <c r="J231" i="1"/>
  <c r="J53" i="1"/>
  <c r="J166" i="1"/>
  <c r="K53" i="1"/>
  <c r="K10" i="1" l="1"/>
  <c r="J10" i="1" l="1"/>
</calcChain>
</file>

<file path=xl/sharedStrings.xml><?xml version="1.0" encoding="utf-8"?>
<sst xmlns="http://schemas.openxmlformats.org/spreadsheetml/2006/main" count="259" uniqueCount="248">
  <si>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</si>
  <si>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</si>
  <si>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</si>
  <si>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</si>
  <si>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</si>
  <si>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</si>
  <si>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</si>
  <si>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</si>
  <si>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</si>
  <si>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</si>
  <si>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</si>
  <si>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</si>
  <si>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AVANCE FINANCIERO DE LOS PROGRAMAS PRESUPUESTARIOS PRINCIPALES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</si>
  <si>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</si>
  <si>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</si>
  <si>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</si>
  <si>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</si>
  <si>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</si>
  <si>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</si>
  <si>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</si>
  <si>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</si>
  <si>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</si>
  <si>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</si>
  <si>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</si>
  <si>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</si>
  <si>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</si>
  <si>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</si>
  <si>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</si>
  <si>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</si>
  <si>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</si>
  <si>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</si>
  <si>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</si>
  <si>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</si>
  <si>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</si>
  <si>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</si>
  <si>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</si>
  <si>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</si>
  <si>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</si>
  <si>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</si>
  <si>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</si>
  <si>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</si>
  <si>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</si>
  <si>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</si>
  <si>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</si>
  <si>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</si>
  <si>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</si>
  <si>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Coordinación del Sistema Nacional de Protección Civil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</si>
  <si>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</si>
  <si>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</si>
  <si>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</si>
  <si>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</si>
  <si>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</si>
  <si>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</si>
  <si>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</si>
  <si>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</si>
  <si>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</si>
  <si>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</si>
  <si>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</si>
  <si>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</si>
  <si>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</si>
  <si>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</si>
  <si>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</si>
  <si>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</si>
  <si>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</si>
  <si>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</si>
  <si>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</si>
  <si>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</si>
  <si>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</si>
  <si>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</si>
  <si>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</si>
  <si>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</si>
  <si>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</si>
  <si>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</si>
  <si>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</si>
  <si>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</si>
  <si>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</si>
  <si>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</si>
  <si>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</si>
  <si>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</si>
  <si>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</si>
  <si>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</si>
  <si>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</si>
  <si>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</si>
  <si>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</si>
  <si>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</si>
  <si>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</si>
  <si>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</si>
  <si>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Proyectos de Infraestructura Ferroviaria</t>
  </si>
  <si>
    <t>Protección de los derechos de los consumidores y Sistema Nacional de Protección al Consumidor</t>
  </si>
  <si>
    <t>Atención de trámites y promoción de los programas de la Secretaría en las entidades federativas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</si>
  <si>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</si>
  <si>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</si>
  <si>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</si>
  <si>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</si>
  <si>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</si>
  <si>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</si>
  <si>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</si>
  <si>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</si>
  <si>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</si>
  <si>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</si>
  <si>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</si>
  <si>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</si>
  <si>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</si>
  <si>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</si>
  <si>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</si>
  <si>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</si>
  <si>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</si>
  <si>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</si>
  <si>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</si>
  <si>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</si>
  <si>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</si>
  <si>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</si>
  <si>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</si>
  <si>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</si>
  <si>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</si>
  <si>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</si>
  <si>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</si>
  <si>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</si>
  <si>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</si>
  <si>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</si>
  <si>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</si>
  <si>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</si>
  <si>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</si>
  <si>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</si>
  <si>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</si>
  <si>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</si>
  <si>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</si>
  <si>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</si>
  <si>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</si>
  <si>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</si>
  <si>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</si>
  <si>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</si>
  <si>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</si>
  <si>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</si>
  <si>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</si>
  <si>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</si>
  <si>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</si>
  <si>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</si>
  <si>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</si>
  <si>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</si>
  <si>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</si>
  <si>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</si>
  <si>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</si>
  <si>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</si>
  <si>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</si>
  <si>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</si>
  <si>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</si>
  <si>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</si>
  <si>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</si>
  <si>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</si>
  <si>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</si>
  <si>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</si>
  <si>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</si>
  <si>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</si>
  <si>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</si>
  <si>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</si>
  <si>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</si>
  <si>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</si>
  <si>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</si>
  <si>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</si>
  <si>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Apoyo a la Infraestructura Hidroagrícola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</si>
  <si>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</si>
  <si>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</si>
  <si>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</si>
  <si>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</si>
  <si>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</si>
  <si>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</si>
  <si>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</si>
  <si>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</si>
  <si>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</si>
  <si>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</si>
  <si>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</si>
  <si>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</si>
  <si>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</si>
  <si>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</si>
  <si>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</si>
  <si>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</si>
  <si>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</si>
  <si>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</si>
  <si>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</si>
  <si>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</si>
  <si>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</si>
  <si>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</si>
  <si>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</si>
  <si>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</si>
  <si>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Subsidios en materia de seguridad pública</t>
  </si>
  <si>
    <t>Diseño, conducción y ejecución de la política exterior</t>
  </si>
  <si>
    <t>Entidades no Sectorizadas</t>
  </si>
  <si>
    <t>Programa de Inclusión Financiera</t>
  </si>
  <si>
    <t>Desarrollo y Vinculación de la Investigación Científica y Tecnológica con el Sector</t>
  </si>
  <si>
    <t>Programa de Apoyos a Pequeños Productores</t>
  </si>
  <si>
    <t>Aplicación y modernización del marco regulatorio y operativo en materia mercantil, de normalización e inversión extranjera</t>
  </si>
  <si>
    <t>Fortalecimiento de la Calidad Educativa</t>
  </si>
  <si>
    <t>Programa de Cultura Física y Deporte</t>
  </si>
  <si>
    <t>Programa de la Reforma Educativa</t>
  </si>
  <si>
    <t>Prevención y control de enfermedades</t>
  </si>
  <si>
    <t>Salud materna, sexual y reproductiva</t>
  </si>
  <si>
    <t>Apoyos para la protección de las personas en estado de necesidad</t>
  </si>
  <si>
    <t>Política de Desarrollo Urbano y Ordenamiento del Territorio</t>
  </si>
  <si>
    <t>Programa de Prevención de Riesgos</t>
  </si>
  <si>
    <t>Programa de Infraestructura</t>
  </si>
  <si>
    <t>Programa de Apoyo a la Vivienda</t>
  </si>
  <si>
    <t>Infraestructura para la modernización y rehabilitación de riego y temporal tecnificado</t>
  </si>
  <si>
    <t>Desarrollo y promoción de proyectos turísticos sustentables</t>
  </si>
  <si>
    <t>Investigación científica, desarrollo e innovación</t>
  </si>
  <si>
    <t>Fomento Regional de las Capacidades Científicas, Tecnológicas y de Innovación</t>
  </si>
  <si>
    <t>PEF 2017</t>
  </si>
  <si>
    <t>(3)</t>
  </si>
  <si>
    <t>(4)=(3/1)</t>
  </si>
  <si>
    <t>(5)=(3/2)</t>
  </si>
  <si>
    <t>Programa de Aseguramiento Agropecuario</t>
  </si>
  <si>
    <t>Programa de Concurrencia con las Entidades Federativas</t>
  </si>
  <si>
    <t>Programa de Apoyos a la Comercialización</t>
  </si>
  <si>
    <t>Estudios y Proyectos de Construcción de Caminos Rurales y Carreteras Alimentadoras</t>
  </si>
  <si>
    <t>Generación y difusión de información para el consumidor</t>
  </si>
  <si>
    <t>Promoción del Comercio Exterior y Atracción de Inversión Extranjera Directa</t>
  </si>
  <si>
    <t>Programa para el Desarrollo de la Industria de Software (PROSOFT) y la innovación</t>
  </si>
  <si>
    <t>Mantenimiento de Infraestructura</t>
  </si>
  <si>
    <t>Actividades de Apoyo Administrativo</t>
  </si>
  <si>
    <t xml:space="preserve">Marina   </t>
  </si>
  <si>
    <t>Programa de Modernización de los Registros Públicos de la Propiedad y Catastros</t>
  </si>
  <si>
    <t>Operación y mantenimiento de Infraestructura Hídrica</t>
  </si>
  <si>
    <t>Programa de Conservación para el Desarrollo Sostenible (PROCODES)</t>
  </si>
  <si>
    <t>Agua Potable, Drenaje y Tratamiento</t>
  </si>
  <si>
    <t>Programa de Desarrollo Humano Oportunidades</t>
  </si>
  <si>
    <t>Seguro de Vida para Jefas de Familia</t>
  </si>
  <si>
    <t>Promover y proteger los Derechos Humanos de los integrantes de pueblos y comunidades indígenas y atender asuntos de indígenas en reclusión</t>
  </si>
  <si>
    <t>Actividades de apoyo Administrativo</t>
  </si>
  <si>
    <t>Cultura</t>
  </si>
  <si>
    <t>Informes sobre la Situación Económica,
las Finanzas Públicas y la Deuda Pública</t>
  </si>
  <si>
    <t>-o-: mayor de 500 por ciento.</t>
  </si>
  <si>
    <t>p_/ Cifras preliminares. Las sumas parciales pueden no coincidir con el total, así como los cálculos porcentuales, debido al redondeo de las cifras.</t>
  </si>
  <si>
    <t xml:space="preserve">n.a. no aplica. </t>
  </si>
  <si>
    <t>Segundo Trimestre de 2017</t>
  </si>
  <si>
    <t>Enero-junio 2017</t>
  </si>
  <si>
    <t>Enero - junio</t>
  </si>
  <si>
    <t>Programa nacional de financiamiento al microempresario y a la mujer rural</t>
  </si>
  <si>
    <t>Seguro Médico Siglo XXI</t>
  </si>
  <si>
    <t>Provisiones Salariales y Económicas</t>
  </si>
  <si>
    <t>Fondo Regional</t>
  </si>
  <si>
    <t>Fondo de Apoyo a Migrantes</t>
  </si>
  <si>
    <t>Programa para el Rescate del Acapulco Tradicional</t>
  </si>
  <si>
    <t>Fortalecimiento de la Infraestructura Científica y Tecnológica</t>
  </si>
  <si>
    <t>Fortalecimiento a la Transversalidad de la Perspectiva de Género</t>
  </si>
  <si>
    <t>Programa de Apoyos a la Cultura</t>
  </si>
  <si>
    <t>ANEXO VI. AVANCE FINANCIERO DE LOS PRINCIPALES PROGRAMAS PRESUPUESTARIOS</t>
  </si>
  <si>
    <t>Aprobado Anual</t>
  </si>
  <si>
    <r>
      <t>Observado</t>
    </r>
    <r>
      <rPr>
        <b/>
        <vertAlign val="superscript"/>
        <sz val="9"/>
        <rFont val="Soberana Sans"/>
        <family val="3"/>
      </rPr>
      <t xml:space="preserve"> p_/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</si>
</sst>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vertAlign val="superscript"/>
      <sz val="9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9" fillId="0" borderId="0" xfId="0" quotePrefix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right" vertical="top"/>
    </xf>
    <xf numFmtId="43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8" fillId="0" borderId="2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8"/>
  <sheetViews>
    <sheetView showGridLines="0" tabSelected="1" topLeftCell="C1" zoomScaleNormal="100" workbookViewId="0">
      <selection activeCell="M13" sqref="M13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6"/>
    <col min="13" max="16384" width="11.42578125" style="1"/>
  </cols>
  <sheetData>
    <row r="1" spans="3:13" ht="51.75" customHeight="1" x14ac:dyDescent="0.2">
      <c r="C1" s="43" t="s">
        <v>229</v>
      </c>
      <c r="D1" s="43"/>
      <c r="E1" s="43"/>
      <c r="F1" s="26" t="s">
        <v>233</v>
      </c>
      <c r="G1" s="26"/>
      <c r="H1" s="26"/>
      <c r="I1" s="26"/>
      <c r="K1" s="26"/>
    </row>
    <row r="2" spans="3:13" ht="45" customHeight="1" x14ac:dyDescent="0.3">
      <c r="C2" s="44" t="s">
        <v>245</v>
      </c>
      <c r="D2" s="44"/>
      <c r="E2" s="44"/>
      <c r="F2" s="44"/>
      <c r="G2" s="44"/>
      <c r="H2" s="44"/>
      <c r="I2" s="44"/>
      <c r="J2" s="44"/>
      <c r="K2" s="44"/>
    </row>
    <row r="3" spans="3:13" s="4" customFormat="1" ht="17.25" x14ac:dyDescent="0.2"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5"/>
    </row>
    <row r="4" spans="3:13" s="4" customFormat="1" ht="15.75" x14ac:dyDescent="0.2">
      <c r="C4" s="29" t="s">
        <v>234</v>
      </c>
      <c r="D4" s="28"/>
      <c r="E4" s="28"/>
      <c r="F4" s="28"/>
      <c r="G4" s="28"/>
      <c r="H4" s="28"/>
      <c r="I4" s="28"/>
      <c r="J4" s="28"/>
      <c r="K4" s="28"/>
      <c r="L4" s="5"/>
    </row>
    <row r="5" spans="3:13" s="4" customFormat="1" x14ac:dyDescent="0.2">
      <c r="C5" s="28" t="s">
        <v>0</v>
      </c>
      <c r="D5" s="28"/>
      <c r="E5" s="28"/>
      <c r="F5" s="28"/>
      <c r="G5" s="28"/>
      <c r="H5" s="28"/>
      <c r="I5" s="28"/>
      <c r="J5" s="28"/>
      <c r="K5" s="28"/>
      <c r="L5" s="5"/>
    </row>
    <row r="6" spans="3:13" s="4" customFormat="1" x14ac:dyDescent="0.2">
      <c r="C6" s="28"/>
      <c r="D6" s="28"/>
      <c r="E6" s="28"/>
      <c r="F6" s="28"/>
      <c r="G6" s="28"/>
      <c r="H6" s="28"/>
      <c r="I6" s="28"/>
      <c r="J6" s="28"/>
      <c r="K6" s="28"/>
      <c r="L6" s="5"/>
    </row>
    <row r="7" spans="3:13" s="4" customFormat="1" ht="30" customHeight="1" x14ac:dyDescent="0.2">
      <c r="C7" s="7"/>
      <c r="D7" s="7"/>
      <c r="E7" s="7"/>
      <c r="F7" s="8" t="s">
        <v>246</v>
      </c>
      <c r="G7" s="30" t="s">
        <v>235</v>
      </c>
      <c r="H7" s="31"/>
      <c r="I7" s="7"/>
      <c r="J7" s="42" t="s">
        <v>2</v>
      </c>
      <c r="K7" s="42"/>
      <c r="L7" s="9"/>
      <c r="M7" s="10"/>
    </row>
    <row r="8" spans="3:13" s="4" customFormat="1" ht="27" x14ac:dyDescent="0.2">
      <c r="C8" s="7"/>
      <c r="D8" s="11" t="s">
        <v>13</v>
      </c>
      <c r="E8" s="7"/>
      <c r="F8" s="12" t="s">
        <v>206</v>
      </c>
      <c r="G8" s="13" t="s">
        <v>1</v>
      </c>
      <c r="H8" s="13" t="s">
        <v>247</v>
      </c>
      <c r="I8" s="7"/>
      <c r="J8" s="14" t="s">
        <v>3</v>
      </c>
      <c r="K8" s="35" t="s">
        <v>4</v>
      </c>
      <c r="L8" s="9"/>
      <c r="M8" s="10"/>
    </row>
    <row r="9" spans="3:13" s="4" customFormat="1" ht="14.25" thickBot="1" x14ac:dyDescent="0.25">
      <c r="C9" s="15"/>
      <c r="D9" s="15"/>
      <c r="E9" s="15"/>
      <c r="F9" s="16" t="s">
        <v>5</v>
      </c>
      <c r="G9" s="16" t="s">
        <v>6</v>
      </c>
      <c r="H9" s="17" t="s">
        <v>207</v>
      </c>
      <c r="I9" s="16"/>
      <c r="J9" s="18" t="s">
        <v>208</v>
      </c>
      <c r="K9" s="18" t="s">
        <v>209</v>
      </c>
      <c r="L9" s="9"/>
      <c r="M9" s="10"/>
    </row>
    <row r="10" spans="3:13" s="2" customFormat="1" ht="13.5" x14ac:dyDescent="0.2">
      <c r="C10" s="11" t="s">
        <v>7</v>
      </c>
      <c r="D10" s="11"/>
      <c r="E10" s="11"/>
      <c r="F10" s="19">
        <f>+F11+F22+F24+F37+F39+F53+F75+F89+F118+F143+F145+F153+F166+F184+F187+F189+F208+F216+F220+F222+F231+F241</f>
        <v>814528.60472600011</v>
      </c>
      <c r="G10" s="19">
        <f t="shared" ref="G10:H10" si="0">+G11+G22+G24+G37+G39+G53+G75+G89+G118+G143+G145+G153+G166+G184+G187+G189+G208+G216+G220+G222+G231+G241</f>
        <v>463239.7894226599</v>
      </c>
      <c r="H10" s="19">
        <f t="shared" si="0"/>
        <v>430488.76576420001</v>
      </c>
      <c r="I10" s="19"/>
      <c r="J10" s="20">
        <f>+H10/F10*100</f>
        <v>52.85127658702821</v>
      </c>
      <c r="K10" s="20">
        <f>+H10/G10*100</f>
        <v>92.930006358202135</v>
      </c>
      <c r="L10" s="9"/>
      <c r="M10" s="11"/>
    </row>
    <row r="11" spans="3:13" s="3" customFormat="1" ht="13.5" x14ac:dyDescent="0.2">
      <c r="C11" s="11" t="s">
        <v>15</v>
      </c>
      <c r="D11" s="11"/>
      <c r="E11" s="11"/>
      <c r="F11" s="19">
        <f>SUM(F12:F21)</f>
        <v>52583.011052000009</v>
      </c>
      <c r="G11" s="19">
        <f>SUM(G12:G21)</f>
        <v>31189.221921669996</v>
      </c>
      <c r="H11" s="19">
        <f>SUM(H12:H21)</f>
        <v>31823.925870230025</v>
      </c>
      <c r="I11" s="19"/>
      <c r="J11" s="20">
        <f t="shared" ref="J11:J42" si="1">IF(AND(H11=0,F11&gt;0),"n.a.",IF(AND(H11=0,F11&lt;0),"n.a.",IF(OR(H11=0,F11=0),"              n.a.",IF(OR((AND(H11&lt;0,F11&gt;0)),(AND(H11&gt;0,F11&lt;0))),"                n.a.",IF(((H11/F11))*100&gt;500,"             -o-",((H11/F11))*100)))))</f>
        <v>60.521307611614219</v>
      </c>
      <c r="K11" s="20">
        <f t="shared" ref="K11:K42" si="2">IF(AND(H11=0,G11&gt;0),"n.a.",IF(AND(H11=0,G11&lt;0),"n.a.",IF(OR(H11=0,G11=0),"              n.a.",IF(OR((AND(H11&lt;0,G11&gt;0)),(AND(H11&gt;0,G11&lt;0))),"                n.a.",IF(((H11/G11))*100&gt;500,"             -o-",((H11/G11))*100)))))</f>
        <v>102.03501052432169</v>
      </c>
      <c r="L11" s="40"/>
      <c r="M11" s="21"/>
    </row>
    <row r="12" spans="3:13" s="3" customFormat="1" ht="13.5" x14ac:dyDescent="0.2">
      <c r="C12" s="11"/>
      <c r="D12" s="22" t="s">
        <v>40</v>
      </c>
      <c r="E12" s="22"/>
      <c r="F12" s="23">
        <v>2823.4498910000002</v>
      </c>
      <c r="G12" s="23">
        <v>1607.3549817099995</v>
      </c>
      <c r="H12" s="23">
        <v>1559.6960244900004</v>
      </c>
      <c r="I12" s="23"/>
      <c r="J12" s="36">
        <f t="shared" si="1"/>
        <v>55.240789980430371</v>
      </c>
      <c r="K12" s="36">
        <f t="shared" si="2"/>
        <v>97.034945126477496</v>
      </c>
      <c r="L12" s="9"/>
      <c r="M12" s="21"/>
    </row>
    <row r="13" spans="3:13" s="3" customFormat="1" ht="13.5" x14ac:dyDescent="0.2">
      <c r="C13" s="11"/>
      <c r="D13" s="22" t="s">
        <v>41</v>
      </c>
      <c r="E13" s="22"/>
      <c r="F13" s="23">
        <v>1781.463769</v>
      </c>
      <c r="G13" s="23">
        <v>2013.8186200199998</v>
      </c>
      <c r="H13" s="23">
        <v>2745.2625430300127</v>
      </c>
      <c r="I13" s="23"/>
      <c r="J13" s="36">
        <f t="shared" si="1"/>
        <v>154.10150859093966</v>
      </c>
      <c r="K13" s="36">
        <f t="shared" si="2"/>
        <v>136.32124143348864</v>
      </c>
      <c r="L13" s="9"/>
      <c r="M13" s="21"/>
    </row>
    <row r="14" spans="3:13" s="3" customFormat="1" ht="13.5" x14ac:dyDescent="0.2">
      <c r="C14" s="11"/>
      <c r="D14" s="22" t="s">
        <v>42</v>
      </c>
      <c r="E14" s="22"/>
      <c r="F14" s="23">
        <v>410.133105</v>
      </c>
      <c r="G14" s="23">
        <v>67.333885430000009</v>
      </c>
      <c r="H14" s="23">
        <v>67.333885430000009</v>
      </c>
      <c r="I14" s="23"/>
      <c r="J14" s="36">
        <f t="shared" si="1"/>
        <v>16.417568981660235</v>
      </c>
      <c r="K14" s="36">
        <f t="shared" si="2"/>
        <v>100</v>
      </c>
      <c r="L14" s="9"/>
      <c r="M14" s="21"/>
    </row>
    <row r="15" spans="3:13" s="3" customFormat="1" ht="13.5" x14ac:dyDescent="0.2">
      <c r="C15" s="11"/>
      <c r="D15" s="22" t="s">
        <v>43</v>
      </c>
      <c r="E15" s="22"/>
      <c r="F15" s="23">
        <v>1526.762127</v>
      </c>
      <c r="G15" s="23">
        <v>692.98334161999946</v>
      </c>
      <c r="H15" s="23">
        <v>736.87145038000995</v>
      </c>
      <c r="I15" s="23"/>
      <c r="J15" s="36">
        <f t="shared" si="1"/>
        <v>48.263671029613505</v>
      </c>
      <c r="K15" s="36">
        <f t="shared" si="2"/>
        <v>106.3332126653164</v>
      </c>
      <c r="L15" s="9"/>
      <c r="M15" s="21"/>
    </row>
    <row r="16" spans="3:13" s="3" customFormat="1" ht="13.5" x14ac:dyDescent="0.2">
      <c r="C16" s="11"/>
      <c r="D16" s="22" t="s">
        <v>44</v>
      </c>
      <c r="E16" s="22"/>
      <c r="F16" s="23">
        <v>23662.555132000005</v>
      </c>
      <c r="G16" s="23">
        <v>13001.568582279997</v>
      </c>
      <c r="H16" s="23">
        <v>12993.907724229999</v>
      </c>
      <c r="I16" s="23"/>
      <c r="J16" s="36">
        <f t="shared" si="1"/>
        <v>54.913375380403096</v>
      </c>
      <c r="K16" s="36">
        <f t="shared" si="2"/>
        <v>99.941077432299679</v>
      </c>
      <c r="L16" s="9"/>
      <c r="M16" s="21"/>
    </row>
    <row r="17" spans="3:13" s="3" customFormat="1" ht="13.5" x14ac:dyDescent="0.2">
      <c r="C17" s="11"/>
      <c r="D17" s="22" t="s">
        <v>45</v>
      </c>
      <c r="E17" s="22"/>
      <c r="F17" s="23">
        <v>16615.385818999999</v>
      </c>
      <c r="G17" s="23">
        <v>10004.31851008</v>
      </c>
      <c r="H17" s="23">
        <v>9919.6153901400012</v>
      </c>
      <c r="I17" s="23"/>
      <c r="J17" s="36">
        <f t="shared" si="1"/>
        <v>59.701384597381654</v>
      </c>
      <c r="K17" s="36">
        <f t="shared" si="2"/>
        <v>99.153334433978131</v>
      </c>
      <c r="L17" s="9"/>
      <c r="M17" s="21"/>
    </row>
    <row r="18" spans="3:13" s="3" customFormat="1" ht="13.5" x14ac:dyDescent="0.2">
      <c r="C18" s="11"/>
      <c r="D18" s="22" t="s">
        <v>46</v>
      </c>
      <c r="E18" s="22"/>
      <c r="F18" s="23">
        <v>222.097196</v>
      </c>
      <c r="G18" s="23">
        <v>67.723436730000003</v>
      </c>
      <c r="H18" s="23">
        <v>67.723436730000003</v>
      </c>
      <c r="I18" s="23"/>
      <c r="J18" s="36">
        <f t="shared" si="1"/>
        <v>30.492702271666683</v>
      </c>
      <c r="K18" s="36">
        <f t="shared" si="2"/>
        <v>100</v>
      </c>
      <c r="L18" s="9"/>
      <c r="M18" s="21"/>
    </row>
    <row r="19" spans="3:13" s="3" customFormat="1" ht="13.5" x14ac:dyDescent="0.2">
      <c r="C19" s="11"/>
      <c r="D19" s="22" t="s">
        <v>47</v>
      </c>
      <c r="E19" s="22"/>
      <c r="F19" s="23">
        <v>154.53019800000001</v>
      </c>
      <c r="G19" s="23">
        <v>69.21825139000002</v>
      </c>
      <c r="H19" s="23">
        <v>69.21825139000002</v>
      </c>
      <c r="I19" s="23"/>
      <c r="J19" s="36">
        <f t="shared" si="1"/>
        <v>44.792702194039776</v>
      </c>
      <c r="K19" s="36">
        <f t="shared" si="2"/>
        <v>100</v>
      </c>
      <c r="L19" s="9"/>
      <c r="M19" s="21"/>
    </row>
    <row r="20" spans="3:13" s="3" customFormat="1" ht="13.5" x14ac:dyDescent="0.2">
      <c r="C20" s="11"/>
      <c r="D20" s="22" t="s">
        <v>48</v>
      </c>
      <c r="E20" s="22"/>
      <c r="F20" s="23">
        <v>386.63381500000003</v>
      </c>
      <c r="G20" s="23">
        <v>206.28881642999991</v>
      </c>
      <c r="H20" s="23">
        <v>206.28881642999991</v>
      </c>
      <c r="I20" s="23"/>
      <c r="J20" s="36">
        <f t="shared" si="1"/>
        <v>53.355089086038653</v>
      </c>
      <c r="K20" s="36">
        <f t="shared" si="2"/>
        <v>100</v>
      </c>
      <c r="L20" s="9"/>
      <c r="M20" s="21"/>
    </row>
    <row r="21" spans="3:13" s="3" customFormat="1" ht="13.5" x14ac:dyDescent="0.2">
      <c r="C21" s="11"/>
      <c r="D21" s="22" t="s">
        <v>185</v>
      </c>
      <c r="E21" s="22"/>
      <c r="F21" s="23">
        <v>5000</v>
      </c>
      <c r="G21" s="23">
        <v>3458.6134959800011</v>
      </c>
      <c r="H21" s="23">
        <v>3458.008347980001</v>
      </c>
      <c r="I21" s="23"/>
      <c r="J21" s="36">
        <f t="shared" si="1"/>
        <v>69.160166959600019</v>
      </c>
      <c r="K21" s="36">
        <f t="shared" si="2"/>
        <v>99.982503162012662</v>
      </c>
      <c r="L21" s="9"/>
      <c r="M21" s="21"/>
    </row>
    <row r="22" spans="3:13" s="3" customFormat="1" ht="13.5" x14ac:dyDescent="0.2">
      <c r="C22" s="11" t="s">
        <v>16</v>
      </c>
      <c r="D22" s="11"/>
      <c r="E22" s="11"/>
      <c r="F22" s="19">
        <f>SUM(F23)</f>
        <v>4435.8733410000004</v>
      </c>
      <c r="G22" s="19">
        <f>SUM(G23)</f>
        <v>2798.9391484600005</v>
      </c>
      <c r="H22" s="19">
        <f>SUM(H23)</f>
        <v>2815.699363539999</v>
      </c>
      <c r="I22" s="19"/>
      <c r="J22" s="20">
        <f t="shared" si="1"/>
        <v>63.475648358012904</v>
      </c>
      <c r="K22" s="20">
        <f t="shared" si="2"/>
        <v>100.59880598294609</v>
      </c>
      <c r="L22" s="40"/>
      <c r="M22" s="21"/>
    </row>
    <row r="23" spans="3:13" s="3" customFormat="1" ht="13.5" x14ac:dyDescent="0.2">
      <c r="C23" s="11"/>
      <c r="D23" s="22" t="s">
        <v>186</v>
      </c>
      <c r="E23" s="22"/>
      <c r="F23" s="23">
        <v>4435.8733410000004</v>
      </c>
      <c r="G23" s="23">
        <v>2798.9391484600005</v>
      </c>
      <c r="H23" s="23">
        <v>2815.699363539999</v>
      </c>
      <c r="I23" s="23"/>
      <c r="J23" s="36">
        <f t="shared" si="1"/>
        <v>63.475648358012904</v>
      </c>
      <c r="K23" s="36">
        <f t="shared" si="2"/>
        <v>100.59880598294609</v>
      </c>
      <c r="L23" s="9"/>
      <c r="M23" s="21"/>
    </row>
    <row r="24" spans="3:13" s="3" customFormat="1" ht="13.5" x14ac:dyDescent="0.2">
      <c r="C24" s="11" t="s">
        <v>17</v>
      </c>
      <c r="D24" s="11"/>
      <c r="E24" s="11"/>
      <c r="F24" s="19">
        <f>SUM(F25:F36)</f>
        <v>16654.769633</v>
      </c>
      <c r="G24" s="19">
        <f>SUM(G25:G36)</f>
        <v>10902.94998279</v>
      </c>
      <c r="H24" s="19">
        <f>SUM(H25:H36)</f>
        <v>10078.314248560004</v>
      </c>
      <c r="I24" s="19"/>
      <c r="J24" s="20">
        <f t="shared" si="1"/>
        <v>60.5130810611195</v>
      </c>
      <c r="K24" s="20">
        <f t="shared" si="2"/>
        <v>92.436581516638512</v>
      </c>
      <c r="L24" s="40"/>
      <c r="M24" s="21"/>
    </row>
    <row r="25" spans="3:13" s="3" customFormat="1" ht="13.5" x14ac:dyDescent="0.2">
      <c r="C25" s="11"/>
      <c r="D25" s="22" t="s">
        <v>56</v>
      </c>
      <c r="E25" s="22"/>
      <c r="F25" s="23">
        <v>551.48226299999999</v>
      </c>
      <c r="G25" s="23">
        <v>269.38880838</v>
      </c>
      <c r="H25" s="23">
        <v>264.30666256000001</v>
      </c>
      <c r="I25" s="23"/>
      <c r="J25" s="36">
        <f t="shared" si="1"/>
        <v>47.926593526725995</v>
      </c>
      <c r="K25" s="36">
        <f t="shared" si="2"/>
        <v>98.113453246049062</v>
      </c>
      <c r="L25" s="9"/>
      <c r="M25" s="21"/>
    </row>
    <row r="26" spans="3:13" s="3" customFormat="1" ht="13.5" x14ac:dyDescent="0.2">
      <c r="C26" s="11"/>
      <c r="D26" s="22" t="s">
        <v>57</v>
      </c>
      <c r="E26" s="22"/>
      <c r="F26" s="23">
        <v>3240.2032329999997</v>
      </c>
      <c r="G26" s="23">
        <v>2260.2854855199998</v>
      </c>
      <c r="H26" s="23">
        <v>2168.3861182800001</v>
      </c>
      <c r="I26" s="23"/>
      <c r="J26" s="36">
        <f t="shared" si="1"/>
        <v>66.921299756631669</v>
      </c>
      <c r="K26" s="36">
        <f t="shared" si="2"/>
        <v>95.93416991664408</v>
      </c>
      <c r="L26" s="9"/>
      <c r="M26" s="21"/>
    </row>
    <row r="27" spans="3:13" s="3" customFormat="1" ht="13.5" x14ac:dyDescent="0.2">
      <c r="C27" s="11"/>
      <c r="D27" s="22" t="s">
        <v>58</v>
      </c>
      <c r="E27" s="22"/>
      <c r="F27" s="23">
        <v>8263.5834869999999</v>
      </c>
      <c r="G27" s="23">
        <v>4976.8083817000015</v>
      </c>
      <c r="H27" s="23">
        <v>4712.0056608900022</v>
      </c>
      <c r="I27" s="23"/>
      <c r="J27" s="36">
        <f t="shared" si="1"/>
        <v>57.021335456981539</v>
      </c>
      <c r="K27" s="36">
        <f t="shared" si="2"/>
        <v>94.679266298785109</v>
      </c>
      <c r="L27" s="9"/>
      <c r="M27" s="21"/>
    </row>
    <row r="28" spans="3:13" s="3" customFormat="1" ht="13.5" x14ac:dyDescent="0.2">
      <c r="C28" s="11"/>
      <c r="D28" s="22" t="s">
        <v>59</v>
      </c>
      <c r="E28" s="22"/>
      <c r="F28" s="23">
        <v>410</v>
      </c>
      <c r="G28" s="23">
        <v>258.29999999999995</v>
      </c>
      <c r="H28" s="23">
        <v>174.78000000000003</v>
      </c>
      <c r="I28" s="23"/>
      <c r="J28" s="36">
        <f t="shared" si="1"/>
        <v>42.62926829268293</v>
      </c>
      <c r="K28" s="36">
        <f t="shared" si="2"/>
        <v>67.66550522648086</v>
      </c>
      <c r="L28" s="9"/>
      <c r="M28" s="21"/>
    </row>
    <row r="29" spans="3:13" s="3" customFormat="1" ht="13.5" x14ac:dyDescent="0.2">
      <c r="C29" s="11"/>
      <c r="D29" s="22" t="s">
        <v>60</v>
      </c>
      <c r="E29" s="22"/>
      <c r="F29" s="23">
        <v>77.5</v>
      </c>
      <c r="G29" s="23">
        <v>43.4</v>
      </c>
      <c r="H29" s="23">
        <v>30.31</v>
      </c>
      <c r="I29" s="23"/>
      <c r="J29" s="36">
        <f t="shared" si="1"/>
        <v>39.109677419354838</v>
      </c>
      <c r="K29" s="36">
        <f t="shared" si="2"/>
        <v>69.838709677419359</v>
      </c>
      <c r="L29" s="9"/>
      <c r="M29" s="21"/>
    </row>
    <row r="30" spans="3:13" s="3" customFormat="1" ht="13.5" x14ac:dyDescent="0.2">
      <c r="C30" s="11"/>
      <c r="D30" s="22" t="s">
        <v>61</v>
      </c>
      <c r="E30" s="22"/>
      <c r="F30" s="23">
        <v>160</v>
      </c>
      <c r="G30" s="23">
        <v>160</v>
      </c>
      <c r="H30" s="23">
        <v>160</v>
      </c>
      <c r="I30" s="23"/>
      <c r="J30" s="36">
        <f t="shared" si="1"/>
        <v>100</v>
      </c>
      <c r="K30" s="36">
        <f t="shared" si="2"/>
        <v>100</v>
      </c>
      <c r="L30" s="9"/>
      <c r="M30" s="21"/>
    </row>
    <row r="31" spans="3:13" s="3" customFormat="1" ht="13.5" x14ac:dyDescent="0.2">
      <c r="C31" s="11"/>
      <c r="D31" s="22" t="s">
        <v>62</v>
      </c>
      <c r="E31" s="22"/>
      <c r="F31" s="23">
        <v>300</v>
      </c>
      <c r="G31" s="23">
        <v>300</v>
      </c>
      <c r="H31" s="23">
        <v>250</v>
      </c>
      <c r="I31" s="23"/>
      <c r="J31" s="36">
        <f t="shared" si="1"/>
        <v>83.333333333333343</v>
      </c>
      <c r="K31" s="36">
        <f t="shared" si="2"/>
        <v>83.333333333333343</v>
      </c>
      <c r="L31" s="9"/>
      <c r="M31" s="21"/>
    </row>
    <row r="32" spans="3:13" s="3" customFormat="1" ht="13.5" x14ac:dyDescent="0.2">
      <c r="C32" s="11"/>
      <c r="D32" s="22" t="s">
        <v>63</v>
      </c>
      <c r="E32" s="22"/>
      <c r="F32" s="23">
        <v>162.5</v>
      </c>
      <c r="G32" s="23">
        <v>134.875</v>
      </c>
      <c r="H32" s="23">
        <v>134.875</v>
      </c>
      <c r="I32" s="23"/>
      <c r="J32" s="36">
        <f t="shared" si="1"/>
        <v>83</v>
      </c>
      <c r="K32" s="36">
        <f t="shared" si="2"/>
        <v>100</v>
      </c>
      <c r="L32" s="9"/>
      <c r="M32" s="21"/>
    </row>
    <row r="33" spans="3:13" s="3" customFormat="1" ht="13.5" x14ac:dyDescent="0.2">
      <c r="C33" s="11"/>
      <c r="D33" s="22" t="s">
        <v>64</v>
      </c>
      <c r="E33" s="22"/>
      <c r="F33" s="23">
        <v>250</v>
      </c>
      <c r="G33" s="23">
        <v>157.5</v>
      </c>
      <c r="H33" s="23">
        <v>107.7</v>
      </c>
      <c r="I33" s="23"/>
      <c r="J33" s="36">
        <f t="shared" si="1"/>
        <v>43.08</v>
      </c>
      <c r="K33" s="36">
        <f t="shared" si="2"/>
        <v>68.38095238095238</v>
      </c>
      <c r="L33" s="9"/>
      <c r="M33" s="21"/>
    </row>
    <row r="34" spans="3:13" s="3" customFormat="1" ht="13.5" x14ac:dyDescent="0.2">
      <c r="C34" s="11"/>
      <c r="D34" s="22" t="s">
        <v>188</v>
      </c>
      <c r="E34" s="22"/>
      <c r="F34" s="23">
        <v>646.07170699999995</v>
      </c>
      <c r="G34" s="23">
        <v>447.39399800000001</v>
      </c>
      <c r="H34" s="23">
        <v>177.85414036</v>
      </c>
      <c r="I34" s="23"/>
      <c r="J34" s="36">
        <f t="shared" si="1"/>
        <v>27.528544963817776</v>
      </c>
      <c r="K34" s="36">
        <f t="shared" si="2"/>
        <v>39.75335859557061</v>
      </c>
      <c r="L34" s="9"/>
      <c r="M34" s="21"/>
    </row>
    <row r="35" spans="3:13" s="3" customFormat="1" ht="13.5" x14ac:dyDescent="0.2">
      <c r="C35" s="11"/>
      <c r="D35" s="22" t="s">
        <v>65</v>
      </c>
      <c r="E35" s="22"/>
      <c r="F35" s="23">
        <v>1049.5089399999999</v>
      </c>
      <c r="G35" s="23">
        <v>838.82062018999989</v>
      </c>
      <c r="H35" s="23">
        <v>841.91897746999985</v>
      </c>
      <c r="I35" s="23"/>
      <c r="J35" s="36">
        <f t="shared" si="1"/>
        <v>80.220276872534299</v>
      </c>
      <c r="K35" s="36">
        <f t="shared" si="2"/>
        <v>100.36937066226366</v>
      </c>
      <c r="L35" s="9"/>
      <c r="M35" s="21"/>
    </row>
    <row r="36" spans="3:13" s="3" customFormat="1" ht="13.5" x14ac:dyDescent="0.2">
      <c r="C36" s="11"/>
      <c r="D36" s="22" t="s">
        <v>210</v>
      </c>
      <c r="E36" s="22"/>
      <c r="F36" s="23">
        <v>1543.920003</v>
      </c>
      <c r="G36" s="23">
        <v>1056.1776890000001</v>
      </c>
      <c r="H36" s="23">
        <v>1056.1776890000001</v>
      </c>
      <c r="I36" s="23"/>
      <c r="J36" s="36">
        <f t="shared" si="1"/>
        <v>68.408835104651473</v>
      </c>
      <c r="K36" s="36">
        <f t="shared" si="2"/>
        <v>100</v>
      </c>
      <c r="L36" s="9"/>
      <c r="M36" s="21"/>
    </row>
    <row r="37" spans="3:13" s="3" customFormat="1" ht="13.5" x14ac:dyDescent="0.2">
      <c r="C37" s="11" t="s">
        <v>19</v>
      </c>
      <c r="D37" s="11"/>
      <c r="E37" s="11"/>
      <c r="F37" s="19">
        <f>SUM(F38)</f>
        <v>8047.4024060000002</v>
      </c>
      <c r="G37" s="19">
        <f>SUM(G38)</f>
        <v>5584.3222184200004</v>
      </c>
      <c r="H37" s="19">
        <f>SUM(H38)</f>
        <v>5550.6023366500003</v>
      </c>
      <c r="I37" s="19"/>
      <c r="J37" s="20">
        <f t="shared" si="1"/>
        <v>68.973838471300624</v>
      </c>
      <c r="K37" s="20">
        <f t="shared" si="2"/>
        <v>99.396168765857126</v>
      </c>
      <c r="L37" s="40"/>
      <c r="M37" s="21"/>
    </row>
    <row r="38" spans="3:13" s="3" customFormat="1" ht="13.5" x14ac:dyDescent="0.2">
      <c r="C38" s="11"/>
      <c r="D38" s="22" t="s">
        <v>66</v>
      </c>
      <c r="E38" s="22"/>
      <c r="F38" s="23">
        <v>8047.4024060000002</v>
      </c>
      <c r="G38" s="23">
        <v>5584.3222184200004</v>
      </c>
      <c r="H38" s="23">
        <v>5550.6023366500003</v>
      </c>
      <c r="I38" s="23"/>
      <c r="J38" s="36">
        <f t="shared" si="1"/>
        <v>68.973838471300624</v>
      </c>
      <c r="K38" s="36">
        <f t="shared" si="2"/>
        <v>99.396168765857126</v>
      </c>
      <c r="L38" s="9"/>
      <c r="M38" s="21"/>
    </row>
    <row r="39" spans="3:13" s="3" customFormat="1" ht="13.5" x14ac:dyDescent="0.2">
      <c r="C39" s="11" t="s">
        <v>20</v>
      </c>
      <c r="D39" s="11"/>
      <c r="E39" s="11"/>
      <c r="F39" s="19">
        <f>SUM(F40:F52)</f>
        <v>64675.736234999997</v>
      </c>
      <c r="G39" s="19">
        <f>SUM(G40:G52)</f>
        <v>31378.451551500002</v>
      </c>
      <c r="H39" s="19">
        <f>SUM(H40:H52)</f>
        <v>24664.404529629996</v>
      </c>
      <c r="I39" s="19"/>
      <c r="J39" s="20">
        <f t="shared" si="1"/>
        <v>38.135483205033196</v>
      </c>
      <c r="K39" s="20">
        <f t="shared" si="2"/>
        <v>78.603000817772823</v>
      </c>
      <c r="L39" s="40"/>
      <c r="M39" s="21"/>
    </row>
    <row r="40" spans="3:13" s="3" customFormat="1" ht="13.5" x14ac:dyDescent="0.2">
      <c r="C40" s="11"/>
      <c r="D40" s="22" t="s">
        <v>67</v>
      </c>
      <c r="E40" s="22"/>
      <c r="F40" s="23">
        <v>3463.5963230000002</v>
      </c>
      <c r="G40" s="23">
        <v>1650.5734359400001</v>
      </c>
      <c r="H40" s="23">
        <v>1647.2690751600003</v>
      </c>
      <c r="I40" s="23"/>
      <c r="J40" s="36">
        <f t="shared" si="1"/>
        <v>47.55949947808049</v>
      </c>
      <c r="K40" s="36">
        <f t="shared" si="2"/>
        <v>99.79980528536025</v>
      </c>
      <c r="L40" s="9"/>
      <c r="M40" s="21"/>
    </row>
    <row r="41" spans="3:13" s="3" customFormat="1" ht="13.5" x14ac:dyDescent="0.2">
      <c r="C41" s="11"/>
      <c r="D41" s="22" t="s">
        <v>189</v>
      </c>
      <c r="E41" s="22"/>
      <c r="F41" s="23">
        <v>460.00394799999998</v>
      </c>
      <c r="G41" s="23">
        <v>187.534109</v>
      </c>
      <c r="H41" s="23">
        <v>187.534109</v>
      </c>
      <c r="I41" s="23"/>
      <c r="J41" s="36">
        <f t="shared" si="1"/>
        <v>40.767934669986786</v>
      </c>
      <c r="K41" s="36">
        <f t="shared" si="2"/>
        <v>100</v>
      </c>
      <c r="L41" s="9"/>
      <c r="M41" s="21"/>
    </row>
    <row r="42" spans="3:13" s="3" customFormat="1" ht="13.5" x14ac:dyDescent="0.2">
      <c r="C42" s="11"/>
      <c r="D42" s="22" t="s">
        <v>68</v>
      </c>
      <c r="E42" s="22"/>
      <c r="F42" s="23">
        <v>1556.7987700000001</v>
      </c>
      <c r="G42" s="23">
        <v>643.13764820000006</v>
      </c>
      <c r="H42" s="23">
        <v>638.97419391999995</v>
      </c>
      <c r="I42" s="23"/>
      <c r="J42" s="36">
        <f t="shared" si="1"/>
        <v>41.044109632743343</v>
      </c>
      <c r="K42" s="36">
        <f t="shared" si="2"/>
        <v>99.352634029176684</v>
      </c>
      <c r="L42" s="9"/>
      <c r="M42" s="21"/>
    </row>
    <row r="43" spans="3:13" s="3" customFormat="1" ht="13.5" x14ac:dyDescent="0.2">
      <c r="C43" s="11"/>
      <c r="D43" s="22" t="s">
        <v>69</v>
      </c>
      <c r="E43" s="22"/>
      <c r="F43" s="23">
        <v>1931.317366</v>
      </c>
      <c r="G43" s="23">
        <v>1383.6855679399998</v>
      </c>
      <c r="H43" s="23">
        <v>1270.7509196300002</v>
      </c>
      <c r="I43" s="23"/>
      <c r="J43" s="36">
        <f t="shared" ref="J43:J74" si="3">IF(AND(H43=0,F43&gt;0),"n.a.",IF(AND(H43=0,F43&lt;0),"n.a.",IF(OR(H43=0,F43=0),"              n.a.",IF(OR((AND(H43&lt;0,F43&gt;0)),(AND(H43&gt;0,F43&lt;0))),"                n.a.",IF(((H43/F43))*100&gt;500,"             -o-",((H43/F43))*100)))))</f>
        <v>65.797105229881737</v>
      </c>
      <c r="K43" s="36">
        <f t="shared" ref="K43:K74" si="4">IF(AND(H43=0,G43&gt;0),"n.a.",IF(AND(H43=0,G43&lt;0),"n.a.",IF(OR(H43=0,G43=0),"              n.a.",IF(OR((AND(H43&lt;0,G43&gt;0)),(AND(H43&gt;0,G43&lt;0))),"                n.a.",IF(((H43/G43))*100&gt;500,"             -o-",((H43/G43))*100)))))</f>
        <v>91.838127756283953</v>
      </c>
      <c r="L43" s="9"/>
      <c r="M43" s="21"/>
    </row>
    <row r="44" spans="3:13" s="3" customFormat="1" ht="13.5" x14ac:dyDescent="0.2">
      <c r="C44" s="11"/>
      <c r="D44" s="22" t="s">
        <v>211</v>
      </c>
      <c r="E44" s="22"/>
      <c r="F44" s="23">
        <v>2000</v>
      </c>
      <c r="G44" s="23">
        <v>1534.45656951</v>
      </c>
      <c r="H44" s="23">
        <v>1351.1000000000001</v>
      </c>
      <c r="I44" s="23"/>
      <c r="J44" s="36">
        <f t="shared" si="3"/>
        <v>67.555000000000007</v>
      </c>
      <c r="K44" s="36">
        <f t="shared" si="4"/>
        <v>88.050716250082502</v>
      </c>
      <c r="L44" s="9"/>
      <c r="M44" s="21"/>
    </row>
    <row r="45" spans="3:13" s="3" customFormat="1" ht="13.5" x14ac:dyDescent="0.2">
      <c r="C45" s="11"/>
      <c r="D45" s="22" t="s">
        <v>70</v>
      </c>
      <c r="E45" s="22"/>
      <c r="F45" s="23">
        <v>4278.4953580000001</v>
      </c>
      <c r="G45" s="23">
        <v>2617.1956579899993</v>
      </c>
      <c r="H45" s="23">
        <v>2190.7964202999997</v>
      </c>
      <c r="I45" s="23"/>
      <c r="J45" s="36">
        <f t="shared" si="3"/>
        <v>51.204833404893449</v>
      </c>
      <c r="K45" s="36">
        <f t="shared" si="4"/>
        <v>83.707781403799459</v>
      </c>
      <c r="L45" s="9"/>
      <c r="M45" s="21"/>
    </row>
    <row r="46" spans="3:13" s="3" customFormat="1" ht="13.5" x14ac:dyDescent="0.2">
      <c r="C46" s="11"/>
      <c r="D46" s="22" t="s">
        <v>71</v>
      </c>
      <c r="E46" s="22"/>
      <c r="F46" s="23">
        <v>16448.859444999998</v>
      </c>
      <c r="G46" s="23">
        <v>8947.9974359099997</v>
      </c>
      <c r="H46" s="23">
        <v>5991.5211980699996</v>
      </c>
      <c r="I46" s="23"/>
      <c r="J46" s="36">
        <f t="shared" si="3"/>
        <v>36.425146789683694</v>
      </c>
      <c r="K46" s="36">
        <f t="shared" si="4"/>
        <v>66.95935309530708</v>
      </c>
      <c r="L46" s="9"/>
      <c r="M46" s="21"/>
    </row>
    <row r="47" spans="3:13" s="3" customFormat="1" ht="13.5" x14ac:dyDescent="0.2">
      <c r="C47" s="11"/>
      <c r="D47" s="22" t="s">
        <v>72</v>
      </c>
      <c r="E47" s="22"/>
      <c r="F47" s="23">
        <v>3098.1525269999997</v>
      </c>
      <c r="G47" s="23">
        <v>2515.1106513</v>
      </c>
      <c r="H47" s="23">
        <v>1923.6939355000002</v>
      </c>
      <c r="I47" s="23"/>
      <c r="J47" s="36">
        <f t="shared" si="3"/>
        <v>62.091647158597119</v>
      </c>
      <c r="K47" s="36">
        <f t="shared" si="4"/>
        <v>76.485459377530347</v>
      </c>
      <c r="L47" s="9"/>
      <c r="M47" s="21"/>
    </row>
    <row r="48" spans="3:13" s="3" customFormat="1" ht="13.5" x14ac:dyDescent="0.2">
      <c r="C48" s="11"/>
      <c r="D48" s="22" t="s">
        <v>73</v>
      </c>
      <c r="E48" s="22"/>
      <c r="F48" s="23">
        <v>2285.5072399999999</v>
      </c>
      <c r="G48" s="23">
        <v>344.13087797000003</v>
      </c>
      <c r="H48" s="23">
        <v>329.46955564000007</v>
      </c>
      <c r="I48" s="23"/>
      <c r="J48" s="36">
        <f t="shared" si="3"/>
        <v>14.415598860233761</v>
      </c>
      <c r="K48" s="36">
        <f t="shared" si="4"/>
        <v>95.739608599935607</v>
      </c>
      <c r="L48" s="9"/>
      <c r="M48" s="21"/>
    </row>
    <row r="49" spans="1:13 16383:16384" s="3" customFormat="1" ht="13.5" x14ac:dyDescent="0.2">
      <c r="C49" s="11"/>
      <c r="D49" s="22" t="s">
        <v>212</v>
      </c>
      <c r="E49" s="22"/>
      <c r="F49" s="23">
        <v>9421.8105400000004</v>
      </c>
      <c r="G49" s="23">
        <v>4572.1440347800008</v>
      </c>
      <c r="H49" s="23">
        <v>3702.3382692600003</v>
      </c>
      <c r="I49" s="23"/>
      <c r="J49" s="36">
        <f t="shared" si="3"/>
        <v>39.295401383225013</v>
      </c>
      <c r="K49" s="36">
        <f t="shared" si="4"/>
        <v>80.975976283698742</v>
      </c>
      <c r="L49" s="9"/>
      <c r="M49" s="21"/>
    </row>
    <row r="50" spans="1:13 16383:16384" s="3" customFormat="1" ht="13.5" x14ac:dyDescent="0.2">
      <c r="C50" s="11"/>
      <c r="D50" s="22" t="s">
        <v>74</v>
      </c>
      <c r="E50" s="22"/>
      <c r="F50" s="23">
        <v>2678.629406</v>
      </c>
      <c r="G50" s="23">
        <v>1174.03571111</v>
      </c>
      <c r="H50" s="23">
        <v>1173.1652216</v>
      </c>
      <c r="I50" s="23"/>
      <c r="J50" s="36">
        <f t="shared" si="3"/>
        <v>43.797220286321306</v>
      </c>
      <c r="K50" s="36">
        <f t="shared" si="4"/>
        <v>99.925854937651167</v>
      </c>
      <c r="L50" s="9"/>
      <c r="M50" s="21"/>
    </row>
    <row r="51" spans="1:13 16383:16384" s="3" customFormat="1" ht="13.5" x14ac:dyDescent="0.2">
      <c r="C51" s="11"/>
      <c r="D51" s="22" t="s">
        <v>190</v>
      </c>
      <c r="E51" s="22"/>
      <c r="F51" s="23">
        <v>15063.168068999999</v>
      </c>
      <c r="G51" s="23">
        <v>5124.4902520499991</v>
      </c>
      <c r="H51" s="23">
        <v>3573.8320319099998</v>
      </c>
      <c r="I51" s="23"/>
      <c r="J51" s="36">
        <f t="shared" si="3"/>
        <v>23.725633382959764</v>
      </c>
      <c r="K51" s="36">
        <f t="shared" si="4"/>
        <v>69.740244514668078</v>
      </c>
      <c r="L51" s="9"/>
      <c r="M51" s="21"/>
    </row>
    <row r="52" spans="1:13 16383:16384" s="3" customFormat="1" ht="13.5" x14ac:dyDescent="0.2">
      <c r="C52" s="11"/>
      <c r="D52" s="22" t="s">
        <v>75</v>
      </c>
      <c r="E52" s="22"/>
      <c r="F52" s="23">
        <v>1989.3972429999999</v>
      </c>
      <c r="G52" s="23">
        <v>683.95959979999998</v>
      </c>
      <c r="H52" s="23">
        <v>683.95959963999996</v>
      </c>
      <c r="I52" s="23"/>
      <c r="J52" s="36">
        <f t="shared" si="3"/>
        <v>34.380242661269236</v>
      </c>
      <c r="K52" s="36">
        <f t="shared" si="4"/>
        <v>99.999999976606802</v>
      </c>
      <c r="L52" s="9"/>
      <c r="M52" s="21"/>
    </row>
    <row r="53" spans="1:13 16383:16384" s="3" customFormat="1" ht="13.5" x14ac:dyDescent="0.2">
      <c r="C53" s="11" t="s">
        <v>21</v>
      </c>
      <c r="D53" s="11"/>
      <c r="E53" s="11"/>
      <c r="F53" s="19">
        <f>+F54+F60+F64+F66+F68+F73</f>
        <v>70921.132694999993</v>
      </c>
      <c r="G53" s="19">
        <f>+G54+G60+G64+G66+G68+G73</f>
        <v>37576.515800059991</v>
      </c>
      <c r="H53" s="19">
        <f>+H54+H60+H64+H66+H68+H73</f>
        <v>37551.12998772999</v>
      </c>
      <c r="I53" s="19"/>
      <c r="J53" s="20">
        <f t="shared" si="3"/>
        <v>52.94773019097223</v>
      </c>
      <c r="K53" s="20">
        <f t="shared" si="4"/>
        <v>99.932442346530806</v>
      </c>
      <c r="L53" s="40"/>
      <c r="M53" s="21"/>
    </row>
    <row r="54" spans="1:13 16383:16384" s="3" customFormat="1" ht="13.5" x14ac:dyDescent="0.2">
      <c r="A54" s="11"/>
      <c r="B54" s="11"/>
      <c r="C54" s="21"/>
      <c r="D54" s="19" t="s">
        <v>22</v>
      </c>
      <c r="E54" s="19"/>
      <c r="F54" s="19">
        <f>SUM(F55:F59)</f>
        <v>19891.774026999999</v>
      </c>
      <c r="G54" s="19">
        <f>SUM(G55:G59)</f>
        <v>7082.1850594200005</v>
      </c>
      <c r="H54" s="20">
        <f>SUM(H55:H59)</f>
        <v>7076.8882265399989</v>
      </c>
      <c r="I54" s="20"/>
      <c r="J54" s="41">
        <f t="shared" si="3"/>
        <v>35.576958681182589</v>
      </c>
      <c r="K54" s="38">
        <f t="shared" si="4"/>
        <v>99.925209058566523</v>
      </c>
      <c r="XFC54" s="11"/>
      <c r="XFD54" s="11"/>
    </row>
    <row r="55" spans="1:13 16383:16384" s="3" customFormat="1" ht="13.5" x14ac:dyDescent="0.2">
      <c r="C55" s="11"/>
      <c r="D55" s="22"/>
      <c r="E55" s="22" t="s">
        <v>76</v>
      </c>
      <c r="F55" s="23">
        <v>61.714095</v>
      </c>
      <c r="G55" s="23">
        <v>20.612452350000005</v>
      </c>
      <c r="H55" s="23">
        <v>20.612452350000005</v>
      </c>
      <c r="I55" s="23"/>
      <c r="J55" s="36">
        <f t="shared" si="3"/>
        <v>33.399910263611588</v>
      </c>
      <c r="K55" s="36">
        <f t="shared" si="4"/>
        <v>100</v>
      </c>
      <c r="L55" s="9"/>
      <c r="M55" s="21"/>
    </row>
    <row r="56" spans="1:13 16383:16384" s="3" customFormat="1" ht="13.5" x14ac:dyDescent="0.2">
      <c r="C56" s="11"/>
      <c r="D56" s="22"/>
      <c r="E56" s="22" t="s">
        <v>77</v>
      </c>
      <c r="F56" s="23">
        <v>5750.6161030000003</v>
      </c>
      <c r="G56" s="23">
        <v>2214.6136860299994</v>
      </c>
      <c r="H56" s="23">
        <v>2214.4997777699991</v>
      </c>
      <c r="I56" s="23"/>
      <c r="J56" s="36">
        <f t="shared" si="3"/>
        <v>38.50891344693887</v>
      </c>
      <c r="K56" s="36">
        <f t="shared" si="4"/>
        <v>99.994856517833384</v>
      </c>
      <c r="L56" s="9"/>
      <c r="M56" s="21"/>
    </row>
    <row r="57" spans="1:13 16383:16384" s="3" customFormat="1" ht="13.5" x14ac:dyDescent="0.2">
      <c r="C57" s="11"/>
      <c r="D57" s="22"/>
      <c r="E57" s="22" t="s">
        <v>78</v>
      </c>
      <c r="F57" s="23">
        <v>461.00376699999998</v>
      </c>
      <c r="G57" s="23">
        <v>220.59577561000012</v>
      </c>
      <c r="H57" s="23">
        <v>220.59245258000016</v>
      </c>
      <c r="I57" s="23"/>
      <c r="J57" s="36">
        <f t="shared" si="3"/>
        <v>47.850466388922193</v>
      </c>
      <c r="K57" s="36">
        <f t="shared" si="4"/>
        <v>99.998493611225882</v>
      </c>
      <c r="L57" s="9"/>
      <c r="M57" s="21"/>
    </row>
    <row r="58" spans="1:13 16383:16384" s="3" customFormat="1" ht="13.5" x14ac:dyDescent="0.2">
      <c r="C58" s="11"/>
      <c r="D58" s="22"/>
      <c r="E58" s="22" t="s">
        <v>79</v>
      </c>
      <c r="F58" s="23">
        <v>13058.971581</v>
      </c>
      <c r="G58" s="23">
        <v>4514.4267729700014</v>
      </c>
      <c r="H58" s="23">
        <v>4510.1971055700005</v>
      </c>
      <c r="I58" s="23"/>
      <c r="J58" s="36">
        <f t="shared" si="3"/>
        <v>34.537153845499283</v>
      </c>
      <c r="K58" s="36">
        <f t="shared" si="4"/>
        <v>99.906307763693817</v>
      </c>
      <c r="L58" s="9"/>
      <c r="M58" s="21"/>
    </row>
    <row r="59" spans="1:13 16383:16384" s="3" customFormat="1" ht="13.5" x14ac:dyDescent="0.2">
      <c r="C59" s="11"/>
      <c r="D59" s="22"/>
      <c r="E59" s="22" t="s">
        <v>80</v>
      </c>
      <c r="F59" s="23">
        <v>559.468481</v>
      </c>
      <c r="G59" s="23">
        <v>111.93637245999999</v>
      </c>
      <c r="H59" s="23">
        <v>110.98643826999999</v>
      </c>
      <c r="I59" s="23"/>
      <c r="J59" s="36">
        <f t="shared" si="3"/>
        <v>19.837835738596326</v>
      </c>
      <c r="K59" s="36">
        <f t="shared" si="4"/>
        <v>99.151362359594557</v>
      </c>
      <c r="L59" s="9"/>
      <c r="M59" s="21"/>
    </row>
    <row r="60" spans="1:13 16383:16384" s="3" customFormat="1" ht="13.5" x14ac:dyDescent="0.2">
      <c r="A60" s="11"/>
      <c r="B60" s="11"/>
      <c r="C60" s="21"/>
      <c r="D60" s="19" t="s">
        <v>23</v>
      </c>
      <c r="E60" s="19"/>
      <c r="F60" s="19">
        <f>SUM(F61:F63)</f>
        <v>9961.1813430000002</v>
      </c>
      <c r="G60" s="19">
        <f>SUM(G61:G63)</f>
        <v>4954.390332279997</v>
      </c>
      <c r="H60" s="20">
        <f>SUM(H61:H63)</f>
        <v>4951.2859415999974</v>
      </c>
      <c r="I60" s="20"/>
      <c r="J60" s="41">
        <f t="shared" si="3"/>
        <v>49.705810697637823</v>
      </c>
      <c r="K60" s="38">
        <f t="shared" si="4"/>
        <v>99.937340611623327</v>
      </c>
      <c r="XFC60" s="11"/>
      <c r="XFD60" s="11"/>
    </row>
    <row r="61" spans="1:13 16383:16384" s="3" customFormat="1" ht="13.5" x14ac:dyDescent="0.2">
      <c r="C61" s="11"/>
      <c r="D61" s="22"/>
      <c r="E61" s="22" t="s">
        <v>81</v>
      </c>
      <c r="F61" s="23">
        <v>3464.6035419999998</v>
      </c>
      <c r="G61" s="23">
        <v>1173.4739146099994</v>
      </c>
      <c r="H61" s="23">
        <v>1172.7853973399992</v>
      </c>
      <c r="I61" s="23"/>
      <c r="J61" s="36">
        <f t="shared" si="3"/>
        <v>33.85049351600528</v>
      </c>
      <c r="K61" s="36">
        <f t="shared" si="4"/>
        <v>99.941326580725146</v>
      </c>
      <c r="L61" s="9"/>
      <c r="M61" s="21"/>
    </row>
    <row r="62" spans="1:13 16383:16384" s="3" customFormat="1" ht="13.5" x14ac:dyDescent="0.2">
      <c r="C62" s="11"/>
      <c r="D62" s="22"/>
      <c r="E62" s="22" t="s">
        <v>82</v>
      </c>
      <c r="F62" s="23">
        <v>6190.9871819999998</v>
      </c>
      <c r="G62" s="23">
        <v>3746.8853224699974</v>
      </c>
      <c r="H62" s="23">
        <v>3744.722262509998</v>
      </c>
      <c r="I62" s="23"/>
      <c r="J62" s="36">
        <f t="shared" si="3"/>
        <v>60.486674457953967</v>
      </c>
      <c r="K62" s="36">
        <f t="shared" si="4"/>
        <v>99.942270452019784</v>
      </c>
      <c r="L62" s="9"/>
      <c r="M62" s="21"/>
    </row>
    <row r="63" spans="1:13 16383:16384" s="3" customFormat="1" ht="13.5" x14ac:dyDescent="0.2">
      <c r="C63" s="11"/>
      <c r="D63" s="22"/>
      <c r="E63" s="22" t="s">
        <v>213</v>
      </c>
      <c r="F63" s="23">
        <v>305.590619</v>
      </c>
      <c r="G63" s="23">
        <v>34.031095199999996</v>
      </c>
      <c r="H63" s="23">
        <v>33.778281749999998</v>
      </c>
      <c r="I63" s="23"/>
      <c r="J63" s="36">
        <f t="shared" si="3"/>
        <v>11.053441974277357</v>
      </c>
      <c r="K63" s="36">
        <f t="shared" si="4"/>
        <v>99.25711044997459</v>
      </c>
      <c r="L63" s="9"/>
      <c r="M63" s="21"/>
    </row>
    <row r="64" spans="1:13 16383:16384" s="3" customFormat="1" ht="13.5" x14ac:dyDescent="0.2">
      <c r="A64" s="11"/>
      <c r="B64" s="11"/>
      <c r="C64" s="21"/>
      <c r="D64" s="19" t="s">
        <v>8</v>
      </c>
      <c r="E64" s="19"/>
      <c r="F64" s="19">
        <f>SUM(F65)</f>
        <v>959.17999699999996</v>
      </c>
      <c r="G64" s="19">
        <f>SUM(G65)</f>
        <v>483.97556724000015</v>
      </c>
      <c r="H64" s="20">
        <f>SUM(H65)</f>
        <v>483.97056924000015</v>
      </c>
      <c r="I64" s="20"/>
      <c r="J64" s="41">
        <f t="shared" si="3"/>
        <v>50.456699551043712</v>
      </c>
      <c r="K64" s="38">
        <f t="shared" si="4"/>
        <v>99.99896730324042</v>
      </c>
      <c r="XFC64" s="11"/>
      <c r="XFD64" s="11"/>
    </row>
    <row r="65" spans="1:13 16383:16384" s="3" customFormat="1" ht="13.5" x14ac:dyDescent="0.2">
      <c r="C65" s="11"/>
      <c r="D65" s="22"/>
      <c r="E65" s="22" t="s">
        <v>8</v>
      </c>
      <c r="F65" s="23">
        <v>959.17999699999996</v>
      </c>
      <c r="G65" s="23">
        <v>483.97556724000015</v>
      </c>
      <c r="H65" s="23">
        <v>483.97056924000015</v>
      </c>
      <c r="I65" s="23"/>
      <c r="J65" s="36">
        <f t="shared" si="3"/>
        <v>50.456699551043712</v>
      </c>
      <c r="K65" s="36">
        <f t="shared" si="4"/>
        <v>99.99896730324042</v>
      </c>
      <c r="L65" s="9"/>
      <c r="M65" s="21"/>
    </row>
    <row r="66" spans="1:13 16383:16384" s="3" customFormat="1" ht="13.5" x14ac:dyDescent="0.2">
      <c r="A66" s="11"/>
      <c r="B66" s="11"/>
      <c r="C66" s="21"/>
      <c r="D66" s="19" t="s">
        <v>24</v>
      </c>
      <c r="E66" s="19"/>
      <c r="F66" s="19">
        <f>SUM(F67)</f>
        <v>7786.5539049999998</v>
      </c>
      <c r="G66" s="19">
        <f>SUM(G67)</f>
        <v>3361.353381519998</v>
      </c>
      <c r="H66" s="20">
        <f>SUM(H67)</f>
        <v>3359.2662260399979</v>
      </c>
      <c r="I66" s="20"/>
      <c r="J66" s="41">
        <f t="shared" si="3"/>
        <v>43.141886218535049</v>
      </c>
      <c r="K66" s="38">
        <f t="shared" si="4"/>
        <v>99.937907287836055</v>
      </c>
      <c r="XFC66" s="11"/>
      <c r="XFD66" s="11"/>
    </row>
    <row r="67" spans="1:13 16383:16384" s="3" customFormat="1" ht="13.5" x14ac:dyDescent="0.2">
      <c r="C67" s="11"/>
      <c r="D67" s="22"/>
      <c r="E67" s="22" t="s">
        <v>83</v>
      </c>
      <c r="F67" s="23">
        <v>7786.5539049999998</v>
      </c>
      <c r="G67" s="23">
        <v>3361.353381519998</v>
      </c>
      <c r="H67" s="23">
        <v>3359.2662260399979</v>
      </c>
      <c r="I67" s="23"/>
      <c r="J67" s="36">
        <f t="shared" si="3"/>
        <v>43.141886218535049</v>
      </c>
      <c r="K67" s="36">
        <f t="shared" si="4"/>
        <v>99.937907287836055</v>
      </c>
      <c r="L67" s="9"/>
      <c r="M67" s="21"/>
    </row>
    <row r="68" spans="1:13 16383:16384" s="3" customFormat="1" ht="13.5" x14ac:dyDescent="0.2">
      <c r="A68" s="11"/>
      <c r="B68" s="11"/>
      <c r="C68" s="21"/>
      <c r="D68" s="19" t="s">
        <v>25</v>
      </c>
      <c r="E68" s="19"/>
      <c r="F68" s="19">
        <f>SUM(F69:F72)</f>
        <v>30995.771927000002</v>
      </c>
      <c r="G68" s="19">
        <f>SUM(G69:G72)</f>
        <v>20898.770660679998</v>
      </c>
      <c r="H68" s="20">
        <f>SUM(H69:H72)</f>
        <v>20883.878225410001</v>
      </c>
      <c r="I68" s="20"/>
      <c r="J68" s="41">
        <f t="shared" si="3"/>
        <v>67.376538563372037</v>
      </c>
      <c r="K68" s="38">
        <f t="shared" si="4"/>
        <v>99.928740137342061</v>
      </c>
      <c r="XFC68" s="11"/>
      <c r="XFD68" s="11"/>
    </row>
    <row r="69" spans="1:13 16383:16384" s="3" customFormat="1" ht="13.5" x14ac:dyDescent="0.2">
      <c r="C69" s="11"/>
      <c r="D69" s="22"/>
      <c r="E69" s="22" t="s">
        <v>84</v>
      </c>
      <c r="F69" s="23">
        <v>2211.7777500000002</v>
      </c>
      <c r="G69" s="23">
        <v>1213.9346332399994</v>
      </c>
      <c r="H69" s="23">
        <v>1213.5928342799998</v>
      </c>
      <c r="I69" s="23"/>
      <c r="J69" s="36">
        <f t="shared" si="3"/>
        <v>54.869565184838287</v>
      </c>
      <c r="K69" s="36">
        <f t="shared" si="4"/>
        <v>99.971843709649562</v>
      </c>
      <c r="L69" s="9"/>
      <c r="M69" s="21"/>
    </row>
    <row r="70" spans="1:13 16383:16384" s="3" customFormat="1" ht="13.5" x14ac:dyDescent="0.2">
      <c r="C70" s="11"/>
      <c r="D70" s="22"/>
      <c r="E70" s="22" t="s">
        <v>85</v>
      </c>
      <c r="F70" s="23">
        <v>2027.4158339999999</v>
      </c>
      <c r="G70" s="23">
        <v>702.71199766999973</v>
      </c>
      <c r="H70" s="23">
        <v>698.52458938999985</v>
      </c>
      <c r="I70" s="23"/>
      <c r="J70" s="36">
        <f t="shared" si="3"/>
        <v>34.453937750493068</v>
      </c>
      <c r="K70" s="36">
        <f t="shared" si="4"/>
        <v>99.40410747306376</v>
      </c>
      <c r="L70" s="9"/>
      <c r="M70" s="21"/>
    </row>
    <row r="71" spans="1:13 16383:16384" s="3" customFormat="1" ht="13.5" x14ac:dyDescent="0.2">
      <c r="C71" s="11"/>
      <c r="D71" s="22"/>
      <c r="E71" s="22" t="s">
        <v>86</v>
      </c>
      <c r="F71" s="23">
        <v>1128.1213909999999</v>
      </c>
      <c r="G71" s="23">
        <v>961.15160326</v>
      </c>
      <c r="H71" s="23">
        <v>950.80223425999998</v>
      </c>
      <c r="I71" s="23"/>
      <c r="J71" s="36">
        <f t="shared" si="3"/>
        <v>84.281908121357489</v>
      </c>
      <c r="K71" s="36">
        <f t="shared" si="4"/>
        <v>98.923232405283684</v>
      </c>
      <c r="L71" s="9"/>
      <c r="M71" s="21"/>
    </row>
    <row r="72" spans="1:13 16383:16384" s="3" customFormat="1" ht="13.5" x14ac:dyDescent="0.2">
      <c r="C72" s="11"/>
      <c r="D72" s="22"/>
      <c r="E72" s="22" t="s">
        <v>87</v>
      </c>
      <c r="F72" s="23">
        <v>25628.456952</v>
      </c>
      <c r="G72" s="23">
        <v>18020.972426510001</v>
      </c>
      <c r="H72" s="23">
        <v>18020.95856748</v>
      </c>
      <c r="I72" s="23"/>
      <c r="J72" s="36">
        <f t="shared" si="3"/>
        <v>70.316205931678908</v>
      </c>
      <c r="K72" s="36">
        <f t="shared" si="4"/>
        <v>99.999923094993576</v>
      </c>
      <c r="L72" s="9"/>
      <c r="M72" s="21"/>
    </row>
    <row r="73" spans="1:13 16383:16384" s="3" customFormat="1" ht="13.5" x14ac:dyDescent="0.2">
      <c r="A73" s="11"/>
      <c r="B73" s="11"/>
      <c r="C73" s="21"/>
      <c r="D73" s="19" t="s">
        <v>9</v>
      </c>
      <c r="E73" s="19"/>
      <c r="F73" s="19">
        <f>SUM(F74)</f>
        <v>1326.6714959999997</v>
      </c>
      <c r="G73" s="19">
        <f>SUM(G74)</f>
        <v>795.84079892</v>
      </c>
      <c r="H73" s="20">
        <f>SUM(H74)</f>
        <v>795.84079889999998</v>
      </c>
      <c r="I73" s="20"/>
      <c r="J73" s="41">
        <f t="shared" si="3"/>
        <v>59.987781549502749</v>
      </c>
      <c r="K73" s="38">
        <f t="shared" si="4"/>
        <v>99.999999997486938</v>
      </c>
      <c r="XFC73" s="11"/>
      <c r="XFD73" s="11"/>
    </row>
    <row r="74" spans="1:13 16383:16384" s="3" customFormat="1" ht="13.5" x14ac:dyDescent="0.2">
      <c r="C74" s="11"/>
      <c r="D74" s="22"/>
      <c r="E74" s="22" t="s">
        <v>9</v>
      </c>
      <c r="F74" s="23">
        <v>1326.6714959999997</v>
      </c>
      <c r="G74" s="23">
        <v>795.84079892</v>
      </c>
      <c r="H74" s="23">
        <v>795.84079889999998</v>
      </c>
      <c r="I74" s="23"/>
      <c r="J74" s="36">
        <f t="shared" si="3"/>
        <v>59.987781549502749</v>
      </c>
      <c r="K74" s="36">
        <f t="shared" si="4"/>
        <v>99.999999997486938</v>
      </c>
      <c r="L74" s="9"/>
      <c r="M74" s="21"/>
    </row>
    <row r="75" spans="1:13 16383:16384" s="3" customFormat="1" ht="13.5" x14ac:dyDescent="0.2">
      <c r="C75" s="11" t="s">
        <v>10</v>
      </c>
      <c r="D75" s="11"/>
      <c r="E75" s="11"/>
      <c r="F75" s="19">
        <f>SUM(F76:F88)</f>
        <v>7327.9589489999989</v>
      </c>
      <c r="G75" s="19">
        <f>SUM(G76:G88)</f>
        <v>2301.7760145099996</v>
      </c>
      <c r="H75" s="19">
        <f>SUM(H76:H88)</f>
        <v>2032.6489946599997</v>
      </c>
      <c r="I75" s="19"/>
      <c r="J75" s="20">
        <f t="shared" ref="J75:J106" si="5">IF(AND(H75=0,F75&gt;0),"n.a.",IF(AND(H75=0,F75&lt;0),"n.a.",IF(OR(H75=0,F75=0),"              n.a.",IF(OR((AND(H75&lt;0,F75&gt;0)),(AND(H75&gt;0,F75&lt;0))),"                n.a.",IF(((H75/F75))*100&gt;500,"             -o-",((H75/F75))*100)))))</f>
        <v>27.73826939815735</v>
      </c>
      <c r="K75" s="20">
        <f t="shared" ref="K75:K106" si="6">IF(AND(H75=0,G75&gt;0),"n.a.",IF(AND(H75=0,G75&lt;0),"n.a.",IF(OR(H75=0,G75=0),"              n.a.",IF(OR((AND(H75&lt;0,G75&gt;0)),(AND(H75&gt;0,G75&lt;0))),"                n.a.",IF(((H75/G75))*100&gt;500,"             -o-",((H75/G75))*100)))))</f>
        <v>88.307853668060261</v>
      </c>
      <c r="L75" s="40"/>
      <c r="M75" s="21"/>
    </row>
    <row r="76" spans="1:13 16383:16384" s="3" customFormat="1" ht="13.5" x14ac:dyDescent="0.2">
      <c r="C76" s="11"/>
      <c r="D76" s="22" t="s">
        <v>214</v>
      </c>
      <c r="E76" s="22"/>
      <c r="F76" s="23">
        <v>318.53975700000001</v>
      </c>
      <c r="G76" s="23">
        <v>134.45626706000002</v>
      </c>
      <c r="H76" s="23">
        <v>134.45626706000002</v>
      </c>
      <c r="I76" s="23"/>
      <c r="J76" s="36">
        <f t="shared" si="5"/>
        <v>42.210199545044546</v>
      </c>
      <c r="K76" s="36">
        <f t="shared" si="6"/>
        <v>100</v>
      </c>
      <c r="L76" s="9"/>
      <c r="M76" s="21"/>
    </row>
    <row r="77" spans="1:13 16383:16384" s="3" customFormat="1" ht="13.5" x14ac:dyDescent="0.2">
      <c r="C77" s="11"/>
      <c r="D77" s="22" t="s">
        <v>88</v>
      </c>
      <c r="E77" s="22"/>
      <c r="F77" s="23">
        <v>347.26996400000002</v>
      </c>
      <c r="G77" s="23">
        <v>153.12964371999996</v>
      </c>
      <c r="H77" s="23">
        <v>153.12964371999996</v>
      </c>
      <c r="I77" s="23"/>
      <c r="J77" s="36">
        <f t="shared" si="5"/>
        <v>44.095274453393259</v>
      </c>
      <c r="K77" s="36">
        <f t="shared" si="6"/>
        <v>100</v>
      </c>
      <c r="L77" s="9"/>
      <c r="M77" s="21"/>
    </row>
    <row r="78" spans="1:13 16383:16384" s="3" customFormat="1" ht="13.5" x14ac:dyDescent="0.2">
      <c r="C78" s="11"/>
      <c r="D78" s="22" t="s">
        <v>89</v>
      </c>
      <c r="E78" s="22"/>
      <c r="F78" s="23">
        <v>397.64006599999999</v>
      </c>
      <c r="G78" s="23">
        <v>166.38914369000011</v>
      </c>
      <c r="H78" s="23">
        <v>166.38914369000011</v>
      </c>
      <c r="I78" s="23"/>
      <c r="J78" s="36">
        <f t="shared" si="5"/>
        <v>41.844159559615434</v>
      </c>
      <c r="K78" s="36">
        <f t="shared" si="6"/>
        <v>100</v>
      </c>
      <c r="L78" s="9"/>
      <c r="M78" s="21"/>
    </row>
    <row r="79" spans="1:13 16383:16384" s="3" customFormat="1" ht="13.5" x14ac:dyDescent="0.2">
      <c r="C79" s="11"/>
      <c r="D79" s="22" t="s">
        <v>215</v>
      </c>
      <c r="E79" s="22"/>
      <c r="F79" s="23">
        <v>708.91478699999993</v>
      </c>
      <c r="G79" s="23">
        <v>353.18294109999994</v>
      </c>
      <c r="H79" s="23">
        <v>353.18294109999988</v>
      </c>
      <c r="I79" s="23"/>
      <c r="J79" s="36">
        <f t="shared" si="5"/>
        <v>49.82022488127334</v>
      </c>
      <c r="K79" s="36">
        <f t="shared" si="6"/>
        <v>99.999999999999986</v>
      </c>
      <c r="L79" s="9"/>
      <c r="M79" s="21"/>
    </row>
    <row r="80" spans="1:13 16383:16384" s="3" customFormat="1" ht="13.5" x14ac:dyDescent="0.2">
      <c r="C80" s="11"/>
      <c r="D80" s="22" t="s">
        <v>191</v>
      </c>
      <c r="E80" s="22"/>
      <c r="F80" s="23">
        <v>211.670547</v>
      </c>
      <c r="G80" s="23">
        <v>85.127813169999982</v>
      </c>
      <c r="H80" s="23">
        <v>85.120505169999987</v>
      </c>
      <c r="I80" s="23"/>
      <c r="J80" s="36">
        <f t="shared" si="5"/>
        <v>40.213674682855135</v>
      </c>
      <c r="K80" s="36">
        <f t="shared" si="6"/>
        <v>99.991415261677872</v>
      </c>
      <c r="L80" s="9"/>
      <c r="M80" s="21"/>
    </row>
    <row r="81" spans="3:13" s="3" customFormat="1" ht="13.5" x14ac:dyDescent="0.2">
      <c r="C81" s="11"/>
      <c r="D81" s="22" t="s">
        <v>90</v>
      </c>
      <c r="E81" s="22"/>
      <c r="F81" s="23">
        <v>409.73685699999999</v>
      </c>
      <c r="G81" s="23">
        <v>262.17703705000014</v>
      </c>
      <c r="H81" s="23">
        <v>261.57498941000017</v>
      </c>
      <c r="I81" s="23"/>
      <c r="J81" s="36">
        <f t="shared" si="5"/>
        <v>63.8397510356263</v>
      </c>
      <c r="K81" s="36">
        <f t="shared" si="6"/>
        <v>99.770365991326258</v>
      </c>
      <c r="L81" s="9"/>
      <c r="M81" s="21"/>
    </row>
    <row r="82" spans="3:13" s="3" customFormat="1" ht="13.5" x14ac:dyDescent="0.2">
      <c r="C82" s="11"/>
      <c r="D82" s="22" t="s">
        <v>91</v>
      </c>
      <c r="E82" s="22"/>
      <c r="F82" s="23">
        <v>254.91106099999999</v>
      </c>
      <c r="G82" s="23">
        <v>56.258594100000003</v>
      </c>
      <c r="H82" s="23">
        <v>56.250665499999997</v>
      </c>
      <c r="I82" s="23"/>
      <c r="J82" s="36">
        <f t="shared" si="5"/>
        <v>22.066780970324391</v>
      </c>
      <c r="K82" s="36">
        <f t="shared" si="6"/>
        <v>99.985906864316746</v>
      </c>
      <c r="L82" s="9"/>
      <c r="M82" s="21"/>
    </row>
    <row r="83" spans="3:13" s="3" customFormat="1" ht="13.5" x14ac:dyDescent="0.2">
      <c r="C83" s="11"/>
      <c r="D83" s="22" t="s">
        <v>92</v>
      </c>
      <c r="E83" s="22"/>
      <c r="F83" s="23">
        <v>465.516885</v>
      </c>
      <c r="G83" s="23">
        <v>169.7737253899999</v>
      </c>
      <c r="H83" s="23">
        <v>163.82869476999988</v>
      </c>
      <c r="I83" s="23"/>
      <c r="J83" s="36">
        <f t="shared" si="5"/>
        <v>35.192857670458046</v>
      </c>
      <c r="K83" s="36">
        <f t="shared" si="6"/>
        <v>96.49826225681079</v>
      </c>
      <c r="L83" s="9"/>
      <c r="M83" s="21"/>
    </row>
    <row r="84" spans="3:13" s="3" customFormat="1" ht="13.5" x14ac:dyDescent="0.2">
      <c r="C84" s="11"/>
      <c r="D84" s="22" t="s">
        <v>93</v>
      </c>
      <c r="E84" s="22"/>
      <c r="F84" s="23">
        <v>71.920726000000002</v>
      </c>
      <c r="G84" s="23">
        <v>29.879196369999992</v>
      </c>
      <c r="H84" s="23">
        <v>29.879196369999992</v>
      </c>
      <c r="I84" s="23"/>
      <c r="J84" s="36">
        <f t="shared" si="5"/>
        <v>41.54462563406269</v>
      </c>
      <c r="K84" s="36">
        <f t="shared" si="6"/>
        <v>100</v>
      </c>
      <c r="L84" s="9"/>
      <c r="M84" s="21"/>
    </row>
    <row r="85" spans="3:13" s="3" customFormat="1" ht="13.5" x14ac:dyDescent="0.2">
      <c r="C85" s="11"/>
      <c r="D85" s="22" t="s">
        <v>95</v>
      </c>
      <c r="E85" s="22"/>
      <c r="F85" s="23">
        <v>3760.7511559999998</v>
      </c>
      <c r="G85" s="23">
        <v>877.22385051000003</v>
      </c>
      <c r="H85" s="23">
        <v>614.65914551999992</v>
      </c>
      <c r="I85" s="23"/>
      <c r="J85" s="36">
        <f t="shared" si="5"/>
        <v>16.344052558206538</v>
      </c>
      <c r="K85" s="36">
        <f t="shared" si="6"/>
        <v>70.06867690187056</v>
      </c>
      <c r="L85" s="9"/>
      <c r="M85" s="21"/>
    </row>
    <row r="86" spans="3:13" s="3" customFormat="1" ht="13.5" x14ac:dyDescent="0.2">
      <c r="C86" s="11"/>
      <c r="D86" s="22" t="s">
        <v>236</v>
      </c>
      <c r="E86" s="22"/>
      <c r="F86" s="23">
        <v>7.9381589999999997</v>
      </c>
      <c r="G86" s="23">
        <v>2.4893909299999999</v>
      </c>
      <c r="H86" s="23">
        <v>2.4893909299999999</v>
      </c>
      <c r="I86" s="23"/>
      <c r="J86" s="36">
        <f t="shared" si="5"/>
        <v>31.359801812989634</v>
      </c>
      <c r="K86" s="36">
        <f t="shared" si="6"/>
        <v>100</v>
      </c>
      <c r="L86" s="9"/>
      <c r="M86" s="21"/>
    </row>
    <row r="87" spans="3:13" s="3" customFormat="1" ht="13.5" x14ac:dyDescent="0.2">
      <c r="C87" s="11"/>
      <c r="D87" s="22" t="s">
        <v>216</v>
      </c>
      <c r="E87" s="22"/>
      <c r="F87" s="23">
        <v>215.342524</v>
      </c>
      <c r="G87" s="23">
        <v>5.1109705400000012</v>
      </c>
      <c r="H87" s="23">
        <v>5.1109705400000012</v>
      </c>
      <c r="I87" s="23"/>
      <c r="J87" s="36">
        <f t="shared" si="5"/>
        <v>2.3734144306769624</v>
      </c>
      <c r="K87" s="36">
        <f t="shared" si="6"/>
        <v>100</v>
      </c>
      <c r="L87" s="9"/>
      <c r="M87" s="21"/>
    </row>
    <row r="88" spans="3:13" s="3" customFormat="1" ht="13.5" x14ac:dyDescent="0.2">
      <c r="C88" s="11"/>
      <c r="D88" s="22" t="s">
        <v>96</v>
      </c>
      <c r="E88" s="22"/>
      <c r="F88" s="23">
        <v>157.80645999999999</v>
      </c>
      <c r="G88" s="23">
        <v>6.577440880000001</v>
      </c>
      <c r="H88" s="23">
        <v>6.5774408800000002</v>
      </c>
      <c r="I88" s="23"/>
      <c r="J88" s="36">
        <f t="shared" si="5"/>
        <v>4.168042854519391</v>
      </c>
      <c r="K88" s="36">
        <f t="shared" si="6"/>
        <v>99.999999999999986</v>
      </c>
      <c r="L88" s="9"/>
      <c r="M88" s="21"/>
    </row>
    <row r="89" spans="3:13" s="3" customFormat="1" ht="13.5" x14ac:dyDescent="0.2">
      <c r="C89" s="11" t="s">
        <v>26</v>
      </c>
      <c r="D89" s="11"/>
      <c r="E89" s="11"/>
      <c r="F89" s="19">
        <f>SUM(F90:F117)</f>
        <v>264851.72870400001</v>
      </c>
      <c r="G89" s="19">
        <f>SUM(G90:G117)</f>
        <v>149576.52390109995</v>
      </c>
      <c r="H89" s="19">
        <f>SUM(H90:H117)</f>
        <v>145813.11033583997</v>
      </c>
      <c r="I89" s="19"/>
      <c r="J89" s="20">
        <f t="shared" si="5"/>
        <v>55.054619069072274</v>
      </c>
      <c r="K89" s="20">
        <f t="shared" si="6"/>
        <v>97.483954388625619</v>
      </c>
      <c r="L89" s="40"/>
      <c r="M89" s="21"/>
    </row>
    <row r="90" spans="3:13" s="3" customFormat="1" ht="13.5" x14ac:dyDescent="0.2">
      <c r="C90" s="11"/>
      <c r="D90" s="22" t="s">
        <v>97</v>
      </c>
      <c r="E90" s="22"/>
      <c r="F90" s="23">
        <v>4636.4066590000002</v>
      </c>
      <c r="G90" s="23">
        <v>2548.1344583800001</v>
      </c>
      <c r="H90" s="23">
        <v>2543.0415753800003</v>
      </c>
      <c r="I90" s="23"/>
      <c r="J90" s="36">
        <f t="shared" si="5"/>
        <v>54.849407362565003</v>
      </c>
      <c r="K90" s="36">
        <f t="shared" si="6"/>
        <v>99.800132878261167</v>
      </c>
      <c r="L90" s="9"/>
      <c r="M90" s="21"/>
    </row>
    <row r="91" spans="3:13" s="3" customFormat="1" ht="13.5" x14ac:dyDescent="0.2">
      <c r="C91" s="11"/>
      <c r="D91" s="22" t="s">
        <v>98</v>
      </c>
      <c r="E91" s="22"/>
      <c r="F91" s="23">
        <v>1557.3477290000001</v>
      </c>
      <c r="G91" s="23">
        <v>1122.54988615</v>
      </c>
      <c r="H91" s="23">
        <v>1120.1874565399999</v>
      </c>
      <c r="I91" s="23"/>
      <c r="J91" s="36">
        <f t="shared" si="5"/>
        <v>71.929180341714144</v>
      </c>
      <c r="K91" s="36">
        <f t="shared" si="6"/>
        <v>99.789547917723056</v>
      </c>
      <c r="L91" s="9"/>
      <c r="M91" s="21"/>
    </row>
    <row r="92" spans="3:13" s="3" customFormat="1" ht="13.5" x14ac:dyDescent="0.2">
      <c r="C92" s="11"/>
      <c r="D92" s="22" t="s">
        <v>99</v>
      </c>
      <c r="E92" s="22"/>
      <c r="F92" s="23">
        <v>198.290966</v>
      </c>
      <c r="G92" s="23">
        <v>107.70195493999999</v>
      </c>
      <c r="H92" s="23">
        <v>107.15435839999999</v>
      </c>
      <c r="I92" s="23"/>
      <c r="J92" s="36">
        <f t="shared" si="5"/>
        <v>54.038951224837952</v>
      </c>
      <c r="K92" s="36">
        <f t="shared" si="6"/>
        <v>99.491563045160078</v>
      </c>
      <c r="L92" s="9"/>
      <c r="M92" s="21"/>
    </row>
    <row r="93" spans="3:13" s="3" customFormat="1" ht="13.5" x14ac:dyDescent="0.2">
      <c r="C93" s="11"/>
      <c r="D93" s="22" t="s">
        <v>100</v>
      </c>
      <c r="E93" s="22"/>
      <c r="F93" s="23">
        <v>3117.4820359999999</v>
      </c>
      <c r="G93" s="23">
        <v>1142.6280152199997</v>
      </c>
      <c r="H93" s="23">
        <v>1097.4285302699996</v>
      </c>
      <c r="I93" s="23"/>
      <c r="J93" s="36">
        <f t="shared" si="5"/>
        <v>35.202401091558357</v>
      </c>
      <c r="K93" s="36">
        <f t="shared" si="6"/>
        <v>96.044251992080063</v>
      </c>
      <c r="L93" s="9"/>
      <c r="M93" s="21"/>
    </row>
    <row r="94" spans="3:13" s="3" customFormat="1" ht="13.5" x14ac:dyDescent="0.2">
      <c r="C94" s="11"/>
      <c r="D94" s="22" t="s">
        <v>101</v>
      </c>
      <c r="E94" s="22"/>
      <c r="F94" s="23">
        <v>39714.566795999999</v>
      </c>
      <c r="G94" s="23">
        <v>18565.083832079974</v>
      </c>
      <c r="H94" s="23">
        <v>17754.628091479994</v>
      </c>
      <c r="I94" s="23"/>
      <c r="J94" s="36">
        <f t="shared" si="5"/>
        <v>44.705581663975792</v>
      </c>
      <c r="K94" s="36">
        <f t="shared" si="6"/>
        <v>95.634516127530034</v>
      </c>
      <c r="L94" s="9"/>
      <c r="M94" s="21"/>
    </row>
    <row r="95" spans="3:13" s="3" customFormat="1" ht="13.5" x14ac:dyDescent="0.2">
      <c r="C95" s="11"/>
      <c r="D95" s="22" t="s">
        <v>102</v>
      </c>
      <c r="E95" s="22"/>
      <c r="F95" s="23">
        <v>46910.223048</v>
      </c>
      <c r="G95" s="23">
        <v>25914.001053720011</v>
      </c>
      <c r="H95" s="23">
        <v>24507.88631054998</v>
      </c>
      <c r="I95" s="23"/>
      <c r="J95" s="36">
        <f t="shared" si="5"/>
        <v>52.24423317167507</v>
      </c>
      <c r="K95" s="36">
        <f t="shared" si="6"/>
        <v>94.573918785234525</v>
      </c>
      <c r="L95" s="9"/>
      <c r="M95" s="21"/>
    </row>
    <row r="96" spans="3:13" s="3" customFormat="1" ht="13.5" x14ac:dyDescent="0.2">
      <c r="C96" s="11"/>
      <c r="D96" s="22" t="s">
        <v>103</v>
      </c>
      <c r="E96" s="22"/>
      <c r="F96" s="23">
        <v>3457.226146</v>
      </c>
      <c r="G96" s="23">
        <v>2110.9080209799999</v>
      </c>
      <c r="H96" s="23">
        <v>1933.7832920000001</v>
      </c>
      <c r="I96" s="23"/>
      <c r="J96" s="36">
        <f t="shared" si="5"/>
        <v>55.934532782513557</v>
      </c>
      <c r="K96" s="36">
        <f t="shared" si="6"/>
        <v>91.609074046828027</v>
      </c>
      <c r="L96" s="9"/>
      <c r="M96" s="21"/>
    </row>
    <row r="97" spans="3:13" s="3" customFormat="1" ht="13.5" x14ac:dyDescent="0.2">
      <c r="C97" s="11"/>
      <c r="D97" s="22" t="s">
        <v>105</v>
      </c>
      <c r="E97" s="22"/>
      <c r="F97" s="23">
        <v>771.264276</v>
      </c>
      <c r="G97" s="23">
        <v>344.31359348999996</v>
      </c>
      <c r="H97" s="23">
        <v>340.38794577000004</v>
      </c>
      <c r="I97" s="23"/>
      <c r="J97" s="36">
        <f t="shared" si="5"/>
        <v>44.133762753196685</v>
      </c>
      <c r="K97" s="36">
        <f t="shared" si="6"/>
        <v>98.859862696616446</v>
      </c>
      <c r="L97" s="9"/>
      <c r="M97" s="21"/>
    </row>
    <row r="98" spans="3:13" s="3" customFormat="1" ht="13.5" x14ac:dyDescent="0.2">
      <c r="C98" s="11"/>
      <c r="D98" s="22" t="s">
        <v>106</v>
      </c>
      <c r="E98" s="22"/>
      <c r="F98" s="23">
        <v>14263.056458999999</v>
      </c>
      <c r="G98" s="23">
        <v>8415.8138760500005</v>
      </c>
      <c r="H98" s="23">
        <v>7807.0898521700019</v>
      </c>
      <c r="I98" s="23"/>
      <c r="J98" s="36">
        <f t="shared" si="5"/>
        <v>54.736443584949299</v>
      </c>
      <c r="K98" s="36">
        <f t="shared" si="6"/>
        <v>92.766902490413599</v>
      </c>
      <c r="L98" s="9"/>
      <c r="M98" s="21"/>
    </row>
    <row r="99" spans="3:13" s="3" customFormat="1" ht="13.5" x14ac:dyDescent="0.2">
      <c r="C99" s="11"/>
      <c r="D99" s="22" t="s">
        <v>107</v>
      </c>
      <c r="E99" s="22"/>
      <c r="F99" s="23">
        <v>194.03939099999999</v>
      </c>
      <c r="G99" s="23">
        <v>125.44919220000004</v>
      </c>
      <c r="H99" s="23">
        <v>122.05666269000004</v>
      </c>
      <c r="I99" s="23"/>
      <c r="J99" s="36">
        <f t="shared" si="5"/>
        <v>62.903033276372241</v>
      </c>
      <c r="K99" s="36">
        <f t="shared" si="6"/>
        <v>97.295694415798721</v>
      </c>
      <c r="L99" s="9"/>
      <c r="M99" s="21"/>
    </row>
    <row r="100" spans="3:13" s="3" customFormat="1" ht="13.5" x14ac:dyDescent="0.2">
      <c r="C100" s="11"/>
      <c r="D100" s="22" t="s">
        <v>108</v>
      </c>
      <c r="E100" s="22"/>
      <c r="F100" s="23">
        <v>2299.5284099999999</v>
      </c>
      <c r="G100" s="23">
        <v>1077.1641485900002</v>
      </c>
      <c r="H100" s="23">
        <v>1076.11362224</v>
      </c>
      <c r="I100" s="23"/>
      <c r="J100" s="36">
        <f t="shared" si="5"/>
        <v>46.797144038764024</v>
      </c>
      <c r="K100" s="36">
        <f t="shared" si="6"/>
        <v>99.9024729562922</v>
      </c>
      <c r="L100" s="9"/>
      <c r="M100" s="21"/>
    </row>
    <row r="101" spans="3:13" s="3" customFormat="1" ht="13.5" x14ac:dyDescent="0.2">
      <c r="C101" s="11"/>
      <c r="D101" s="22" t="s">
        <v>109</v>
      </c>
      <c r="E101" s="22"/>
      <c r="F101" s="23">
        <v>524.68523200000004</v>
      </c>
      <c r="G101" s="23">
        <v>196.51359912000009</v>
      </c>
      <c r="H101" s="23">
        <v>188.06850109999999</v>
      </c>
      <c r="I101" s="23"/>
      <c r="J101" s="36">
        <f t="shared" si="5"/>
        <v>35.844062235774906</v>
      </c>
      <c r="K101" s="36">
        <f t="shared" si="6"/>
        <v>95.702537606650239</v>
      </c>
      <c r="L101" s="9"/>
      <c r="M101" s="21"/>
    </row>
    <row r="102" spans="3:13" s="3" customFormat="1" ht="13.5" x14ac:dyDescent="0.2">
      <c r="C102" s="11"/>
      <c r="D102" s="22" t="s">
        <v>217</v>
      </c>
      <c r="E102" s="22"/>
      <c r="F102" s="23">
        <v>776.18487800000003</v>
      </c>
      <c r="G102" s="23">
        <v>578.31850299999996</v>
      </c>
      <c r="H102" s="23">
        <v>578.31850299999996</v>
      </c>
      <c r="I102" s="23"/>
      <c r="J102" s="36">
        <f t="shared" si="5"/>
        <v>74.507829177264639</v>
      </c>
      <c r="K102" s="36">
        <f t="shared" si="6"/>
        <v>100</v>
      </c>
      <c r="L102" s="9"/>
      <c r="M102" s="21"/>
    </row>
    <row r="103" spans="3:13" s="3" customFormat="1" ht="13.5" x14ac:dyDescent="0.2">
      <c r="C103" s="11"/>
      <c r="D103" s="22" t="s">
        <v>49</v>
      </c>
      <c r="E103" s="22"/>
      <c r="F103" s="23">
        <v>3015.9811439999999</v>
      </c>
      <c r="G103" s="23">
        <v>2704.7532081900031</v>
      </c>
      <c r="H103" s="23">
        <v>2684.0733910800018</v>
      </c>
      <c r="I103" s="23"/>
      <c r="J103" s="36">
        <f t="shared" si="5"/>
        <v>88.995032227562291</v>
      </c>
      <c r="K103" s="36">
        <f t="shared" si="6"/>
        <v>99.235426838671174</v>
      </c>
      <c r="L103" s="9"/>
      <c r="M103" s="21"/>
    </row>
    <row r="104" spans="3:13" s="3" customFormat="1" ht="13.5" x14ac:dyDescent="0.2">
      <c r="C104" s="11"/>
      <c r="D104" s="22" t="s">
        <v>50</v>
      </c>
      <c r="E104" s="22"/>
      <c r="F104" s="23">
        <v>314.88670400000001</v>
      </c>
      <c r="G104" s="23">
        <v>138.49969508000004</v>
      </c>
      <c r="H104" s="23">
        <v>135.08800770000002</v>
      </c>
      <c r="I104" s="23"/>
      <c r="J104" s="36">
        <f t="shared" si="5"/>
        <v>42.900511829804032</v>
      </c>
      <c r="K104" s="36">
        <f t="shared" si="6"/>
        <v>97.536682389062761</v>
      </c>
      <c r="L104" s="9"/>
      <c r="M104" s="21"/>
    </row>
    <row r="105" spans="3:13" s="3" customFormat="1" ht="13.5" x14ac:dyDescent="0.2">
      <c r="C105" s="11"/>
      <c r="D105" s="22" t="s">
        <v>111</v>
      </c>
      <c r="E105" s="22"/>
      <c r="F105" s="23">
        <v>1918.0216439999999</v>
      </c>
      <c r="G105" s="23">
        <v>846.26859180999975</v>
      </c>
      <c r="H105" s="23">
        <v>828.2857603799996</v>
      </c>
      <c r="I105" s="23"/>
      <c r="J105" s="36">
        <f t="shared" si="5"/>
        <v>43.184380268651424</v>
      </c>
      <c r="K105" s="36">
        <f t="shared" si="6"/>
        <v>97.875044447586262</v>
      </c>
      <c r="L105" s="9"/>
      <c r="M105" s="21"/>
    </row>
    <row r="106" spans="3:13" s="3" customFormat="1" ht="13.5" x14ac:dyDescent="0.2">
      <c r="C106" s="11"/>
      <c r="D106" s="22" t="s">
        <v>14</v>
      </c>
      <c r="E106" s="22"/>
      <c r="F106" s="23">
        <v>29352.424804999999</v>
      </c>
      <c r="G106" s="23">
        <v>24228.979388529995</v>
      </c>
      <c r="H106" s="23">
        <v>24228.979388529995</v>
      </c>
      <c r="I106" s="23"/>
      <c r="J106" s="36">
        <f t="shared" si="5"/>
        <v>82.545069272787103</v>
      </c>
      <c r="K106" s="36">
        <f t="shared" si="6"/>
        <v>100</v>
      </c>
      <c r="L106" s="9"/>
      <c r="M106" s="21"/>
    </row>
    <row r="107" spans="3:13" s="3" customFormat="1" ht="13.5" x14ac:dyDescent="0.2">
      <c r="C107" s="11"/>
      <c r="D107" s="22" t="s">
        <v>113</v>
      </c>
      <c r="E107" s="22"/>
      <c r="F107" s="23">
        <v>10261.365390000001</v>
      </c>
      <c r="G107" s="23">
        <v>5446.1461917099996</v>
      </c>
      <c r="H107" s="23">
        <v>5444.3940013399997</v>
      </c>
      <c r="I107" s="23"/>
      <c r="J107" s="36">
        <f t="shared" ref="J107:J138" si="7">IF(AND(H107=0,F107&gt;0),"n.a.",IF(AND(H107=0,F107&lt;0),"n.a.",IF(OR(H107=0,F107=0),"              n.a.",IF(OR((AND(H107&lt;0,F107&gt;0)),(AND(H107&gt;0,F107&lt;0))),"                n.a.",IF(((H107/F107))*100&gt;500,"             -o-",((H107/F107))*100)))))</f>
        <v>53.057208221487947</v>
      </c>
      <c r="K107" s="36">
        <f t="shared" ref="K107:K138" si="8">IF(AND(H107=0,G107&gt;0),"n.a.",IF(AND(H107=0,G107&lt;0),"n.a.",IF(OR(H107=0,G107=0),"              n.a.",IF(OR((AND(H107&lt;0,G107&gt;0)),(AND(H107&gt;0,G107&lt;0))),"                n.a.",IF(((H107/G107))*100&gt;500,"             -o-",((H107/G107))*100)))))</f>
        <v>99.967826967761781</v>
      </c>
      <c r="L107" s="9"/>
      <c r="M107" s="21"/>
    </row>
    <row r="108" spans="3:13" s="3" customFormat="1" ht="13.5" x14ac:dyDescent="0.2">
      <c r="C108" s="11"/>
      <c r="D108" s="22" t="s">
        <v>114</v>
      </c>
      <c r="E108" s="22"/>
      <c r="F108" s="23">
        <v>10716.818380000001</v>
      </c>
      <c r="G108" s="23">
        <v>4077.6856183600003</v>
      </c>
      <c r="H108" s="23">
        <v>4028.2252303100004</v>
      </c>
      <c r="I108" s="23"/>
      <c r="J108" s="36">
        <f t="shared" si="7"/>
        <v>37.587883712087319</v>
      </c>
      <c r="K108" s="36">
        <f t="shared" si="8"/>
        <v>98.787047539238884</v>
      </c>
      <c r="L108" s="9"/>
      <c r="M108" s="21"/>
    </row>
    <row r="109" spans="3:13" s="3" customFormat="1" ht="13.5" x14ac:dyDescent="0.2">
      <c r="C109" s="11"/>
      <c r="D109" s="22" t="s">
        <v>115</v>
      </c>
      <c r="E109" s="22"/>
      <c r="F109" s="23">
        <v>383.35796399999998</v>
      </c>
      <c r="G109" s="23">
        <v>83.138096099999984</v>
      </c>
      <c r="H109" s="23">
        <v>81.132822399999995</v>
      </c>
      <c r="I109" s="23"/>
      <c r="J109" s="36">
        <f t="shared" si="7"/>
        <v>21.163724252250045</v>
      </c>
      <c r="K109" s="36">
        <f t="shared" si="8"/>
        <v>97.588020661926151</v>
      </c>
      <c r="L109" s="9"/>
      <c r="M109" s="21"/>
    </row>
    <row r="110" spans="3:13" s="3" customFormat="1" ht="13.5" x14ac:dyDescent="0.2">
      <c r="C110" s="11"/>
      <c r="D110" s="22" t="s">
        <v>116</v>
      </c>
      <c r="E110" s="22"/>
      <c r="F110" s="23">
        <v>1654.0658330000001</v>
      </c>
      <c r="G110" s="23">
        <v>179.53510845999998</v>
      </c>
      <c r="H110" s="23">
        <v>177.65782048999998</v>
      </c>
      <c r="I110" s="23"/>
      <c r="J110" s="36">
        <f t="shared" si="7"/>
        <v>10.740674098066565</v>
      </c>
      <c r="K110" s="36">
        <f t="shared" si="8"/>
        <v>98.954361636505055</v>
      </c>
      <c r="L110" s="9"/>
      <c r="M110" s="21"/>
    </row>
    <row r="111" spans="3:13" s="3" customFormat="1" ht="13.5" x14ac:dyDescent="0.2">
      <c r="C111" s="11"/>
      <c r="D111" s="22" t="s">
        <v>192</v>
      </c>
      <c r="E111" s="22"/>
      <c r="F111" s="23">
        <v>2986.9619520000001</v>
      </c>
      <c r="G111" s="23">
        <v>2224.6783718899997</v>
      </c>
      <c r="H111" s="23">
        <v>1653.2106238200001</v>
      </c>
      <c r="I111" s="23"/>
      <c r="J111" s="36">
        <f t="shared" si="7"/>
        <v>55.347562184816212</v>
      </c>
      <c r="K111" s="36">
        <f t="shared" si="8"/>
        <v>74.312343065370712</v>
      </c>
      <c r="L111" s="9"/>
      <c r="M111" s="21"/>
    </row>
    <row r="112" spans="3:13" s="3" customFormat="1" ht="13.5" x14ac:dyDescent="0.2">
      <c r="C112" s="11"/>
      <c r="D112" s="22" t="s">
        <v>193</v>
      </c>
      <c r="E112" s="22"/>
      <c r="F112" s="23">
        <v>1539.2404019999999</v>
      </c>
      <c r="G112" s="23">
        <v>640.90572410000004</v>
      </c>
      <c r="H112" s="23">
        <v>640.90572410000004</v>
      </c>
      <c r="I112" s="23"/>
      <c r="J112" s="36">
        <f t="shared" si="7"/>
        <v>41.637792463558277</v>
      </c>
      <c r="K112" s="36">
        <f t="shared" si="8"/>
        <v>100</v>
      </c>
      <c r="L112" s="9"/>
      <c r="M112" s="21"/>
    </row>
    <row r="113" spans="1:13 16383:16384" s="3" customFormat="1" ht="13.5" x14ac:dyDescent="0.2">
      <c r="C113" s="11"/>
      <c r="D113" s="22" t="s">
        <v>117</v>
      </c>
      <c r="E113" s="22"/>
      <c r="F113" s="23">
        <v>79834.802064999996</v>
      </c>
      <c r="G113" s="23">
        <v>41805.659088859989</v>
      </c>
      <c r="H113" s="23">
        <v>41801.921564559998</v>
      </c>
      <c r="I113" s="23"/>
      <c r="J113" s="36">
        <f t="shared" si="7"/>
        <v>52.360525088451602</v>
      </c>
      <c r="K113" s="36">
        <f t="shared" si="8"/>
        <v>99.991059764679108</v>
      </c>
      <c r="L113" s="9"/>
      <c r="M113" s="21"/>
    </row>
    <row r="114" spans="1:13 16383:16384" s="3" customFormat="1" ht="13.5" x14ac:dyDescent="0.2">
      <c r="C114" s="11"/>
      <c r="D114" s="22" t="s">
        <v>118</v>
      </c>
      <c r="E114" s="22"/>
      <c r="F114" s="23">
        <v>1123.020131</v>
      </c>
      <c r="G114" s="23">
        <v>60.400852470000004</v>
      </c>
      <c r="H114" s="23">
        <v>59.149136590000005</v>
      </c>
      <c r="I114" s="23"/>
      <c r="J114" s="36">
        <f t="shared" si="7"/>
        <v>5.2669702846137136</v>
      </c>
      <c r="K114" s="36">
        <f t="shared" si="8"/>
        <v>97.927651963816729</v>
      </c>
      <c r="L114" s="9"/>
      <c r="M114" s="21"/>
    </row>
    <row r="115" spans="1:13 16383:16384" s="3" customFormat="1" ht="13.5" x14ac:dyDescent="0.2">
      <c r="C115" s="11"/>
      <c r="D115" s="22" t="s">
        <v>119</v>
      </c>
      <c r="E115" s="22"/>
      <c r="F115" s="23">
        <v>589.48026400000003</v>
      </c>
      <c r="G115" s="23">
        <v>4797.5520526</v>
      </c>
      <c r="H115" s="23">
        <v>4797.5520526</v>
      </c>
      <c r="I115" s="23"/>
      <c r="J115" s="36" t="str">
        <f t="shared" si="7"/>
        <v xml:space="preserve">             -o-</v>
      </c>
      <c r="K115" s="36">
        <f t="shared" si="8"/>
        <v>100</v>
      </c>
      <c r="L115" s="9"/>
      <c r="M115" s="21"/>
    </row>
    <row r="116" spans="1:13 16383:16384" s="3" customFormat="1" ht="13.5" x14ac:dyDescent="0.2">
      <c r="C116" s="11"/>
      <c r="D116" s="22" t="s">
        <v>120</v>
      </c>
      <c r="E116" s="22"/>
      <c r="F116" s="23">
        <v>600</v>
      </c>
      <c r="G116" s="23">
        <v>6.1276789300000001</v>
      </c>
      <c r="H116" s="23">
        <v>5.2724758200000004</v>
      </c>
      <c r="I116" s="23"/>
      <c r="J116" s="36">
        <f t="shared" si="7"/>
        <v>0.87874596999999999</v>
      </c>
      <c r="K116" s="36">
        <f t="shared" si="8"/>
        <v>86.04360444191876</v>
      </c>
      <c r="L116" s="9"/>
      <c r="M116" s="21"/>
    </row>
    <row r="117" spans="1:13 16383:16384" s="3" customFormat="1" ht="13.5" x14ac:dyDescent="0.2">
      <c r="C117" s="11"/>
      <c r="D117" s="22" t="s">
        <v>194</v>
      </c>
      <c r="E117" s="22"/>
      <c r="F117" s="23">
        <v>2141</v>
      </c>
      <c r="G117" s="23">
        <v>87.614100090000008</v>
      </c>
      <c r="H117" s="23">
        <v>71.117634530000004</v>
      </c>
      <c r="I117" s="23"/>
      <c r="J117" s="36">
        <f t="shared" si="7"/>
        <v>3.3217017529191968</v>
      </c>
      <c r="K117" s="36">
        <f t="shared" si="8"/>
        <v>81.17144895278922</v>
      </c>
      <c r="L117" s="9"/>
      <c r="M117" s="21"/>
    </row>
    <row r="118" spans="1:13 16383:16384" s="3" customFormat="1" ht="13.5" x14ac:dyDescent="0.2">
      <c r="C118" s="11" t="s">
        <v>27</v>
      </c>
      <c r="D118" s="11"/>
      <c r="E118" s="11"/>
      <c r="F118" s="19">
        <f>SUM(F119,F124:F142)</f>
        <v>117099.19510600003</v>
      </c>
      <c r="G118" s="19">
        <f>SUM(G119,G124:G142)</f>
        <v>76826.796697949991</v>
      </c>
      <c r="H118" s="19">
        <f>SUM(H119,H124:H142)</f>
        <v>62002.824116270014</v>
      </c>
      <c r="I118" s="19"/>
      <c r="J118" s="20">
        <f t="shared" si="7"/>
        <v>52.94897549051818</v>
      </c>
      <c r="K118" s="20">
        <f t="shared" si="8"/>
        <v>80.704684799027248</v>
      </c>
      <c r="L118" s="40"/>
      <c r="M118" s="21"/>
    </row>
    <row r="119" spans="1:13 16383:16384" s="3" customFormat="1" ht="13.5" x14ac:dyDescent="0.2">
      <c r="A119" s="11"/>
      <c r="B119" s="11"/>
      <c r="C119" s="21"/>
      <c r="D119" s="19" t="s">
        <v>28</v>
      </c>
      <c r="E119" s="19"/>
      <c r="F119" s="19">
        <f>SUM(F120:F123)</f>
        <v>72351.803306000002</v>
      </c>
      <c r="G119" s="19">
        <f t="shared" ref="G119:H119" si="9">SUM(G120:G123)</f>
        <v>56071.082723079991</v>
      </c>
      <c r="H119" s="20">
        <f t="shared" si="9"/>
        <v>41890.82074494</v>
      </c>
      <c r="I119" s="20"/>
      <c r="J119" s="37">
        <f t="shared" si="7"/>
        <v>57.898792885326841</v>
      </c>
      <c r="K119" s="38">
        <f t="shared" si="8"/>
        <v>74.710204815961021</v>
      </c>
      <c r="XFC119" s="11"/>
      <c r="XFD119" s="11"/>
    </row>
    <row r="120" spans="1:13 16383:16384" s="3" customFormat="1" ht="13.5" x14ac:dyDescent="0.2">
      <c r="C120" s="11"/>
      <c r="D120" s="22"/>
      <c r="E120" s="22" t="s">
        <v>121</v>
      </c>
      <c r="F120" s="23">
        <v>68702.494802000001</v>
      </c>
      <c r="G120" s="23">
        <v>54429.582701369989</v>
      </c>
      <c r="H120" s="23">
        <v>40800.582701369996</v>
      </c>
      <c r="I120" s="23"/>
      <c r="J120" s="36">
        <f t="shared" si="7"/>
        <v>59.387337852805679</v>
      </c>
      <c r="K120" s="36">
        <f t="shared" si="8"/>
        <v>74.960307752539592</v>
      </c>
      <c r="L120" s="9"/>
      <c r="M120" s="21"/>
    </row>
    <row r="121" spans="1:13 16383:16384" s="3" customFormat="1" ht="13.5" x14ac:dyDescent="0.2">
      <c r="C121" s="11"/>
      <c r="D121" s="22"/>
      <c r="E121" s="22" t="s">
        <v>128</v>
      </c>
      <c r="F121" s="23">
        <v>1356.2251739999999</v>
      </c>
      <c r="G121" s="23">
        <v>523.86787238999989</v>
      </c>
      <c r="H121" s="23">
        <v>507.36600937000003</v>
      </c>
      <c r="I121" s="23"/>
      <c r="J121" s="36">
        <f t="shared" si="7"/>
        <v>37.410160133924784</v>
      </c>
      <c r="K121" s="36">
        <f t="shared" si="8"/>
        <v>96.849995220223235</v>
      </c>
      <c r="L121" s="9"/>
      <c r="M121" s="21"/>
    </row>
    <row r="122" spans="1:13 16383:16384" s="3" customFormat="1" ht="13.5" x14ac:dyDescent="0.2">
      <c r="C122" s="11"/>
      <c r="D122" s="22"/>
      <c r="E122" s="22" t="s">
        <v>218</v>
      </c>
      <c r="F122" s="23">
        <v>337.18333000000001</v>
      </c>
      <c r="G122" s="23">
        <v>79.871142339999963</v>
      </c>
      <c r="H122" s="23">
        <v>78.199158639999979</v>
      </c>
      <c r="I122" s="23"/>
      <c r="J122" s="36">
        <f t="shared" si="7"/>
        <v>23.191881591536561</v>
      </c>
      <c r="K122" s="36">
        <f t="shared" si="8"/>
        <v>97.906648570415342</v>
      </c>
      <c r="L122" s="9"/>
      <c r="M122" s="21"/>
    </row>
    <row r="123" spans="1:13 16383:16384" s="3" customFormat="1" ht="13.5" x14ac:dyDescent="0.2">
      <c r="C123" s="11"/>
      <c r="D123" s="22"/>
      <c r="E123" s="22" t="s">
        <v>237</v>
      </c>
      <c r="F123" s="23">
        <v>1955.9</v>
      </c>
      <c r="G123" s="23">
        <v>1037.76100698</v>
      </c>
      <c r="H123" s="23">
        <v>504.67287555999997</v>
      </c>
      <c r="I123" s="23"/>
      <c r="J123" s="36">
        <f t="shared" si="7"/>
        <v>25.802590907510609</v>
      </c>
      <c r="K123" s="36">
        <f t="shared" si="8"/>
        <v>48.630934498941542</v>
      </c>
      <c r="L123" s="9"/>
      <c r="M123" s="21"/>
    </row>
    <row r="124" spans="1:13 16383:16384" s="3" customFormat="1" ht="13.5" x14ac:dyDescent="0.2">
      <c r="C124" s="11"/>
      <c r="D124" s="22" t="s">
        <v>122</v>
      </c>
      <c r="E124" s="22"/>
      <c r="F124" s="23">
        <v>421.461477</v>
      </c>
      <c r="G124" s="23">
        <v>249.28191146999993</v>
      </c>
      <c r="H124" s="23">
        <v>397.89712480000003</v>
      </c>
      <c r="I124" s="23"/>
      <c r="J124" s="36">
        <f t="shared" si="7"/>
        <v>94.408895359136238</v>
      </c>
      <c r="K124" s="36">
        <f t="shared" si="8"/>
        <v>159.61732740800383</v>
      </c>
      <c r="L124" s="9"/>
      <c r="M124" s="21"/>
    </row>
    <row r="125" spans="1:13 16383:16384" s="3" customFormat="1" ht="13.5" x14ac:dyDescent="0.2">
      <c r="C125" s="11"/>
      <c r="D125" s="22" t="s">
        <v>218</v>
      </c>
      <c r="E125" s="22"/>
      <c r="F125" s="23">
        <v>2875.4785310000007</v>
      </c>
      <c r="G125" s="23">
        <v>1263.760648249998</v>
      </c>
      <c r="H125" s="23">
        <v>1235.3851915999996</v>
      </c>
      <c r="I125" s="23"/>
      <c r="J125" s="36">
        <f t="shared" si="7"/>
        <v>42.962768745498913</v>
      </c>
      <c r="K125" s="36">
        <f t="shared" si="8"/>
        <v>97.754681102842426</v>
      </c>
      <c r="L125" s="9"/>
      <c r="M125" s="21"/>
    </row>
    <row r="126" spans="1:13 16383:16384" s="3" customFormat="1" ht="13.5" x14ac:dyDescent="0.2">
      <c r="C126" s="11"/>
      <c r="D126" s="22" t="s">
        <v>123</v>
      </c>
      <c r="E126" s="22"/>
      <c r="F126" s="23">
        <v>3746.2249700000002</v>
      </c>
      <c r="G126" s="23">
        <v>1506.0498308900005</v>
      </c>
      <c r="H126" s="23">
        <v>1468.5347738800012</v>
      </c>
      <c r="I126" s="23"/>
      <c r="J126" s="36">
        <f t="shared" si="7"/>
        <v>39.200389342341104</v>
      </c>
      <c r="K126" s="36">
        <f t="shared" si="8"/>
        <v>97.509042779293054</v>
      </c>
      <c r="L126" s="9"/>
      <c r="M126" s="21"/>
    </row>
    <row r="127" spans="1:13 16383:16384" s="3" customFormat="1" ht="13.5" x14ac:dyDescent="0.2">
      <c r="C127" s="11"/>
      <c r="D127" s="22" t="s">
        <v>124</v>
      </c>
      <c r="E127" s="22"/>
      <c r="F127" s="23">
        <v>2114.1375889999999</v>
      </c>
      <c r="G127" s="23">
        <v>887.09430918000021</v>
      </c>
      <c r="H127" s="23">
        <v>875.01948850999975</v>
      </c>
      <c r="I127" s="23"/>
      <c r="J127" s="36">
        <f t="shared" si="7"/>
        <v>41.388956568521607</v>
      </c>
      <c r="K127" s="36">
        <f t="shared" si="8"/>
        <v>98.638834614871783</v>
      </c>
      <c r="L127" s="9"/>
      <c r="M127" s="21"/>
    </row>
    <row r="128" spans="1:13 16383:16384" s="3" customFormat="1" ht="13.5" x14ac:dyDescent="0.2">
      <c r="C128" s="11"/>
      <c r="D128" s="22" t="s">
        <v>125</v>
      </c>
      <c r="E128" s="22"/>
      <c r="F128" s="23">
        <v>19697.145814</v>
      </c>
      <c r="G128" s="23">
        <v>9184.8897054999979</v>
      </c>
      <c r="H128" s="23">
        <v>9124.7609680800033</v>
      </c>
      <c r="I128" s="23"/>
      <c r="J128" s="36">
        <f t="shared" si="7"/>
        <v>46.325295320677689</v>
      </c>
      <c r="K128" s="36">
        <f t="shared" si="8"/>
        <v>99.345351557308419</v>
      </c>
      <c r="L128" s="9"/>
      <c r="M128" s="21"/>
    </row>
    <row r="129" spans="3:13" s="3" customFormat="1" ht="13.5" x14ac:dyDescent="0.2">
      <c r="C129" s="11"/>
      <c r="D129" s="22" t="s">
        <v>126</v>
      </c>
      <c r="E129" s="22"/>
      <c r="F129" s="23">
        <v>1273.920046</v>
      </c>
      <c r="G129" s="23">
        <v>527.59188251000069</v>
      </c>
      <c r="H129" s="23">
        <v>525.08681413000022</v>
      </c>
      <c r="I129" s="23"/>
      <c r="J129" s="36">
        <f t="shared" si="7"/>
        <v>41.218192285985914</v>
      </c>
      <c r="K129" s="36">
        <f t="shared" si="8"/>
        <v>99.525188225398267</v>
      </c>
      <c r="L129" s="9"/>
      <c r="M129" s="21"/>
    </row>
    <row r="130" spans="3:13" s="3" customFormat="1" ht="13.5" x14ac:dyDescent="0.2">
      <c r="C130" s="11"/>
      <c r="D130" s="22" t="s">
        <v>127</v>
      </c>
      <c r="E130" s="22"/>
      <c r="F130" s="23">
        <v>1919.9353309999999</v>
      </c>
      <c r="G130" s="23">
        <v>179.41875797999998</v>
      </c>
      <c r="H130" s="23">
        <v>160.55030180000003</v>
      </c>
      <c r="I130" s="23"/>
      <c r="J130" s="36">
        <f t="shared" si="7"/>
        <v>8.3622765416987903</v>
      </c>
      <c r="K130" s="36">
        <f t="shared" si="8"/>
        <v>89.483565490904112</v>
      </c>
      <c r="L130" s="9"/>
      <c r="M130" s="21"/>
    </row>
    <row r="131" spans="3:13" s="3" customFormat="1" ht="13.5" x14ac:dyDescent="0.2">
      <c r="C131" s="11"/>
      <c r="D131" s="22" t="s">
        <v>129</v>
      </c>
      <c r="E131" s="22"/>
      <c r="F131" s="23">
        <v>688.70038899999997</v>
      </c>
      <c r="G131" s="23">
        <v>267.05647602999994</v>
      </c>
      <c r="H131" s="23">
        <v>259.40893176999992</v>
      </c>
      <c r="I131" s="23"/>
      <c r="J131" s="36">
        <f t="shared" si="7"/>
        <v>37.66644188290126</v>
      </c>
      <c r="K131" s="36">
        <f t="shared" si="8"/>
        <v>97.136356933302409</v>
      </c>
      <c r="L131" s="9"/>
      <c r="M131" s="21"/>
    </row>
    <row r="132" spans="3:13" s="3" customFormat="1" ht="13.5" x14ac:dyDescent="0.2">
      <c r="C132" s="11"/>
      <c r="D132" s="22" t="s">
        <v>130</v>
      </c>
      <c r="E132" s="22"/>
      <c r="F132" s="23">
        <v>431.05127299999998</v>
      </c>
      <c r="G132" s="23">
        <v>118.21147269999997</v>
      </c>
      <c r="H132" s="23">
        <v>112.43950292999997</v>
      </c>
      <c r="I132" s="23"/>
      <c r="J132" s="36">
        <f t="shared" si="7"/>
        <v>26.084948583367247</v>
      </c>
      <c r="K132" s="36">
        <f t="shared" si="8"/>
        <v>95.117250772563978</v>
      </c>
      <c r="L132" s="9"/>
      <c r="M132" s="21"/>
    </row>
    <row r="133" spans="3:13" s="3" customFormat="1" ht="13.5" x14ac:dyDescent="0.2">
      <c r="C133" s="11"/>
      <c r="D133" s="22" t="s">
        <v>195</v>
      </c>
      <c r="E133" s="22"/>
      <c r="F133" s="23">
        <v>642.61178299999995</v>
      </c>
      <c r="G133" s="23">
        <v>249.25332421000002</v>
      </c>
      <c r="H133" s="23">
        <v>236.06151399000001</v>
      </c>
      <c r="I133" s="23"/>
      <c r="J133" s="36">
        <f t="shared" si="7"/>
        <v>36.734700519800462</v>
      </c>
      <c r="K133" s="36">
        <f t="shared" si="8"/>
        <v>94.707468692018054</v>
      </c>
      <c r="L133" s="9"/>
      <c r="M133" s="21"/>
    </row>
    <row r="134" spans="3:13" s="3" customFormat="1" ht="13.5" x14ac:dyDescent="0.2">
      <c r="C134" s="11"/>
      <c r="D134" s="22" t="s">
        <v>196</v>
      </c>
      <c r="E134" s="22"/>
      <c r="F134" s="23">
        <v>2172.2364320000001</v>
      </c>
      <c r="G134" s="23">
        <v>1042.7207597699996</v>
      </c>
      <c r="H134" s="23">
        <v>885.89448805999996</v>
      </c>
      <c r="I134" s="23"/>
      <c r="J134" s="36">
        <f t="shared" si="7"/>
        <v>40.782599675135174</v>
      </c>
      <c r="K134" s="36">
        <f t="shared" si="8"/>
        <v>84.959897437489204</v>
      </c>
      <c r="L134" s="9"/>
      <c r="M134" s="21"/>
    </row>
    <row r="135" spans="3:13" s="3" customFormat="1" ht="13.5" x14ac:dyDescent="0.2">
      <c r="C135" s="11"/>
      <c r="D135" s="22" t="s">
        <v>131</v>
      </c>
      <c r="E135" s="22"/>
      <c r="F135" s="23">
        <v>41.759342000000011</v>
      </c>
      <c r="G135" s="23">
        <v>48.358820619999996</v>
      </c>
      <c r="H135" s="23">
        <v>45.184907950000003</v>
      </c>
      <c r="I135" s="23"/>
      <c r="J135" s="36">
        <f t="shared" si="7"/>
        <v>108.2031128507724</v>
      </c>
      <c r="K135" s="36">
        <f t="shared" si="8"/>
        <v>93.43674508743635</v>
      </c>
      <c r="L135" s="9"/>
      <c r="M135" s="21"/>
    </row>
    <row r="136" spans="3:13" s="3" customFormat="1" ht="13.5" x14ac:dyDescent="0.2">
      <c r="C136" s="11"/>
      <c r="D136" s="22" t="s">
        <v>14</v>
      </c>
      <c r="E136" s="22"/>
      <c r="F136" s="23">
        <v>6275.1397269999998</v>
      </c>
      <c r="G136" s="23">
        <v>3734.406594810001</v>
      </c>
      <c r="H136" s="23">
        <v>3391.2812869599998</v>
      </c>
      <c r="I136" s="23"/>
      <c r="J136" s="36">
        <f t="shared" si="7"/>
        <v>54.043119906451764</v>
      </c>
      <c r="K136" s="36">
        <f t="shared" si="8"/>
        <v>90.811784974703357</v>
      </c>
      <c r="L136" s="9"/>
      <c r="M136" s="21"/>
    </row>
    <row r="137" spans="3:13" s="3" customFormat="1" ht="13.5" x14ac:dyDescent="0.2">
      <c r="C137" s="11"/>
      <c r="D137" s="22" t="s">
        <v>132</v>
      </c>
      <c r="E137" s="22"/>
      <c r="F137" s="23">
        <v>238.865205</v>
      </c>
      <c r="G137" s="23">
        <v>88.16187386</v>
      </c>
      <c r="H137" s="23">
        <v>80.987608310000013</v>
      </c>
      <c r="I137" s="23"/>
      <c r="J137" s="36">
        <f t="shared" si="7"/>
        <v>33.90515094486031</v>
      </c>
      <c r="K137" s="36">
        <f t="shared" si="8"/>
        <v>91.862394438901518</v>
      </c>
      <c r="L137" s="9"/>
      <c r="M137" s="21"/>
    </row>
    <row r="138" spans="3:13" s="3" customFormat="1" ht="13.5" x14ac:dyDescent="0.2">
      <c r="C138" s="11"/>
      <c r="D138" s="22" t="s">
        <v>133</v>
      </c>
      <c r="E138" s="22"/>
      <c r="F138" s="23">
        <v>859.80238699999995</v>
      </c>
      <c r="G138" s="23">
        <v>341.40003226999994</v>
      </c>
      <c r="H138" s="23">
        <v>332.84328112999998</v>
      </c>
      <c r="I138" s="23"/>
      <c r="J138" s="36">
        <f t="shared" si="7"/>
        <v>38.711602359159301</v>
      </c>
      <c r="K138" s="36">
        <f t="shared" si="8"/>
        <v>97.493629076978891</v>
      </c>
      <c r="L138" s="9"/>
      <c r="M138" s="21"/>
    </row>
    <row r="139" spans="3:13" s="3" customFormat="1" ht="13.5" x14ac:dyDescent="0.2">
      <c r="C139" s="11"/>
      <c r="D139" s="22" t="s">
        <v>134</v>
      </c>
      <c r="E139" s="22"/>
      <c r="F139" s="23">
        <v>83.883010999999996</v>
      </c>
      <c r="G139" s="23">
        <v>15.881039579999985</v>
      </c>
      <c r="H139" s="23">
        <v>12.49994079</v>
      </c>
      <c r="I139" s="23"/>
      <c r="J139" s="36">
        <f t="shared" ref="J139:J170" si="10">IF(AND(H139=0,F139&gt;0),"n.a.",IF(AND(H139=0,F139&lt;0),"n.a.",IF(OR(H139=0,F139=0),"              n.a.",IF(OR((AND(H139&lt;0,F139&gt;0)),(AND(H139&gt;0,F139&lt;0))),"                n.a.",IF(((H139/F139))*100&gt;500,"             -o-",((H139/F139))*100)))))</f>
        <v>14.901635791304631</v>
      </c>
      <c r="K139" s="36">
        <f t="shared" ref="K139:K170" si="11">IF(AND(H139=0,G139&gt;0),"n.a.",IF(AND(H139=0,G139&lt;0),"n.a.",IF(OR(H139=0,G139=0),"              n.a.",IF(OR((AND(H139&lt;0,G139&gt;0)),(AND(H139&gt;0,G139&lt;0))),"                n.a.",IF(((H139/G139))*100&gt;500,"             -o-",((H139/G139))*100)))))</f>
        <v>78.709839661516739</v>
      </c>
      <c r="L139" s="9"/>
      <c r="M139" s="21"/>
    </row>
    <row r="140" spans="3:13" s="3" customFormat="1" ht="13.5" x14ac:dyDescent="0.2">
      <c r="C140" s="11"/>
      <c r="D140" s="22" t="s">
        <v>197</v>
      </c>
      <c r="E140" s="22"/>
      <c r="F140" s="23">
        <v>166</v>
      </c>
      <c r="G140" s="23">
        <v>138.84502708000002</v>
      </c>
      <c r="H140" s="23">
        <v>136.82411309</v>
      </c>
      <c r="I140" s="23"/>
      <c r="J140" s="36">
        <f t="shared" si="10"/>
        <v>82.424164512048193</v>
      </c>
      <c r="K140" s="36">
        <f t="shared" si="11"/>
        <v>98.544482267387508</v>
      </c>
      <c r="L140" s="9"/>
      <c r="M140" s="21"/>
    </row>
    <row r="141" spans="3:13" s="3" customFormat="1" ht="13.5" x14ac:dyDescent="0.2">
      <c r="C141" s="11"/>
      <c r="D141" s="22" t="s">
        <v>135</v>
      </c>
      <c r="E141" s="22"/>
      <c r="F141" s="23">
        <v>452.96240899999998</v>
      </c>
      <c r="G141" s="23">
        <v>386.39104437000009</v>
      </c>
      <c r="H141" s="23">
        <v>357.06070580000016</v>
      </c>
      <c r="I141" s="23"/>
      <c r="J141" s="36">
        <f t="shared" si="10"/>
        <v>78.827889181417746</v>
      </c>
      <c r="K141" s="36">
        <f t="shared" si="11"/>
        <v>92.409156734514326</v>
      </c>
      <c r="L141" s="9"/>
      <c r="M141" s="21"/>
    </row>
    <row r="142" spans="3:13" s="3" customFormat="1" ht="13.5" x14ac:dyDescent="0.2">
      <c r="C142" s="11"/>
      <c r="D142" s="22" t="s">
        <v>136</v>
      </c>
      <c r="E142" s="22"/>
      <c r="F142" s="23">
        <v>646.07608400000004</v>
      </c>
      <c r="G142" s="23">
        <v>526.94046378999985</v>
      </c>
      <c r="H142" s="23">
        <v>474.28242775000007</v>
      </c>
      <c r="I142" s="23"/>
      <c r="J142" s="36">
        <f t="shared" si="10"/>
        <v>73.409686489803576</v>
      </c>
      <c r="K142" s="36">
        <f t="shared" si="11"/>
        <v>90.006833853437868</v>
      </c>
      <c r="L142" s="9"/>
      <c r="M142" s="21"/>
    </row>
    <row r="143" spans="3:13" s="3" customFormat="1" ht="13.5" x14ac:dyDescent="0.2">
      <c r="C143" s="11" t="s">
        <v>219</v>
      </c>
      <c r="D143" s="11"/>
      <c r="E143" s="11"/>
      <c r="F143" s="19">
        <f>SUM(F144)</f>
        <v>0</v>
      </c>
      <c r="G143" s="19">
        <f>SUM(G144)</f>
        <v>289.42070531000007</v>
      </c>
      <c r="H143" s="19">
        <f>SUM(H144)</f>
        <v>289.42070531000007</v>
      </c>
      <c r="I143" s="19"/>
      <c r="J143" s="20" t="str">
        <f t="shared" si="10"/>
        <v xml:space="preserve">              n.a.</v>
      </c>
      <c r="K143" s="20">
        <f t="shared" si="11"/>
        <v>100</v>
      </c>
      <c r="L143" s="40"/>
      <c r="M143" s="21"/>
    </row>
    <row r="144" spans="3:13" s="3" customFormat="1" ht="13.5" x14ac:dyDescent="0.2">
      <c r="C144" s="11"/>
      <c r="D144" s="22" t="s">
        <v>137</v>
      </c>
      <c r="E144" s="22"/>
      <c r="F144" s="23">
        <v>0</v>
      </c>
      <c r="G144" s="23">
        <v>289.42070531000007</v>
      </c>
      <c r="H144" s="23">
        <v>289.42070531000007</v>
      </c>
      <c r="I144" s="23"/>
      <c r="J144" s="36" t="str">
        <f t="shared" si="10"/>
        <v xml:space="preserve">              n.a.</v>
      </c>
      <c r="K144" s="36">
        <f t="shared" si="11"/>
        <v>100</v>
      </c>
      <c r="L144" s="9"/>
      <c r="M144" s="21"/>
    </row>
    <row r="145" spans="1:13 16383:16384" s="3" customFormat="1" ht="13.5" x14ac:dyDescent="0.2">
      <c r="C145" s="11" t="s">
        <v>29</v>
      </c>
      <c r="D145" s="11"/>
      <c r="E145" s="11"/>
      <c r="F145" s="19">
        <f>SUM(F146,F148:F152)</f>
        <v>3138.5316050000001</v>
      </c>
      <c r="G145" s="19">
        <f>SUM(G146,G148:G152)</f>
        <v>1917.0161141800004</v>
      </c>
      <c r="H145" s="19">
        <f>SUM(H146,H148:H152)</f>
        <v>1452.6869121000009</v>
      </c>
      <c r="I145" s="19"/>
      <c r="J145" s="20">
        <f t="shared" si="10"/>
        <v>46.285559456712903</v>
      </c>
      <c r="K145" s="20">
        <f t="shared" si="11"/>
        <v>75.778544653568787</v>
      </c>
      <c r="L145" s="40"/>
      <c r="M145" s="21"/>
    </row>
    <row r="146" spans="1:13 16383:16384" s="3" customFormat="1" ht="13.5" x14ac:dyDescent="0.2">
      <c r="A146" s="11"/>
      <c r="B146" s="11"/>
      <c r="C146" s="21"/>
      <c r="D146" s="19" t="s">
        <v>30</v>
      </c>
      <c r="E146" s="19"/>
      <c r="F146" s="19">
        <f>SUM(F147)</f>
        <v>911.26054999999985</v>
      </c>
      <c r="G146" s="19">
        <f>SUM(G147)</f>
        <v>755.81043035000027</v>
      </c>
      <c r="H146" s="20">
        <f>SUM(H147)</f>
        <v>409.27992191999994</v>
      </c>
      <c r="I146" s="20"/>
      <c r="J146" s="41">
        <f t="shared" si="10"/>
        <v>44.913600387946126</v>
      </c>
      <c r="K146" s="38">
        <f t="shared" si="11"/>
        <v>54.151134396289137</v>
      </c>
      <c r="XFC146" s="11"/>
      <c r="XFD146" s="11"/>
    </row>
    <row r="147" spans="1:13 16383:16384" s="3" customFormat="1" ht="13.5" x14ac:dyDescent="0.2">
      <c r="C147" s="11"/>
      <c r="D147" s="22"/>
      <c r="E147" s="22" t="s">
        <v>138</v>
      </c>
      <c r="F147" s="23">
        <v>911.26054999999985</v>
      </c>
      <c r="G147" s="23">
        <v>755.81043035000027</v>
      </c>
      <c r="H147" s="23">
        <v>409.27992191999994</v>
      </c>
      <c r="I147" s="23"/>
      <c r="J147" s="36">
        <f t="shared" si="10"/>
        <v>44.913600387946126</v>
      </c>
      <c r="K147" s="36">
        <f t="shared" si="11"/>
        <v>54.151134396289137</v>
      </c>
      <c r="L147" s="9"/>
      <c r="M147" s="21"/>
    </row>
    <row r="148" spans="1:13 16383:16384" s="3" customFormat="1" ht="13.5" x14ac:dyDescent="0.2">
      <c r="C148" s="11"/>
      <c r="D148" s="22" t="s">
        <v>139</v>
      </c>
      <c r="E148" s="22"/>
      <c r="F148" s="23">
        <v>902.22846800000002</v>
      </c>
      <c r="G148" s="23">
        <v>436.88653146000007</v>
      </c>
      <c r="H148" s="23">
        <v>387.57023928000024</v>
      </c>
      <c r="I148" s="23"/>
      <c r="J148" s="36">
        <f t="shared" si="10"/>
        <v>42.956995154358204</v>
      </c>
      <c r="K148" s="36">
        <f t="shared" si="11"/>
        <v>88.711876281652991</v>
      </c>
      <c r="L148" s="9"/>
      <c r="M148" s="21"/>
    </row>
    <row r="149" spans="1:13 16383:16384" s="3" customFormat="1" ht="13.5" x14ac:dyDescent="0.2">
      <c r="C149" s="11"/>
      <c r="D149" s="22" t="s">
        <v>140</v>
      </c>
      <c r="E149" s="22"/>
      <c r="F149" s="23">
        <v>196.142718</v>
      </c>
      <c r="G149" s="23">
        <v>95.385067530000057</v>
      </c>
      <c r="H149" s="23">
        <v>84.337875900000043</v>
      </c>
      <c r="I149" s="23"/>
      <c r="J149" s="36">
        <f t="shared" si="10"/>
        <v>42.998219235444694</v>
      </c>
      <c r="K149" s="36">
        <f t="shared" si="11"/>
        <v>88.418321739379692</v>
      </c>
      <c r="L149" s="9"/>
      <c r="M149" s="21"/>
    </row>
    <row r="150" spans="1:13 16383:16384" s="3" customFormat="1" ht="13.5" x14ac:dyDescent="0.2">
      <c r="C150" s="11"/>
      <c r="D150" s="22" t="s">
        <v>141</v>
      </c>
      <c r="E150" s="22"/>
      <c r="F150" s="23">
        <v>628.01799400000004</v>
      </c>
      <c r="G150" s="23">
        <v>308.46100596000019</v>
      </c>
      <c r="H150" s="23">
        <v>276.14387526000041</v>
      </c>
      <c r="I150" s="23"/>
      <c r="J150" s="36">
        <f t="shared" si="10"/>
        <v>43.970694772799831</v>
      </c>
      <c r="K150" s="36">
        <f t="shared" si="11"/>
        <v>89.523106624313314</v>
      </c>
      <c r="L150" s="9"/>
      <c r="M150" s="21"/>
    </row>
    <row r="151" spans="1:13 16383:16384" s="3" customFormat="1" ht="13.5" x14ac:dyDescent="0.2">
      <c r="C151" s="11"/>
      <c r="D151" s="22" t="s">
        <v>142</v>
      </c>
      <c r="E151" s="22"/>
      <c r="F151" s="23">
        <v>62.212166000000003</v>
      </c>
      <c r="G151" s="23">
        <v>29.548774019999989</v>
      </c>
      <c r="H151" s="23">
        <v>26.108533669999996</v>
      </c>
      <c r="I151" s="23"/>
      <c r="J151" s="36">
        <f t="shared" si="10"/>
        <v>41.966926002865733</v>
      </c>
      <c r="K151" s="36">
        <f t="shared" si="11"/>
        <v>88.357417645579901</v>
      </c>
      <c r="L151" s="9"/>
      <c r="M151" s="21"/>
    </row>
    <row r="152" spans="1:13 16383:16384" s="3" customFormat="1" ht="13.5" x14ac:dyDescent="0.2">
      <c r="C152" s="11"/>
      <c r="D152" s="22" t="s">
        <v>143</v>
      </c>
      <c r="E152" s="22"/>
      <c r="F152" s="23">
        <v>438.66970900000001</v>
      </c>
      <c r="G152" s="23">
        <v>290.92430485999989</v>
      </c>
      <c r="H152" s="23">
        <v>269.24646607</v>
      </c>
      <c r="I152" s="23"/>
      <c r="J152" s="36">
        <f t="shared" si="10"/>
        <v>61.377948042908969</v>
      </c>
      <c r="K152" s="36">
        <f t="shared" si="11"/>
        <v>92.548632607223453</v>
      </c>
      <c r="L152" s="9"/>
      <c r="M152" s="21"/>
    </row>
    <row r="153" spans="1:13 16383:16384" s="3" customFormat="1" ht="13.5" x14ac:dyDescent="0.2">
      <c r="C153" s="11" t="s">
        <v>31</v>
      </c>
      <c r="D153" s="22"/>
      <c r="E153" s="22"/>
      <c r="F153" s="23">
        <f>SUM(F154:F165)</f>
        <v>15340.693031999999</v>
      </c>
      <c r="G153" s="23">
        <f>SUM(G154:G165)</f>
        <v>9690.9994934199985</v>
      </c>
      <c r="H153" s="23">
        <f>SUM(H154:H165)</f>
        <v>7583.9897725500014</v>
      </c>
      <c r="I153" s="23"/>
      <c r="J153" s="36">
        <f t="shared" si="10"/>
        <v>49.437074040463088</v>
      </c>
      <c r="K153" s="36">
        <f t="shared" si="11"/>
        <v>78.258076245895836</v>
      </c>
      <c r="L153" s="9"/>
      <c r="M153" s="21"/>
    </row>
    <row r="154" spans="1:13 16383:16384" s="3" customFormat="1" ht="13.5" x14ac:dyDescent="0.2">
      <c r="C154" s="11"/>
      <c r="D154" s="22" t="s">
        <v>144</v>
      </c>
      <c r="E154" s="22"/>
      <c r="F154" s="23">
        <v>721.6181949999999</v>
      </c>
      <c r="G154" s="23">
        <v>371.61139283</v>
      </c>
      <c r="H154" s="23">
        <v>369.66742486999999</v>
      </c>
      <c r="I154" s="23"/>
      <c r="J154" s="36">
        <f t="shared" si="10"/>
        <v>51.22756430358578</v>
      </c>
      <c r="K154" s="36">
        <f t="shared" si="11"/>
        <v>99.476881495694798</v>
      </c>
      <c r="L154" s="9"/>
      <c r="M154" s="21"/>
    </row>
    <row r="155" spans="1:13 16383:16384" s="3" customFormat="1" ht="13.5" x14ac:dyDescent="0.2">
      <c r="C155" s="11"/>
      <c r="D155" s="22" t="s">
        <v>145</v>
      </c>
      <c r="E155" s="22"/>
      <c r="F155" s="23">
        <v>300</v>
      </c>
      <c r="G155" s="23">
        <v>256.67865522000005</v>
      </c>
      <c r="H155" s="23">
        <v>242.18631789</v>
      </c>
      <c r="I155" s="23"/>
      <c r="J155" s="36">
        <f t="shared" si="10"/>
        <v>80.728772629999995</v>
      </c>
      <c r="K155" s="36">
        <f t="shared" si="11"/>
        <v>94.353898528267337</v>
      </c>
      <c r="L155" s="9"/>
      <c r="M155" s="21"/>
    </row>
    <row r="156" spans="1:13 16383:16384" s="3" customFormat="1" ht="13.5" x14ac:dyDescent="0.2">
      <c r="C156" s="11"/>
      <c r="D156" s="22" t="s">
        <v>146</v>
      </c>
      <c r="E156" s="22"/>
      <c r="F156" s="23">
        <v>148.1</v>
      </c>
      <c r="G156" s="23">
        <v>219.32868436999999</v>
      </c>
      <c r="H156" s="23">
        <v>213.30699243000001</v>
      </c>
      <c r="I156" s="23"/>
      <c r="J156" s="36">
        <f t="shared" si="10"/>
        <v>144.02902932478057</v>
      </c>
      <c r="K156" s="36">
        <f t="shared" si="11"/>
        <v>97.25448955420643</v>
      </c>
      <c r="L156" s="9"/>
      <c r="M156" s="21"/>
    </row>
    <row r="157" spans="1:13 16383:16384" s="3" customFormat="1" ht="13.5" x14ac:dyDescent="0.2">
      <c r="C157" s="11"/>
      <c r="D157" s="22" t="s">
        <v>147</v>
      </c>
      <c r="E157" s="22"/>
      <c r="F157" s="23">
        <v>134.57839999999999</v>
      </c>
      <c r="G157" s="23">
        <v>88.331267830000016</v>
      </c>
      <c r="H157" s="23">
        <v>88.257283030000011</v>
      </c>
      <c r="I157" s="23"/>
      <c r="J157" s="36">
        <f t="shared" si="10"/>
        <v>65.580570901422533</v>
      </c>
      <c r="K157" s="36">
        <f t="shared" si="11"/>
        <v>99.916241664115589</v>
      </c>
      <c r="L157" s="9"/>
      <c r="M157" s="21"/>
    </row>
    <row r="158" spans="1:13 16383:16384" s="3" customFormat="1" ht="13.5" x14ac:dyDescent="0.2">
      <c r="C158" s="11"/>
      <c r="D158" s="22" t="s">
        <v>198</v>
      </c>
      <c r="E158" s="22"/>
      <c r="F158" s="23">
        <v>856.92944800000009</v>
      </c>
      <c r="G158" s="23">
        <v>968.98145391999901</v>
      </c>
      <c r="H158" s="23">
        <v>877.90576054999963</v>
      </c>
      <c r="I158" s="23"/>
      <c r="J158" s="36">
        <f t="shared" si="10"/>
        <v>102.44784592231677</v>
      </c>
      <c r="K158" s="36">
        <f t="shared" si="11"/>
        <v>90.600883742247689</v>
      </c>
      <c r="L158" s="9"/>
      <c r="M158" s="21"/>
    </row>
    <row r="159" spans="1:13 16383:16384" s="3" customFormat="1" ht="13.5" x14ac:dyDescent="0.2">
      <c r="C159" s="11"/>
      <c r="D159" s="22" t="s">
        <v>148</v>
      </c>
      <c r="E159" s="22"/>
      <c r="F159" s="23">
        <v>6525.3773849999998</v>
      </c>
      <c r="G159" s="23">
        <v>3749.8102203799999</v>
      </c>
      <c r="H159" s="23">
        <v>3024.8626838500004</v>
      </c>
      <c r="I159" s="23"/>
      <c r="J159" s="36">
        <f t="shared" si="10"/>
        <v>46.355367749355089</v>
      </c>
      <c r="K159" s="36">
        <f t="shared" si="11"/>
        <v>80.667087294446219</v>
      </c>
      <c r="L159" s="9"/>
      <c r="M159" s="21"/>
    </row>
    <row r="160" spans="1:13 16383:16384" s="3" customFormat="1" ht="13.5" x14ac:dyDescent="0.2">
      <c r="C160" s="11"/>
      <c r="D160" s="22" t="s">
        <v>149</v>
      </c>
      <c r="E160" s="22"/>
      <c r="F160" s="23">
        <v>105.31694299999999</v>
      </c>
      <c r="G160" s="23">
        <v>45.382594149999996</v>
      </c>
      <c r="H160" s="23">
        <v>45.314026649999995</v>
      </c>
      <c r="I160" s="23"/>
      <c r="J160" s="36">
        <f t="shared" si="10"/>
        <v>43.026340643024547</v>
      </c>
      <c r="K160" s="36">
        <f t="shared" si="11"/>
        <v>99.848912339005196</v>
      </c>
      <c r="L160" s="9"/>
      <c r="M160" s="21"/>
    </row>
    <row r="161" spans="1:13 16383:16384" s="3" customFormat="1" ht="13.5" x14ac:dyDescent="0.2">
      <c r="C161" s="11"/>
      <c r="D161" s="22" t="s">
        <v>199</v>
      </c>
      <c r="E161" s="22"/>
      <c r="F161" s="23">
        <v>53.126147000000003</v>
      </c>
      <c r="G161" s="23">
        <v>50.774103520000004</v>
      </c>
      <c r="H161" s="23">
        <v>50.552382520000002</v>
      </c>
      <c r="I161" s="23"/>
      <c r="J161" s="36">
        <f t="shared" si="10"/>
        <v>95.155371459556434</v>
      </c>
      <c r="K161" s="36">
        <f t="shared" si="11"/>
        <v>99.563318730161981</v>
      </c>
      <c r="L161" s="9"/>
      <c r="M161" s="21"/>
    </row>
    <row r="162" spans="1:13 16383:16384" s="3" customFormat="1" ht="13.5" x14ac:dyDescent="0.2">
      <c r="C162" s="11"/>
      <c r="D162" s="22" t="s">
        <v>200</v>
      </c>
      <c r="E162" s="22"/>
      <c r="F162" s="23">
        <v>4062.5931639999999</v>
      </c>
      <c r="G162" s="23">
        <v>2542.8922757799996</v>
      </c>
      <c r="H162" s="23">
        <v>1729.0535634100002</v>
      </c>
      <c r="I162" s="23"/>
      <c r="J162" s="36">
        <f t="shared" si="10"/>
        <v>42.560342461355063</v>
      </c>
      <c r="K162" s="36">
        <f t="shared" si="11"/>
        <v>67.995549000581832</v>
      </c>
      <c r="L162" s="9"/>
      <c r="M162" s="21"/>
    </row>
    <row r="163" spans="1:13 16383:16384" s="3" customFormat="1" ht="13.5" x14ac:dyDescent="0.2">
      <c r="C163" s="11"/>
      <c r="D163" s="22" t="s">
        <v>201</v>
      </c>
      <c r="E163" s="22"/>
      <c r="F163" s="23">
        <v>2062.3818139999998</v>
      </c>
      <c r="G163" s="23">
        <v>1161.18683878</v>
      </c>
      <c r="H163" s="23">
        <v>787.18076567000003</v>
      </c>
      <c r="I163" s="23"/>
      <c r="J163" s="36">
        <f t="shared" si="10"/>
        <v>38.168527298214435</v>
      </c>
      <c r="K163" s="36">
        <f t="shared" si="11"/>
        <v>67.791051308939302</v>
      </c>
      <c r="L163" s="9"/>
      <c r="M163" s="21"/>
    </row>
    <row r="164" spans="1:13 16383:16384" s="3" customFormat="1" ht="13.5" x14ac:dyDescent="0.2">
      <c r="C164" s="11"/>
      <c r="D164" s="22" t="s">
        <v>150</v>
      </c>
      <c r="E164" s="22"/>
      <c r="F164" s="23">
        <v>217.171536</v>
      </c>
      <c r="G164" s="23">
        <v>93.792378630000002</v>
      </c>
      <c r="H164" s="23">
        <v>89.556317630000009</v>
      </c>
      <c r="I164" s="23"/>
      <c r="J164" s="36">
        <f t="shared" si="10"/>
        <v>41.237594612767303</v>
      </c>
      <c r="K164" s="36">
        <f t="shared" si="11"/>
        <v>95.483576531616961</v>
      </c>
      <c r="L164" s="9"/>
      <c r="M164" s="21"/>
    </row>
    <row r="165" spans="1:13 16383:16384" s="3" customFormat="1" ht="13.5" x14ac:dyDescent="0.2">
      <c r="C165" s="11"/>
      <c r="D165" s="22" t="s">
        <v>220</v>
      </c>
      <c r="E165" s="22"/>
      <c r="F165" s="23">
        <v>153.5</v>
      </c>
      <c r="G165" s="23">
        <v>142.22962801</v>
      </c>
      <c r="H165" s="23">
        <v>66.146254049999996</v>
      </c>
      <c r="I165" s="23"/>
      <c r="J165" s="36">
        <f t="shared" si="10"/>
        <v>43.092022182410425</v>
      </c>
      <c r="K165" s="36">
        <f t="shared" si="11"/>
        <v>46.506663186484133</v>
      </c>
      <c r="L165" s="9"/>
      <c r="M165" s="21"/>
    </row>
    <row r="166" spans="1:13 16383:16384" s="3" customFormat="1" ht="13.5" x14ac:dyDescent="0.2">
      <c r="C166" s="11" t="s">
        <v>32</v>
      </c>
      <c r="D166" s="11"/>
      <c r="E166" s="11"/>
      <c r="F166" s="19">
        <f>SUM(,F167,F170:F183)</f>
        <v>29626.844865000006</v>
      </c>
      <c r="G166" s="19">
        <f>SUM(,G167,G170:G183)</f>
        <v>12775.786861649998</v>
      </c>
      <c r="H166" s="19">
        <f>SUM(,H167,H170:H183)</f>
        <v>11270.257577620003</v>
      </c>
      <c r="I166" s="19"/>
      <c r="J166" s="20">
        <f t="shared" si="10"/>
        <v>38.040694609820711</v>
      </c>
      <c r="K166" s="20">
        <f t="shared" si="11"/>
        <v>88.215760795530713</v>
      </c>
      <c r="L166" s="40"/>
      <c r="M166" s="21"/>
    </row>
    <row r="167" spans="1:13 16383:16384" s="3" customFormat="1" ht="13.5" x14ac:dyDescent="0.2">
      <c r="A167" s="11"/>
      <c r="B167" s="11"/>
      <c r="C167" s="21"/>
      <c r="D167" s="19" t="s">
        <v>33</v>
      </c>
      <c r="E167" s="19"/>
      <c r="F167" s="19">
        <f>SUM(F168:F169)</f>
        <v>2050.815274</v>
      </c>
      <c r="G167" s="19">
        <f>SUM(G168:G169)</f>
        <v>1103.0017499299997</v>
      </c>
      <c r="H167" s="20">
        <f>SUM(H168:H169)</f>
        <v>1096.3383753099997</v>
      </c>
      <c r="I167" s="20"/>
      <c r="J167" s="41">
        <f t="shared" si="10"/>
        <v>53.458660524390055</v>
      </c>
      <c r="K167" s="38">
        <f t="shared" si="11"/>
        <v>99.395887212289296</v>
      </c>
      <c r="XFC167" s="11"/>
      <c r="XFD167" s="11"/>
    </row>
    <row r="168" spans="1:13 16383:16384" s="3" customFormat="1" ht="13.5" x14ac:dyDescent="0.2">
      <c r="C168" s="11"/>
      <c r="D168" s="22"/>
      <c r="E168" s="22" t="s">
        <v>151</v>
      </c>
      <c r="F168" s="23">
        <v>1999.999998</v>
      </c>
      <c r="G168" s="23">
        <v>1083.1611678299998</v>
      </c>
      <c r="H168" s="23">
        <v>1079.5670185199997</v>
      </c>
      <c r="I168" s="23"/>
      <c r="J168" s="36">
        <f t="shared" si="10"/>
        <v>53.978350979978337</v>
      </c>
      <c r="K168" s="36">
        <f t="shared" si="11"/>
        <v>99.668179637827976</v>
      </c>
      <c r="L168" s="9"/>
      <c r="M168" s="21"/>
    </row>
    <row r="169" spans="1:13 16383:16384" s="3" customFormat="1" ht="13.5" x14ac:dyDescent="0.2">
      <c r="C169" s="11"/>
      <c r="D169" s="22"/>
      <c r="E169" s="22" t="s">
        <v>152</v>
      </c>
      <c r="F169" s="23">
        <v>50.815275999999997</v>
      </c>
      <c r="G169" s="23">
        <v>19.840582100000002</v>
      </c>
      <c r="H169" s="23">
        <v>16.771356790000002</v>
      </c>
      <c r="I169" s="23"/>
      <c r="J169" s="36">
        <f t="shared" si="10"/>
        <v>33.004557113888353</v>
      </c>
      <c r="K169" s="36">
        <f t="shared" si="11"/>
        <v>84.530568233681009</v>
      </c>
      <c r="L169" s="9"/>
      <c r="M169" s="21"/>
    </row>
    <row r="170" spans="1:13 16383:16384" s="3" customFormat="1" ht="13.5" x14ac:dyDescent="0.2">
      <c r="C170" s="11"/>
      <c r="D170" s="22" t="s">
        <v>221</v>
      </c>
      <c r="E170" s="22"/>
      <c r="F170" s="23">
        <v>2568.1081339999996</v>
      </c>
      <c r="G170" s="23">
        <v>1680.0806825</v>
      </c>
      <c r="H170" s="23">
        <v>1665.58521698</v>
      </c>
      <c r="I170" s="23"/>
      <c r="J170" s="36">
        <f t="shared" si="10"/>
        <v>64.856506426999232</v>
      </c>
      <c r="K170" s="36">
        <f t="shared" si="11"/>
        <v>99.137216106881823</v>
      </c>
      <c r="L170" s="9"/>
      <c r="M170" s="21"/>
    </row>
    <row r="171" spans="1:13 16383:16384" s="3" customFormat="1" ht="13.5" x14ac:dyDescent="0.2">
      <c r="C171" s="11"/>
      <c r="D171" s="22" t="s">
        <v>153</v>
      </c>
      <c r="E171" s="22"/>
      <c r="F171" s="23">
        <v>447.20794499999994</v>
      </c>
      <c r="G171" s="23">
        <v>141.66629751999992</v>
      </c>
      <c r="H171" s="23">
        <v>120.12707855999999</v>
      </c>
      <c r="I171" s="23"/>
      <c r="J171" s="36">
        <f t="shared" ref="J171:J206" si="12">IF(AND(H171=0,F171&gt;0),"n.a.",IF(AND(H171=0,F171&lt;0),"n.a.",IF(OR(H171=0,F171=0),"              n.a.",IF(OR((AND(H171&lt;0,F171&gt;0)),(AND(H171&gt;0,F171&lt;0))),"                n.a.",IF(((H171/F171))*100&gt;500,"             -o-",((H171/F171))*100)))))</f>
        <v>26.861570753176135</v>
      </c>
      <c r="K171" s="36">
        <f t="shared" ref="K171:K206" si="13">IF(AND(H171=0,G171&gt;0),"n.a.",IF(AND(H171=0,G171&lt;0),"n.a.",IF(OR(H171=0,G171=0),"              n.a.",IF(OR((AND(H171&lt;0,G171&gt;0)),(AND(H171&gt;0,G171&lt;0))),"                n.a.",IF(((H171/G171))*100&gt;500,"             -o-",((H171/G171))*100)))))</f>
        <v>84.795805821805217</v>
      </c>
      <c r="L171" s="9"/>
      <c r="M171" s="21"/>
    </row>
    <row r="172" spans="1:13 16383:16384" s="3" customFormat="1" ht="13.5" x14ac:dyDescent="0.2">
      <c r="C172" s="11"/>
      <c r="D172" s="22" t="s">
        <v>154</v>
      </c>
      <c r="E172" s="22"/>
      <c r="F172" s="23">
        <v>989.98875999999996</v>
      </c>
      <c r="G172" s="23">
        <v>346.65778846000012</v>
      </c>
      <c r="H172" s="23">
        <v>329.42064819000018</v>
      </c>
      <c r="I172" s="23"/>
      <c r="J172" s="36">
        <f t="shared" si="12"/>
        <v>33.275190739539326</v>
      </c>
      <c r="K172" s="36">
        <f t="shared" si="13"/>
        <v>95.027620655351626</v>
      </c>
      <c r="L172" s="9"/>
      <c r="M172" s="21"/>
    </row>
    <row r="173" spans="1:13 16383:16384" s="3" customFormat="1" ht="13.5" x14ac:dyDescent="0.2">
      <c r="C173" s="11"/>
      <c r="D173" s="22" t="s">
        <v>155</v>
      </c>
      <c r="E173" s="22"/>
      <c r="F173" s="23">
        <v>5917.2082600000003</v>
      </c>
      <c r="G173" s="23">
        <v>3367.13097234</v>
      </c>
      <c r="H173" s="23">
        <v>3280.2378042400037</v>
      </c>
      <c r="I173" s="23"/>
      <c r="J173" s="36">
        <f t="shared" si="12"/>
        <v>55.435564545095183</v>
      </c>
      <c r="K173" s="36">
        <f t="shared" si="13"/>
        <v>97.419370710144676</v>
      </c>
      <c r="L173" s="9"/>
      <c r="M173" s="21"/>
    </row>
    <row r="174" spans="1:13 16383:16384" s="3" customFormat="1" ht="13.5" x14ac:dyDescent="0.2">
      <c r="C174" s="11"/>
      <c r="D174" s="22" t="s">
        <v>156</v>
      </c>
      <c r="E174" s="22"/>
      <c r="F174" s="23">
        <v>193.42530500000001</v>
      </c>
      <c r="G174" s="23">
        <v>49.533333209999974</v>
      </c>
      <c r="H174" s="23">
        <v>47.003437089999977</v>
      </c>
      <c r="I174" s="23"/>
      <c r="J174" s="36">
        <f t="shared" si="12"/>
        <v>24.300562478110077</v>
      </c>
      <c r="K174" s="36">
        <f t="shared" si="13"/>
        <v>94.892538103029878</v>
      </c>
      <c r="L174" s="9"/>
      <c r="M174" s="21"/>
    </row>
    <row r="175" spans="1:13 16383:16384" s="3" customFormat="1" ht="13.5" x14ac:dyDescent="0.2">
      <c r="C175" s="11"/>
      <c r="D175" s="22" t="s">
        <v>157</v>
      </c>
      <c r="E175" s="22"/>
      <c r="F175" s="23">
        <v>5610.3330200000009</v>
      </c>
      <c r="G175" s="23">
        <v>960.24777296000013</v>
      </c>
      <c r="H175" s="23">
        <v>689.08607917000006</v>
      </c>
      <c r="I175" s="23"/>
      <c r="J175" s="36">
        <f t="shared" si="12"/>
        <v>12.282445208038647</v>
      </c>
      <c r="K175" s="36">
        <f t="shared" si="13"/>
        <v>71.761278554790721</v>
      </c>
      <c r="L175" s="9"/>
      <c r="M175" s="21"/>
    </row>
    <row r="176" spans="1:13 16383:16384" s="3" customFormat="1" ht="13.5" x14ac:dyDescent="0.2">
      <c r="C176" s="11"/>
      <c r="D176" s="22" t="s">
        <v>158</v>
      </c>
      <c r="E176" s="22"/>
      <c r="F176" s="23">
        <v>3843.901472</v>
      </c>
      <c r="G176" s="23">
        <v>1054.2814834200001</v>
      </c>
      <c r="H176" s="23">
        <v>555.36101853999992</v>
      </c>
      <c r="I176" s="23"/>
      <c r="J176" s="36">
        <f t="shared" si="12"/>
        <v>14.447847391131047</v>
      </c>
      <c r="K176" s="36">
        <f t="shared" si="13"/>
        <v>52.676730766289822</v>
      </c>
      <c r="L176" s="9"/>
      <c r="M176" s="21"/>
    </row>
    <row r="177" spans="1:13 16383:16384" s="3" customFormat="1" ht="13.5" x14ac:dyDescent="0.2">
      <c r="C177" s="11"/>
      <c r="D177" s="22" t="s">
        <v>202</v>
      </c>
      <c r="E177" s="22"/>
      <c r="F177" s="23">
        <v>1373.0722069999997</v>
      </c>
      <c r="G177" s="23">
        <v>340.02489056999997</v>
      </c>
      <c r="H177" s="23">
        <v>320.58616249999994</v>
      </c>
      <c r="I177" s="23"/>
      <c r="J177" s="36">
        <f t="shared" si="12"/>
        <v>23.348092027908915</v>
      </c>
      <c r="K177" s="36">
        <f t="shared" si="13"/>
        <v>94.283145555193343</v>
      </c>
      <c r="L177" s="9"/>
      <c r="M177" s="21"/>
    </row>
    <row r="178" spans="1:13 16383:16384" s="3" customFormat="1" ht="13.5" x14ac:dyDescent="0.2">
      <c r="C178" s="11"/>
      <c r="D178" s="22" t="s">
        <v>159</v>
      </c>
      <c r="E178" s="22"/>
      <c r="F178" s="23">
        <v>710.93927599999995</v>
      </c>
      <c r="G178" s="23">
        <v>343.99180613000016</v>
      </c>
      <c r="H178" s="23">
        <v>334.13140365000015</v>
      </c>
      <c r="I178" s="23"/>
      <c r="J178" s="36">
        <f t="shared" si="12"/>
        <v>46.998585523357718</v>
      </c>
      <c r="K178" s="36">
        <f t="shared" si="13"/>
        <v>97.133535652801683</v>
      </c>
      <c r="L178" s="9"/>
      <c r="M178" s="21"/>
    </row>
    <row r="179" spans="1:13 16383:16384" s="3" customFormat="1" ht="13.5" x14ac:dyDescent="0.2">
      <c r="C179" s="11"/>
      <c r="D179" s="22" t="s">
        <v>222</v>
      </c>
      <c r="E179" s="22"/>
      <c r="F179" s="23">
        <v>240.50178199999999</v>
      </c>
      <c r="G179" s="23">
        <v>98.960825870000008</v>
      </c>
      <c r="H179" s="23">
        <v>80.04829445</v>
      </c>
      <c r="I179" s="23"/>
      <c r="J179" s="36">
        <f t="shared" si="12"/>
        <v>33.283867497497376</v>
      </c>
      <c r="K179" s="36">
        <f t="shared" si="13"/>
        <v>80.888870668031331</v>
      </c>
      <c r="L179" s="9"/>
      <c r="M179" s="21"/>
    </row>
    <row r="180" spans="1:13 16383:16384" s="3" customFormat="1" ht="13.5" x14ac:dyDescent="0.2">
      <c r="C180" s="11"/>
      <c r="D180" s="22" t="s">
        <v>8</v>
      </c>
      <c r="E180" s="22"/>
      <c r="F180" s="23">
        <v>333.321889</v>
      </c>
      <c r="G180" s="23">
        <v>182.19687501000004</v>
      </c>
      <c r="H180" s="23">
        <v>166.48588230000004</v>
      </c>
      <c r="I180" s="23"/>
      <c r="J180" s="36">
        <f t="shared" si="12"/>
        <v>49.947479536814946</v>
      </c>
      <c r="K180" s="36">
        <f t="shared" si="13"/>
        <v>91.376914280699012</v>
      </c>
      <c r="L180" s="9"/>
      <c r="M180" s="21"/>
    </row>
    <row r="181" spans="1:13 16383:16384" s="3" customFormat="1" ht="13.5" x14ac:dyDescent="0.2">
      <c r="C181" s="11"/>
      <c r="D181" s="22" t="s">
        <v>223</v>
      </c>
      <c r="E181" s="22"/>
      <c r="F181" s="23">
        <v>3423.203853</v>
      </c>
      <c r="G181" s="23">
        <v>1775.5166221899997</v>
      </c>
      <c r="H181" s="23">
        <v>1554.2433180400005</v>
      </c>
      <c r="I181" s="23"/>
      <c r="J181" s="36">
        <f t="shared" si="12"/>
        <v>45.403177397042981</v>
      </c>
      <c r="K181" s="36">
        <f t="shared" si="13"/>
        <v>87.537525620172957</v>
      </c>
      <c r="L181" s="9"/>
      <c r="M181" s="21"/>
    </row>
    <row r="182" spans="1:13 16383:16384" s="3" customFormat="1" ht="13.5" x14ac:dyDescent="0.2">
      <c r="C182" s="11"/>
      <c r="D182" s="22" t="s">
        <v>160</v>
      </c>
      <c r="E182" s="22"/>
      <c r="F182" s="23">
        <v>1774.1011470000001</v>
      </c>
      <c r="G182" s="23">
        <v>1073.4601176200001</v>
      </c>
      <c r="H182" s="23">
        <v>772.62421385999994</v>
      </c>
      <c r="I182" s="23"/>
      <c r="J182" s="36">
        <f t="shared" si="12"/>
        <v>43.550178363082921</v>
      </c>
      <c r="K182" s="36">
        <f t="shared" si="13"/>
        <v>71.975120563678487</v>
      </c>
      <c r="L182" s="9"/>
      <c r="M182" s="21"/>
    </row>
    <row r="183" spans="1:13 16383:16384" s="3" customFormat="1" ht="13.5" x14ac:dyDescent="0.2">
      <c r="C183" s="11"/>
      <c r="D183" s="22" t="s">
        <v>161</v>
      </c>
      <c r="E183" s="22"/>
      <c r="F183" s="23">
        <v>150.71654100000001</v>
      </c>
      <c r="G183" s="23">
        <v>259.03564392000004</v>
      </c>
      <c r="H183" s="23">
        <v>258.97864473999999</v>
      </c>
      <c r="I183" s="23"/>
      <c r="J183" s="36">
        <f t="shared" si="12"/>
        <v>171.83160058058922</v>
      </c>
      <c r="K183" s="36">
        <f t="shared" si="13"/>
        <v>99.977995622865848</v>
      </c>
      <c r="L183" s="9"/>
      <c r="M183" s="21"/>
    </row>
    <row r="184" spans="1:13 16383:16384" s="3" customFormat="1" ht="13.5" x14ac:dyDescent="0.2">
      <c r="C184" s="11" t="s">
        <v>34</v>
      </c>
      <c r="D184" s="11"/>
      <c r="E184" s="11"/>
      <c r="F184" s="19">
        <f>SUM(F185:F186)</f>
        <v>11362.664856000001</v>
      </c>
      <c r="G184" s="19">
        <f>SUM(G185:G186)</f>
        <v>4758.6951644999963</v>
      </c>
      <c r="H184" s="19">
        <f>SUM(H185:H186)</f>
        <v>4640.7440176099972</v>
      </c>
      <c r="I184" s="19"/>
      <c r="J184" s="20">
        <f t="shared" si="12"/>
        <v>40.842039050016282</v>
      </c>
      <c r="K184" s="20">
        <f t="shared" si="13"/>
        <v>97.521355270454848</v>
      </c>
      <c r="L184" s="40"/>
      <c r="M184" s="21"/>
    </row>
    <row r="185" spans="1:13 16383:16384" s="3" customFormat="1" ht="13.5" x14ac:dyDescent="0.2">
      <c r="C185" s="11"/>
      <c r="D185" s="22" t="s">
        <v>162</v>
      </c>
      <c r="E185" s="22"/>
      <c r="F185" s="23">
        <v>9417.0019790000006</v>
      </c>
      <c r="G185" s="23">
        <v>3946.0655024399966</v>
      </c>
      <c r="H185" s="23">
        <v>3854.982017999997</v>
      </c>
      <c r="I185" s="23"/>
      <c r="J185" s="36">
        <f t="shared" si="12"/>
        <v>40.936404458623258</v>
      </c>
      <c r="K185" s="36">
        <f t="shared" si="13"/>
        <v>97.691789850328647</v>
      </c>
      <c r="L185" s="9"/>
      <c r="M185" s="21"/>
    </row>
    <row r="186" spans="1:13 16383:16384" s="3" customFormat="1" ht="13.5" x14ac:dyDescent="0.2">
      <c r="C186" s="11"/>
      <c r="D186" s="22" t="s">
        <v>163</v>
      </c>
      <c r="E186" s="22"/>
      <c r="F186" s="23">
        <v>1945.662877</v>
      </c>
      <c r="G186" s="23">
        <v>812.62966205999987</v>
      </c>
      <c r="H186" s="23">
        <v>785.76199960999986</v>
      </c>
      <c r="I186" s="23"/>
      <c r="J186" s="36">
        <f t="shared" si="12"/>
        <v>40.385310780126474</v>
      </c>
      <c r="K186" s="36">
        <f t="shared" si="13"/>
        <v>96.693738402079603</v>
      </c>
      <c r="L186" s="9"/>
      <c r="M186" s="21"/>
    </row>
    <row r="187" spans="1:13 16383:16384" s="3" customFormat="1" ht="13.5" x14ac:dyDescent="0.2">
      <c r="C187" s="11" t="s">
        <v>35</v>
      </c>
      <c r="D187" s="11"/>
      <c r="E187" s="11"/>
      <c r="F187" s="19">
        <f>SUM(F188:F188)</f>
        <v>11350</v>
      </c>
      <c r="G187" s="19">
        <f>SUM(G188:G188)</f>
        <v>6028.2270000000008</v>
      </c>
      <c r="H187" s="19">
        <f>SUM(H188:H188)</f>
        <v>6028.2270000000008</v>
      </c>
      <c r="I187" s="19"/>
      <c r="J187" s="20">
        <f t="shared" si="12"/>
        <v>53.11213215859032</v>
      </c>
      <c r="K187" s="20">
        <f t="shared" si="13"/>
        <v>100</v>
      </c>
      <c r="L187" s="40"/>
      <c r="M187" s="21"/>
    </row>
    <row r="188" spans="1:13 16383:16384" s="3" customFormat="1" ht="13.5" x14ac:dyDescent="0.2">
      <c r="C188" s="11"/>
      <c r="D188" s="22" t="s">
        <v>164</v>
      </c>
      <c r="E188" s="22"/>
      <c r="F188" s="23">
        <v>11350</v>
      </c>
      <c r="G188" s="23">
        <v>6028.2270000000008</v>
      </c>
      <c r="H188" s="23">
        <v>6028.2270000000008</v>
      </c>
      <c r="I188" s="23"/>
      <c r="J188" s="36">
        <f t="shared" si="12"/>
        <v>53.11213215859032</v>
      </c>
      <c r="K188" s="36">
        <f t="shared" si="13"/>
        <v>100</v>
      </c>
      <c r="L188" s="9"/>
      <c r="M188" s="21"/>
    </row>
    <row r="189" spans="1:13 16383:16384" s="3" customFormat="1" ht="13.5" x14ac:dyDescent="0.2">
      <c r="C189" s="11" t="s">
        <v>36</v>
      </c>
      <c r="D189" s="11"/>
      <c r="E189" s="11"/>
      <c r="F189" s="19">
        <f>SUM(F190,F194:F207)</f>
        <v>99152.10001899999</v>
      </c>
      <c r="G189" s="19">
        <f>SUM(G190,G194:G207)</f>
        <v>54904.014685800001</v>
      </c>
      <c r="H189" s="19">
        <f>SUM(H190,H194:H207)</f>
        <v>53094.98181153</v>
      </c>
      <c r="I189" s="19"/>
      <c r="J189" s="20">
        <f t="shared" si="12"/>
        <v>53.549023975645184</v>
      </c>
      <c r="K189" s="20">
        <f t="shared" si="13"/>
        <v>96.705099099542025</v>
      </c>
      <c r="L189" s="40"/>
      <c r="M189" s="21"/>
    </row>
    <row r="190" spans="1:13 16383:16384" s="3" customFormat="1" ht="13.5" x14ac:dyDescent="0.2">
      <c r="A190" s="11"/>
      <c r="B190" s="11"/>
      <c r="C190" s="21"/>
      <c r="D190" s="19" t="s">
        <v>224</v>
      </c>
      <c r="E190" s="19"/>
      <c r="F190" s="19">
        <f>SUM(F191:F193)</f>
        <v>46673.508963999993</v>
      </c>
      <c r="G190" s="19">
        <f>SUM(G191:G193)</f>
        <v>27756.430281219997</v>
      </c>
      <c r="H190" s="20">
        <f>SUM(H191:H193)</f>
        <v>26856.96371394</v>
      </c>
      <c r="I190" s="20"/>
      <c r="J190" s="41">
        <f t="shared" si="12"/>
        <v>57.542199654744607</v>
      </c>
      <c r="K190" s="38">
        <f t="shared" si="13"/>
        <v>96.759429947702685</v>
      </c>
      <c r="XFC190" s="11"/>
      <c r="XFD190" s="11"/>
    </row>
    <row r="191" spans="1:13 16383:16384" s="3" customFormat="1" ht="13.5" x14ac:dyDescent="0.2">
      <c r="C191" s="11"/>
      <c r="D191" s="22"/>
      <c r="E191" s="22" t="s">
        <v>14</v>
      </c>
      <c r="F191" s="23">
        <v>46184.333530999997</v>
      </c>
      <c r="G191" s="23">
        <v>27565.102685139998</v>
      </c>
      <c r="H191" s="23">
        <v>26682.858272630001</v>
      </c>
      <c r="I191" s="23"/>
      <c r="J191" s="36">
        <f t="shared" si="12"/>
        <v>57.774695946883917</v>
      </c>
      <c r="K191" s="36">
        <f t="shared" si="13"/>
        <v>96.799415468945071</v>
      </c>
      <c r="L191" s="9"/>
      <c r="M191" s="21"/>
    </row>
    <row r="192" spans="1:13 16383:16384" s="3" customFormat="1" ht="13.5" x14ac:dyDescent="0.2">
      <c r="C192" s="11"/>
      <c r="D192" s="22"/>
      <c r="E192" s="22" t="s">
        <v>49</v>
      </c>
      <c r="F192" s="23">
        <v>470.30315100000001</v>
      </c>
      <c r="G192" s="23">
        <v>182.62698184000001</v>
      </c>
      <c r="H192" s="23">
        <v>166.80647800999998</v>
      </c>
      <c r="I192" s="23"/>
      <c r="J192" s="36">
        <f t="shared" si="12"/>
        <v>35.467863154929184</v>
      </c>
      <c r="K192" s="36">
        <f t="shared" si="13"/>
        <v>91.3372582350069</v>
      </c>
      <c r="L192" s="9"/>
      <c r="M192" s="21"/>
    </row>
    <row r="193" spans="3:13" s="3" customFormat="1" ht="13.5" x14ac:dyDescent="0.2">
      <c r="C193" s="11"/>
      <c r="D193" s="22"/>
      <c r="E193" s="22" t="s">
        <v>50</v>
      </c>
      <c r="F193" s="23">
        <v>18.872281999999998</v>
      </c>
      <c r="G193" s="23">
        <v>8.7006142400000019</v>
      </c>
      <c r="H193" s="23">
        <v>7.2989633000000005</v>
      </c>
      <c r="I193" s="23"/>
      <c r="J193" s="36">
        <f t="shared" si="12"/>
        <v>38.675573520997624</v>
      </c>
      <c r="K193" s="36">
        <f t="shared" si="13"/>
        <v>83.890207043589129</v>
      </c>
      <c r="L193" s="9"/>
      <c r="M193" s="21"/>
    </row>
    <row r="194" spans="3:13" s="3" customFormat="1" ht="13.5" x14ac:dyDescent="0.2">
      <c r="C194" s="11"/>
      <c r="D194" s="22" t="s">
        <v>165</v>
      </c>
      <c r="E194" s="22"/>
      <c r="F194" s="23">
        <v>1641.736615</v>
      </c>
      <c r="G194" s="23">
        <v>1302.05036</v>
      </c>
      <c r="H194" s="23">
        <v>1302.05036</v>
      </c>
      <c r="I194" s="23"/>
      <c r="J194" s="36">
        <f t="shared" si="12"/>
        <v>79.309333062538784</v>
      </c>
      <c r="K194" s="36">
        <f t="shared" si="13"/>
        <v>100</v>
      </c>
      <c r="L194" s="9"/>
      <c r="M194" s="21"/>
    </row>
    <row r="195" spans="3:13" s="3" customFormat="1" ht="13.5" x14ac:dyDescent="0.2">
      <c r="C195" s="11"/>
      <c r="D195" s="22" t="s">
        <v>166</v>
      </c>
      <c r="E195" s="22"/>
      <c r="F195" s="23">
        <v>338.06024000000002</v>
      </c>
      <c r="G195" s="23">
        <v>145.32667636000011</v>
      </c>
      <c r="H195" s="23">
        <v>130.15682328000003</v>
      </c>
      <c r="I195" s="23"/>
      <c r="J195" s="36">
        <f t="shared" si="12"/>
        <v>38.501074033432623</v>
      </c>
      <c r="K195" s="36">
        <f t="shared" si="13"/>
        <v>89.561549565461988</v>
      </c>
      <c r="L195" s="9"/>
      <c r="M195" s="21"/>
    </row>
    <row r="196" spans="3:13" s="3" customFormat="1" ht="13.5" x14ac:dyDescent="0.2">
      <c r="C196" s="11"/>
      <c r="D196" s="22" t="s">
        <v>94</v>
      </c>
      <c r="E196" s="22"/>
      <c r="F196" s="23">
        <v>2015.8530189999999</v>
      </c>
      <c r="G196" s="23">
        <v>1202.4194564700001</v>
      </c>
      <c r="H196" s="23">
        <v>1155.3766888799998</v>
      </c>
      <c r="I196" s="23"/>
      <c r="J196" s="36">
        <f t="shared" si="12"/>
        <v>57.314530275284916</v>
      </c>
      <c r="K196" s="36">
        <f t="shared" si="13"/>
        <v>96.087657486173256</v>
      </c>
      <c r="L196" s="9"/>
      <c r="M196" s="21"/>
    </row>
    <row r="197" spans="3:13" s="3" customFormat="1" ht="13.5" x14ac:dyDescent="0.2">
      <c r="C197" s="11"/>
      <c r="D197" s="22" t="s">
        <v>167</v>
      </c>
      <c r="E197" s="22"/>
      <c r="F197" s="23">
        <v>1202.538266</v>
      </c>
      <c r="G197" s="23">
        <v>950.00523399999997</v>
      </c>
      <c r="H197" s="23">
        <v>950.00523399999997</v>
      </c>
      <c r="I197" s="23"/>
      <c r="J197" s="36">
        <f t="shared" si="12"/>
        <v>79.000000320987709</v>
      </c>
      <c r="K197" s="36">
        <f t="shared" si="13"/>
        <v>100</v>
      </c>
      <c r="L197" s="9"/>
      <c r="M197" s="21"/>
    </row>
    <row r="198" spans="3:13" s="3" customFormat="1" ht="13.5" x14ac:dyDescent="0.2">
      <c r="C198" s="11"/>
      <c r="D198" s="22" t="s">
        <v>168</v>
      </c>
      <c r="E198" s="22"/>
      <c r="F198" s="23">
        <v>2056.8799990000002</v>
      </c>
      <c r="G198" s="23">
        <v>1590.7818080000002</v>
      </c>
      <c r="H198" s="23">
        <v>1590.7818080000002</v>
      </c>
      <c r="I198" s="23"/>
      <c r="J198" s="36">
        <f t="shared" si="12"/>
        <v>77.339553536103011</v>
      </c>
      <c r="K198" s="36">
        <f t="shared" si="13"/>
        <v>100</v>
      </c>
      <c r="L198" s="9"/>
      <c r="M198" s="21"/>
    </row>
    <row r="199" spans="3:13" s="3" customFormat="1" ht="13.5" x14ac:dyDescent="0.2">
      <c r="C199" s="11"/>
      <c r="D199" s="22" t="s">
        <v>169</v>
      </c>
      <c r="E199" s="22"/>
      <c r="F199" s="23">
        <v>173.795063</v>
      </c>
      <c r="G199" s="23">
        <v>97.184786870000011</v>
      </c>
      <c r="H199" s="23">
        <v>83.333146109999987</v>
      </c>
      <c r="I199" s="23"/>
      <c r="J199" s="36">
        <f t="shared" si="12"/>
        <v>47.949087086553192</v>
      </c>
      <c r="K199" s="36">
        <f t="shared" si="13"/>
        <v>85.74711000958537</v>
      </c>
      <c r="L199" s="9"/>
      <c r="M199" s="21"/>
    </row>
    <row r="200" spans="3:13" s="3" customFormat="1" ht="13.5" x14ac:dyDescent="0.2">
      <c r="C200" s="11"/>
      <c r="D200" s="22" t="s">
        <v>170</v>
      </c>
      <c r="E200" s="22"/>
      <c r="F200" s="23">
        <v>475.84529400000002</v>
      </c>
      <c r="G200" s="23">
        <v>123.36910224</v>
      </c>
      <c r="H200" s="23">
        <v>18.624042379999999</v>
      </c>
      <c r="I200" s="23"/>
      <c r="J200" s="36">
        <f t="shared" si="12"/>
        <v>3.9138860076653397</v>
      </c>
      <c r="K200" s="36">
        <f t="shared" si="13"/>
        <v>15.096196731471</v>
      </c>
      <c r="L200" s="9"/>
      <c r="M200" s="21"/>
    </row>
    <row r="201" spans="3:13" s="3" customFormat="1" ht="13.5" x14ac:dyDescent="0.2">
      <c r="C201" s="11"/>
      <c r="D201" s="22" t="s">
        <v>171</v>
      </c>
      <c r="E201" s="22"/>
      <c r="F201" s="23">
        <v>282.945044</v>
      </c>
      <c r="G201" s="23">
        <v>93.420158650000005</v>
      </c>
      <c r="H201" s="23">
        <v>51.774370599999997</v>
      </c>
      <c r="I201" s="23"/>
      <c r="J201" s="36">
        <f t="shared" si="12"/>
        <v>18.298383978763027</v>
      </c>
      <c r="K201" s="36">
        <f t="shared" si="13"/>
        <v>55.420983381085279</v>
      </c>
      <c r="L201" s="9"/>
      <c r="M201" s="21"/>
    </row>
    <row r="202" spans="3:13" s="3" customFormat="1" ht="13.5" x14ac:dyDescent="0.2">
      <c r="C202" s="11"/>
      <c r="D202" s="22" t="s">
        <v>172</v>
      </c>
      <c r="E202" s="22"/>
      <c r="F202" s="23">
        <v>201.99025399999999</v>
      </c>
      <c r="G202" s="23">
        <v>150.35777619000001</v>
      </c>
      <c r="H202" s="23">
        <v>94.465905879999994</v>
      </c>
      <c r="I202" s="23"/>
      <c r="J202" s="36">
        <f t="shared" si="12"/>
        <v>46.767556359427118</v>
      </c>
      <c r="K202" s="36">
        <f t="shared" si="13"/>
        <v>62.827416229292922</v>
      </c>
      <c r="L202" s="9"/>
      <c r="M202" s="21"/>
    </row>
    <row r="203" spans="3:13" s="3" customFormat="1" ht="13.5" x14ac:dyDescent="0.2">
      <c r="C203" s="11"/>
      <c r="D203" s="22" t="s">
        <v>8</v>
      </c>
      <c r="E203" s="22"/>
      <c r="F203" s="23">
        <v>723.49155900000005</v>
      </c>
      <c r="G203" s="23">
        <v>400.85973962999998</v>
      </c>
      <c r="H203" s="23">
        <v>186.30731014</v>
      </c>
      <c r="I203" s="23"/>
      <c r="J203" s="36">
        <f t="shared" si="12"/>
        <v>25.75113805025056</v>
      </c>
      <c r="K203" s="36">
        <f t="shared" si="13"/>
        <v>46.476932383372962</v>
      </c>
      <c r="L203" s="9"/>
      <c r="M203" s="21"/>
    </row>
    <row r="204" spans="3:13" s="3" customFormat="1" ht="13.5" x14ac:dyDescent="0.2">
      <c r="C204" s="11"/>
      <c r="D204" s="22" t="s">
        <v>173</v>
      </c>
      <c r="E204" s="22"/>
      <c r="F204" s="23">
        <v>317.25776200000001</v>
      </c>
      <c r="G204" s="23">
        <v>249.11941508000001</v>
      </c>
      <c r="H204" s="23">
        <v>244.71909429000004</v>
      </c>
      <c r="I204" s="23"/>
      <c r="J204" s="36">
        <f t="shared" si="12"/>
        <v>77.135731131457717</v>
      </c>
      <c r="K204" s="36">
        <f t="shared" si="13"/>
        <v>98.233649999303793</v>
      </c>
      <c r="L204" s="9"/>
      <c r="M204" s="21"/>
    </row>
    <row r="205" spans="3:13" s="3" customFormat="1" ht="13.5" x14ac:dyDescent="0.2">
      <c r="C205" s="11"/>
      <c r="D205" s="22" t="s">
        <v>132</v>
      </c>
      <c r="E205" s="22"/>
      <c r="F205" s="23">
        <v>3884.2559500000002</v>
      </c>
      <c r="G205" s="23">
        <v>1578.8424476399996</v>
      </c>
      <c r="H205" s="23">
        <v>1527.3926794800002</v>
      </c>
      <c r="I205" s="23"/>
      <c r="J205" s="36">
        <f t="shared" si="12"/>
        <v>39.322657907751932</v>
      </c>
      <c r="K205" s="36">
        <f t="shared" si="13"/>
        <v>96.741298143022135</v>
      </c>
      <c r="L205" s="9"/>
      <c r="M205" s="21"/>
    </row>
    <row r="206" spans="3:13" s="3" customFormat="1" ht="13.5" x14ac:dyDescent="0.2">
      <c r="C206" s="11"/>
      <c r="D206" s="22" t="s">
        <v>174</v>
      </c>
      <c r="E206" s="22"/>
      <c r="F206" s="23">
        <v>39100.540522000003</v>
      </c>
      <c r="G206" s="23">
        <v>19232.615187579999</v>
      </c>
      <c r="H206" s="23">
        <v>18879.007729929999</v>
      </c>
      <c r="I206" s="23"/>
      <c r="J206" s="36">
        <f t="shared" si="12"/>
        <v>48.283239765720595</v>
      </c>
      <c r="K206" s="36">
        <f t="shared" si="13"/>
        <v>98.161417705282474</v>
      </c>
      <c r="L206" s="9"/>
      <c r="M206" s="21"/>
    </row>
    <row r="207" spans="3:13" s="3" customFormat="1" ht="13.5" x14ac:dyDescent="0.2">
      <c r="C207" s="11"/>
      <c r="D207" s="22" t="s">
        <v>225</v>
      </c>
      <c r="E207" s="22"/>
      <c r="F207" s="23">
        <v>63.401468000000001</v>
      </c>
      <c r="G207" s="23">
        <v>31.232255870000003</v>
      </c>
      <c r="H207" s="23">
        <v>24.022904619999998</v>
      </c>
      <c r="I207" s="23"/>
      <c r="J207" s="36">
        <v>37.890139420746536</v>
      </c>
      <c r="K207" s="36">
        <v>76.916969174407555</v>
      </c>
      <c r="L207" s="9"/>
      <c r="M207" s="21"/>
    </row>
    <row r="208" spans="3:13" s="3" customFormat="1" ht="13.5" x14ac:dyDescent="0.2">
      <c r="C208" s="11" t="s">
        <v>37</v>
      </c>
      <c r="D208" s="11"/>
      <c r="E208" s="11"/>
      <c r="F208" s="19">
        <f>SUM(F209:F215)</f>
        <v>2720.652407</v>
      </c>
      <c r="G208" s="19">
        <f>SUM(G209:G215)</f>
        <v>2985.3105781900008</v>
      </c>
      <c r="H208" s="19">
        <f>SUM(H209:H215)</f>
        <v>2685.4731814199995</v>
      </c>
      <c r="I208" s="19"/>
      <c r="J208" s="20">
        <f t="shared" ref="J208:J244" si="14">IF(AND(H208=0,F208&gt;0),"n.a.",IF(AND(H208=0,F208&lt;0),"n.a.",IF(OR(H208=0,F208=0),"              n.a.",IF(OR((AND(H208&lt;0,F208&gt;0)),(AND(H208&gt;0,F208&lt;0))),"                n.a.",IF(((H208/F208))*100&gt;500,"             -o-",((H208/F208))*100)))))</f>
        <v>98.706956262053637</v>
      </c>
      <c r="K208" s="20">
        <f t="shared" ref="K208:K244" si="15">IF(AND(H208=0,G208&gt;0),"n.a.",IF(AND(H208=0,G208&lt;0),"n.a.",IF(OR(H208=0,G208=0),"              n.a.",IF(OR((AND(H208&lt;0,G208&gt;0)),(AND(H208&gt;0,G208&lt;0))),"                n.a.",IF(((H208/G208))*100&gt;500,"             -o-",((H208/G208))*100)))))</f>
        <v>89.956241104006224</v>
      </c>
      <c r="L208" s="40"/>
      <c r="M208" s="21"/>
    </row>
    <row r="209" spans="3:13" s="3" customFormat="1" ht="13.5" x14ac:dyDescent="0.2">
      <c r="C209" s="11"/>
      <c r="D209" s="22" t="s">
        <v>175</v>
      </c>
      <c r="E209" s="22"/>
      <c r="F209" s="23">
        <v>215.307098</v>
      </c>
      <c r="G209" s="23">
        <v>105.05322747999996</v>
      </c>
      <c r="H209" s="23">
        <v>95.539182139999994</v>
      </c>
      <c r="I209" s="23"/>
      <c r="J209" s="36">
        <f t="shared" si="14"/>
        <v>44.373447520991618</v>
      </c>
      <c r="K209" s="36">
        <f t="shared" si="15"/>
        <v>90.943595386623173</v>
      </c>
      <c r="L209" s="9"/>
      <c r="M209" s="21"/>
    </row>
    <row r="210" spans="3:13" s="3" customFormat="1" ht="13.5" x14ac:dyDescent="0.2">
      <c r="C210" s="11"/>
      <c r="D210" s="22" t="s">
        <v>176</v>
      </c>
      <c r="E210" s="22"/>
      <c r="F210" s="23">
        <v>186.55986799999999</v>
      </c>
      <c r="G210" s="23">
        <v>89.676271000000028</v>
      </c>
      <c r="H210" s="23">
        <v>85.722074390000017</v>
      </c>
      <c r="I210" s="23"/>
      <c r="J210" s="36">
        <f t="shared" si="14"/>
        <v>45.94882881778198</v>
      </c>
      <c r="K210" s="36">
        <f t="shared" si="15"/>
        <v>95.590587603715136</v>
      </c>
      <c r="L210" s="9"/>
      <c r="M210" s="21"/>
    </row>
    <row r="211" spans="3:13" s="3" customFormat="1" ht="13.5" x14ac:dyDescent="0.2">
      <c r="C211" s="11"/>
      <c r="D211" s="22" t="s">
        <v>177</v>
      </c>
      <c r="E211" s="22"/>
      <c r="F211" s="23">
        <v>568.91888700000004</v>
      </c>
      <c r="G211" s="23">
        <v>2181.664414240001</v>
      </c>
      <c r="H211" s="23">
        <v>2021.2206798499999</v>
      </c>
      <c r="I211" s="23"/>
      <c r="J211" s="36">
        <f t="shared" si="14"/>
        <v>355.273963659076</v>
      </c>
      <c r="K211" s="36">
        <f t="shared" si="15"/>
        <v>92.645810540669572</v>
      </c>
      <c r="L211" s="9"/>
      <c r="M211" s="21"/>
    </row>
    <row r="212" spans="3:13" s="3" customFormat="1" ht="13.5" x14ac:dyDescent="0.2">
      <c r="C212" s="11"/>
      <c r="D212" s="22" t="s">
        <v>203</v>
      </c>
      <c r="E212" s="22"/>
      <c r="F212" s="23">
        <v>88.197064999999995</v>
      </c>
      <c r="G212" s="23">
        <v>39.413487649999993</v>
      </c>
      <c r="H212" s="23">
        <v>35.775162940000008</v>
      </c>
      <c r="I212" s="23"/>
      <c r="J212" s="36">
        <f t="shared" si="14"/>
        <v>40.5627590215162</v>
      </c>
      <c r="K212" s="36">
        <f t="shared" si="15"/>
        <v>90.768833394524563</v>
      </c>
      <c r="L212" s="9"/>
      <c r="M212" s="21"/>
    </row>
    <row r="213" spans="3:13" s="3" customFormat="1" ht="13.5" x14ac:dyDescent="0.2">
      <c r="C213" s="11"/>
      <c r="D213" s="22" t="s">
        <v>178</v>
      </c>
      <c r="E213" s="22"/>
      <c r="F213" s="23">
        <v>550</v>
      </c>
      <c r="G213" s="23">
        <v>109.05173975</v>
      </c>
      <c r="H213" s="23">
        <v>19.601856269999999</v>
      </c>
      <c r="I213" s="23"/>
      <c r="J213" s="36">
        <f t="shared" si="14"/>
        <v>3.5639738672727272</v>
      </c>
      <c r="K213" s="36">
        <f t="shared" si="15"/>
        <v>17.974822148584749</v>
      </c>
      <c r="L213" s="9"/>
      <c r="M213" s="21"/>
    </row>
    <row r="214" spans="3:13" s="3" customFormat="1" ht="13.5" x14ac:dyDescent="0.2">
      <c r="C214" s="11"/>
      <c r="D214" s="22" t="s">
        <v>110</v>
      </c>
      <c r="E214" s="22"/>
      <c r="F214" s="23">
        <v>542.75060299999996</v>
      </c>
      <c r="G214" s="23">
        <v>179.63997471000005</v>
      </c>
      <c r="H214" s="23">
        <v>148.55257808999994</v>
      </c>
      <c r="I214" s="23"/>
      <c r="J214" s="36">
        <f t="shared" si="14"/>
        <v>27.370320229750156</v>
      </c>
      <c r="K214" s="36">
        <f t="shared" si="15"/>
        <v>82.694610890373525</v>
      </c>
      <c r="L214" s="9"/>
      <c r="M214" s="21"/>
    </row>
    <row r="215" spans="3:13" s="3" customFormat="1" ht="13.5" x14ac:dyDescent="0.2">
      <c r="C215" s="11"/>
      <c r="D215" s="22" t="s">
        <v>179</v>
      </c>
      <c r="E215" s="22"/>
      <c r="F215" s="23">
        <v>568.91888600000004</v>
      </c>
      <c r="G215" s="23">
        <v>280.81146336</v>
      </c>
      <c r="H215" s="23">
        <v>279.06164774000001</v>
      </c>
      <c r="I215" s="23"/>
      <c r="J215" s="36">
        <f t="shared" si="14"/>
        <v>49.05121883051708</v>
      </c>
      <c r="K215" s="36">
        <f t="shared" si="15"/>
        <v>99.376871727719774</v>
      </c>
      <c r="L215" s="9"/>
      <c r="M215" s="21"/>
    </row>
    <row r="216" spans="3:13" s="3" customFormat="1" ht="13.5" x14ac:dyDescent="0.2">
      <c r="C216" s="11" t="s">
        <v>238</v>
      </c>
      <c r="D216" s="11"/>
      <c r="E216" s="11"/>
      <c r="F216" s="19">
        <f>SUM(F217:F219)</f>
        <v>2678.5998039999999</v>
      </c>
      <c r="G216" s="19">
        <f t="shared" ref="G216:H216" si="16">SUM(G217:G219)</f>
        <v>2581.2657997699998</v>
      </c>
      <c r="H216" s="19">
        <f t="shared" si="16"/>
        <v>2581.2657997699998</v>
      </c>
      <c r="I216" s="19"/>
      <c r="J216" s="20">
        <f t="shared" si="14"/>
        <v>96.366235669671539</v>
      </c>
      <c r="K216" s="20">
        <f t="shared" si="15"/>
        <v>100</v>
      </c>
      <c r="L216" s="40"/>
      <c r="M216" s="21"/>
    </row>
    <row r="217" spans="3:13" s="3" customFormat="1" ht="13.5" x14ac:dyDescent="0.2">
      <c r="C217" s="11"/>
      <c r="D217" s="22" t="s">
        <v>239</v>
      </c>
      <c r="E217" s="22"/>
      <c r="F217" s="23">
        <v>2315.5998039999999</v>
      </c>
      <c r="G217" s="23">
        <v>2290.12820616</v>
      </c>
      <c r="H217" s="23">
        <v>2290.12820616</v>
      </c>
      <c r="I217" s="23"/>
      <c r="J217" s="36">
        <f t="shared" si="14"/>
        <v>98.900000000172739</v>
      </c>
      <c r="K217" s="36">
        <f t="shared" si="15"/>
        <v>100</v>
      </c>
      <c r="L217" s="9"/>
      <c r="M217" s="21"/>
    </row>
    <row r="218" spans="3:13" s="3" customFormat="1" ht="13.5" x14ac:dyDescent="0.2">
      <c r="C218" s="11"/>
      <c r="D218" s="22" t="s">
        <v>240</v>
      </c>
      <c r="E218" s="22"/>
      <c r="F218" s="23">
        <v>263</v>
      </c>
      <c r="G218" s="23">
        <v>261.53759360999993</v>
      </c>
      <c r="H218" s="23">
        <v>261.53759360999993</v>
      </c>
      <c r="I218" s="23"/>
      <c r="J218" s="36">
        <f t="shared" si="14"/>
        <v>99.443951942965754</v>
      </c>
      <c r="K218" s="36">
        <f t="shared" si="15"/>
        <v>100</v>
      </c>
      <c r="L218" s="9"/>
      <c r="M218" s="21"/>
    </row>
    <row r="219" spans="3:13" s="3" customFormat="1" ht="13.5" x14ac:dyDescent="0.2">
      <c r="C219" s="11"/>
      <c r="D219" s="22" t="s">
        <v>241</v>
      </c>
      <c r="E219" s="22"/>
      <c r="F219" s="23">
        <v>100</v>
      </c>
      <c r="G219" s="23">
        <v>29.6</v>
      </c>
      <c r="H219" s="23">
        <v>29.6</v>
      </c>
      <c r="I219" s="23"/>
      <c r="J219" s="36">
        <f t="shared" si="14"/>
        <v>29.600000000000005</v>
      </c>
      <c r="K219" s="36">
        <f t="shared" si="15"/>
        <v>100</v>
      </c>
      <c r="L219" s="9"/>
      <c r="M219" s="21"/>
    </row>
    <row r="220" spans="3:13" s="3" customFormat="1" ht="13.5" x14ac:dyDescent="0.2">
      <c r="C220" s="11" t="s">
        <v>38</v>
      </c>
      <c r="D220" s="11"/>
      <c r="E220" s="11"/>
      <c r="F220" s="19">
        <f>SUM(F221)</f>
        <v>19.554939000000001</v>
      </c>
      <c r="G220" s="19">
        <f>SUM(G221)</f>
        <v>10.221454</v>
      </c>
      <c r="H220" s="19">
        <f>SUM(H221)</f>
        <v>7.5596989900000002</v>
      </c>
      <c r="I220" s="19"/>
      <c r="J220" s="20">
        <f t="shared" si="14"/>
        <v>38.658770502940456</v>
      </c>
      <c r="K220" s="20">
        <f t="shared" si="15"/>
        <v>73.959135265882921</v>
      </c>
      <c r="L220" s="40"/>
      <c r="M220" s="21"/>
    </row>
    <row r="221" spans="3:13" s="3" customFormat="1" ht="13.5" x14ac:dyDescent="0.2">
      <c r="C221" s="11"/>
      <c r="D221" s="22" t="s">
        <v>226</v>
      </c>
      <c r="E221" s="22"/>
      <c r="F221" s="23">
        <v>19.554939000000001</v>
      </c>
      <c r="G221" s="23">
        <v>10.221454</v>
      </c>
      <c r="H221" s="23">
        <v>7.5596989900000002</v>
      </c>
      <c r="I221" s="23"/>
      <c r="J221" s="36">
        <f t="shared" si="14"/>
        <v>38.658770502940456</v>
      </c>
      <c r="K221" s="36">
        <f t="shared" si="15"/>
        <v>73.959135265882921</v>
      </c>
      <c r="L221" s="9"/>
      <c r="M221" s="21"/>
    </row>
    <row r="222" spans="3:13" s="3" customFormat="1" ht="13.5" x14ac:dyDescent="0.2">
      <c r="C222" s="11" t="s">
        <v>39</v>
      </c>
      <c r="D222" s="11"/>
      <c r="E222" s="11"/>
      <c r="F222" s="19">
        <f>SUM(F223:F230)</f>
        <v>24630.35254</v>
      </c>
      <c r="G222" s="19">
        <f>SUM(G223:G230)</f>
        <v>15221.463588999999</v>
      </c>
      <c r="H222" s="19">
        <f>SUM(H223:H230)</f>
        <v>14801.3057912</v>
      </c>
      <c r="I222" s="19"/>
      <c r="J222" s="20">
        <f t="shared" si="14"/>
        <v>60.093763445579981</v>
      </c>
      <c r="K222" s="20">
        <f t="shared" si="15"/>
        <v>97.239701718935677</v>
      </c>
      <c r="L222" s="40"/>
      <c r="M222" s="21"/>
    </row>
    <row r="223" spans="3:13" s="3" customFormat="1" ht="13.5" x14ac:dyDescent="0.2">
      <c r="C223" s="11"/>
      <c r="D223" s="22" t="s">
        <v>204</v>
      </c>
      <c r="E223" s="22"/>
      <c r="F223" s="23">
        <v>4946.1261379999996</v>
      </c>
      <c r="G223" s="23">
        <v>2425.2950949999999</v>
      </c>
      <c r="H223" s="23">
        <v>2425.2407269999999</v>
      </c>
      <c r="I223" s="23"/>
      <c r="J223" s="36">
        <f t="shared" si="14"/>
        <v>49.033135414145804</v>
      </c>
      <c r="K223" s="36">
        <f t="shared" si="15"/>
        <v>99.997758293408822</v>
      </c>
      <c r="L223" s="9"/>
      <c r="M223" s="21"/>
    </row>
    <row r="224" spans="3:13" s="3" customFormat="1" ht="13.5" x14ac:dyDescent="0.2">
      <c r="C224" s="11"/>
      <c r="D224" s="22" t="s">
        <v>180</v>
      </c>
      <c r="E224" s="22"/>
      <c r="F224" s="23">
        <v>1884.226402</v>
      </c>
      <c r="G224" s="23">
        <v>1784.226402</v>
      </c>
      <c r="H224" s="23">
        <v>1784.226402</v>
      </c>
      <c r="I224" s="23"/>
      <c r="J224" s="36">
        <f t="shared" si="14"/>
        <v>94.69278214688768</v>
      </c>
      <c r="K224" s="36">
        <f t="shared" si="15"/>
        <v>100</v>
      </c>
      <c r="L224" s="9"/>
      <c r="M224" s="21"/>
    </row>
    <row r="225" spans="1:13 16383:16384" s="3" customFormat="1" ht="13.5" x14ac:dyDescent="0.2">
      <c r="C225" s="11"/>
      <c r="D225" s="22" t="s">
        <v>181</v>
      </c>
      <c r="E225" s="22"/>
      <c r="F225" s="23">
        <v>9500</v>
      </c>
      <c r="G225" s="23">
        <v>4918.9420920000002</v>
      </c>
      <c r="H225" s="23">
        <v>4918.9179955500003</v>
      </c>
      <c r="I225" s="23"/>
      <c r="J225" s="36">
        <f t="shared" si="14"/>
        <v>51.778084163684213</v>
      </c>
      <c r="K225" s="36">
        <f t="shared" si="15"/>
        <v>99.999510129423172</v>
      </c>
      <c r="L225" s="9"/>
      <c r="M225" s="21"/>
    </row>
    <row r="226" spans="1:13 16383:16384" s="3" customFormat="1" ht="13.5" x14ac:dyDescent="0.2">
      <c r="C226" s="11"/>
      <c r="D226" s="22" t="s">
        <v>182</v>
      </c>
      <c r="E226" s="22"/>
      <c r="F226" s="23">
        <v>4600</v>
      </c>
      <c r="G226" s="23">
        <v>2543</v>
      </c>
      <c r="H226" s="23">
        <v>2542.9206666499999</v>
      </c>
      <c r="I226" s="23"/>
      <c r="J226" s="36">
        <f t="shared" si="14"/>
        <v>55.280884057608695</v>
      </c>
      <c r="K226" s="36">
        <f t="shared" si="15"/>
        <v>99.996880324419976</v>
      </c>
      <c r="L226" s="9"/>
      <c r="M226" s="21"/>
    </row>
    <row r="227" spans="1:13 16383:16384" s="3" customFormat="1" ht="13.5" x14ac:dyDescent="0.2">
      <c r="C227" s="11"/>
      <c r="D227" s="22" t="s">
        <v>183</v>
      </c>
      <c r="E227" s="22"/>
      <c r="F227" s="23">
        <v>500</v>
      </c>
      <c r="G227" s="23">
        <v>500</v>
      </c>
      <c r="H227" s="23">
        <v>412.5</v>
      </c>
      <c r="I227" s="23"/>
      <c r="J227" s="36">
        <f t="shared" si="14"/>
        <v>82.5</v>
      </c>
      <c r="K227" s="36">
        <f t="shared" si="15"/>
        <v>82.5</v>
      </c>
      <c r="L227" s="9"/>
      <c r="M227" s="21"/>
    </row>
    <row r="228" spans="1:13 16383:16384" s="3" customFormat="1" ht="13.5" x14ac:dyDescent="0.2">
      <c r="C228" s="11"/>
      <c r="D228" s="22" t="s">
        <v>242</v>
      </c>
      <c r="E228" s="22"/>
      <c r="F228" s="23">
        <v>300</v>
      </c>
      <c r="G228" s="23">
        <v>150</v>
      </c>
      <c r="H228" s="23">
        <v>150</v>
      </c>
      <c r="I228" s="23"/>
      <c r="J228" s="36">
        <f t="shared" si="14"/>
        <v>50</v>
      </c>
      <c r="K228" s="36">
        <f t="shared" si="15"/>
        <v>100</v>
      </c>
      <c r="L228" s="9"/>
      <c r="M228" s="21"/>
    </row>
    <row r="229" spans="1:13 16383:16384" s="3" customFormat="1" ht="13.5" x14ac:dyDescent="0.2">
      <c r="C229" s="11"/>
      <c r="D229" s="22" t="s">
        <v>205</v>
      </c>
      <c r="E229" s="22"/>
      <c r="F229" s="23">
        <v>700</v>
      </c>
      <c r="G229" s="23">
        <v>700</v>
      </c>
      <c r="H229" s="23">
        <v>700</v>
      </c>
      <c r="I229" s="23"/>
      <c r="J229" s="36">
        <f t="shared" si="14"/>
        <v>100</v>
      </c>
      <c r="K229" s="36">
        <f t="shared" si="15"/>
        <v>100</v>
      </c>
      <c r="L229" s="9"/>
      <c r="M229" s="21"/>
    </row>
    <row r="230" spans="1:13 16383:16384" s="3" customFormat="1" ht="13.5" x14ac:dyDescent="0.2">
      <c r="C230" s="11"/>
      <c r="D230" s="22" t="s">
        <v>184</v>
      </c>
      <c r="E230" s="22"/>
      <c r="F230" s="23">
        <v>2200</v>
      </c>
      <c r="G230" s="23">
        <v>2200</v>
      </c>
      <c r="H230" s="23">
        <v>1867.5</v>
      </c>
      <c r="I230" s="23"/>
      <c r="J230" s="36">
        <f t="shared" si="14"/>
        <v>84.88636363636364</v>
      </c>
      <c r="K230" s="36">
        <f t="shared" si="15"/>
        <v>84.88636363636364</v>
      </c>
      <c r="L230" s="9"/>
      <c r="M230" s="21"/>
    </row>
    <row r="231" spans="1:13 16383:16384" s="3" customFormat="1" ht="13.5" x14ac:dyDescent="0.2">
      <c r="C231" s="11" t="s">
        <v>187</v>
      </c>
      <c r="D231" s="11"/>
      <c r="E231" s="11"/>
      <c r="F231" s="19">
        <f>+F232+F240</f>
        <v>6185.466257</v>
      </c>
      <c r="G231" s="19">
        <f t="shared" ref="G231:H231" si="17">+G232+G240</f>
        <v>2898.1663289999997</v>
      </c>
      <c r="H231" s="19">
        <f t="shared" si="17"/>
        <v>2738.6130478199989</v>
      </c>
      <c r="I231" s="19"/>
      <c r="J231" s="20">
        <f t="shared" si="14"/>
        <v>44.274965443724653</v>
      </c>
      <c r="K231" s="20">
        <f t="shared" si="15"/>
        <v>94.494681703273599</v>
      </c>
      <c r="L231" s="40"/>
      <c r="M231" s="21"/>
    </row>
    <row r="232" spans="1:13 16383:16384" s="3" customFormat="1" ht="13.5" x14ac:dyDescent="0.2">
      <c r="A232" s="11"/>
      <c r="B232" s="11"/>
      <c r="C232" s="21"/>
      <c r="D232" s="19" t="s">
        <v>18</v>
      </c>
      <c r="E232" s="19"/>
      <c r="F232" s="19">
        <f>SUM(F233:F239)</f>
        <v>5806.6112350000003</v>
      </c>
      <c r="G232" s="19">
        <f>SUM(G233:G239)</f>
        <v>2522.6444939999997</v>
      </c>
      <c r="H232" s="20">
        <f>SUM(H233:H239)</f>
        <v>2371.6326948899987</v>
      </c>
      <c r="I232" s="20"/>
      <c r="J232" s="41">
        <f t="shared" si="14"/>
        <v>40.843662489314191</v>
      </c>
      <c r="K232" s="38">
        <f t="shared" si="15"/>
        <v>94.013750274001112</v>
      </c>
      <c r="XFC232" s="11"/>
      <c r="XFD232" s="11"/>
    </row>
    <row r="233" spans="1:13 16383:16384" s="3" customFormat="1" ht="13.5" x14ac:dyDescent="0.2">
      <c r="C233" s="11"/>
      <c r="D233" s="22"/>
      <c r="E233" s="22" t="s">
        <v>227</v>
      </c>
      <c r="F233" s="23">
        <v>195.031373</v>
      </c>
      <c r="G233" s="23">
        <v>56.419238529999987</v>
      </c>
      <c r="H233" s="23">
        <v>56.356803769999985</v>
      </c>
      <c r="I233" s="23"/>
      <c r="J233" s="36">
        <f t="shared" si="14"/>
        <v>28.896275969917916</v>
      </c>
      <c r="K233" s="36">
        <f t="shared" si="15"/>
        <v>99.889337818753432</v>
      </c>
      <c r="L233" s="9"/>
      <c r="M233" s="21"/>
    </row>
    <row r="234" spans="1:13 16383:16384" s="3" customFormat="1" ht="13.5" x14ac:dyDescent="0.2">
      <c r="C234" s="11"/>
      <c r="D234" s="22"/>
      <c r="E234" s="22" t="s">
        <v>50</v>
      </c>
      <c r="F234" s="23">
        <v>11.271326999999999</v>
      </c>
      <c r="G234" s="23">
        <v>7.0996299400000016</v>
      </c>
      <c r="H234" s="23">
        <v>7.0940049400000014</v>
      </c>
      <c r="I234" s="23"/>
      <c r="J234" s="36">
        <f t="shared" si="14"/>
        <v>62.938507063099145</v>
      </c>
      <c r="K234" s="36">
        <f t="shared" si="15"/>
        <v>99.920770518357457</v>
      </c>
      <c r="L234" s="9"/>
      <c r="M234" s="21"/>
    </row>
    <row r="235" spans="1:13 16383:16384" s="3" customFormat="1" ht="13.5" x14ac:dyDescent="0.2">
      <c r="C235" s="11"/>
      <c r="D235" s="22"/>
      <c r="E235" s="22" t="s">
        <v>51</v>
      </c>
      <c r="F235" s="23">
        <v>1013.689527</v>
      </c>
      <c r="G235" s="23">
        <v>448.58814013999972</v>
      </c>
      <c r="H235" s="23">
        <v>448.27883247999966</v>
      </c>
      <c r="I235" s="23"/>
      <c r="J235" s="36">
        <f t="shared" si="14"/>
        <v>44.222498165357848</v>
      </c>
      <c r="K235" s="36">
        <f t="shared" si="15"/>
        <v>99.931048631846693</v>
      </c>
      <c r="L235" s="9"/>
      <c r="M235" s="21"/>
    </row>
    <row r="236" spans="1:13 16383:16384" s="3" customFormat="1" ht="13.5" x14ac:dyDescent="0.2">
      <c r="C236" s="11"/>
      <c r="D236" s="22"/>
      <c r="E236" s="22" t="s">
        <v>52</v>
      </c>
      <c r="F236" s="23">
        <v>1261.60428</v>
      </c>
      <c r="G236" s="23">
        <v>414.61269285999987</v>
      </c>
      <c r="H236" s="23">
        <v>411.73110492999984</v>
      </c>
      <c r="I236" s="23"/>
      <c r="J236" s="36">
        <f t="shared" si="14"/>
        <v>32.635519033749624</v>
      </c>
      <c r="K236" s="36">
        <f t="shared" si="15"/>
        <v>99.304992833161279</v>
      </c>
      <c r="L236" s="9"/>
      <c r="M236" s="21"/>
    </row>
    <row r="237" spans="1:13 16383:16384" s="3" customFormat="1" ht="13.5" x14ac:dyDescent="0.2">
      <c r="C237" s="11"/>
      <c r="D237" s="22"/>
      <c r="E237" s="22" t="s">
        <v>53</v>
      </c>
      <c r="F237" s="23">
        <v>2264.1273660000002</v>
      </c>
      <c r="G237" s="23">
        <v>993.85041007000007</v>
      </c>
      <c r="H237" s="23">
        <v>953.50142190999975</v>
      </c>
      <c r="I237" s="23"/>
      <c r="J237" s="36">
        <f t="shared" si="14"/>
        <v>42.113418009453078</v>
      </c>
      <c r="K237" s="36">
        <f t="shared" si="15"/>
        <v>95.940134677093056</v>
      </c>
      <c r="L237" s="9"/>
      <c r="M237" s="21"/>
    </row>
    <row r="238" spans="1:13 16383:16384" s="3" customFormat="1" ht="13.5" x14ac:dyDescent="0.2">
      <c r="C238" s="11"/>
      <c r="D238" s="22"/>
      <c r="E238" s="22" t="s">
        <v>54</v>
      </c>
      <c r="F238" s="23">
        <v>772.20917399999996</v>
      </c>
      <c r="G238" s="23">
        <v>477.10323943999992</v>
      </c>
      <c r="H238" s="23">
        <v>374.9728600699998</v>
      </c>
      <c r="I238" s="23"/>
      <c r="J238" s="36">
        <f t="shared" si="14"/>
        <v>48.558457047028014</v>
      </c>
      <c r="K238" s="36">
        <f t="shared" si="15"/>
        <v>78.593652080443704</v>
      </c>
      <c r="L238" s="9"/>
      <c r="M238" s="21"/>
    </row>
    <row r="239" spans="1:13 16383:16384" s="3" customFormat="1" ht="13.5" x14ac:dyDescent="0.2">
      <c r="C239" s="11"/>
      <c r="D239" s="22"/>
      <c r="E239" s="22" t="s">
        <v>55</v>
      </c>
      <c r="F239" s="23">
        <v>288.67818799999998</v>
      </c>
      <c r="G239" s="23">
        <v>124.97114301999999</v>
      </c>
      <c r="H239" s="23">
        <v>119.69766678999997</v>
      </c>
      <c r="I239" s="23"/>
      <c r="J239" s="36">
        <f t="shared" si="14"/>
        <v>41.464049507612948</v>
      </c>
      <c r="K239" s="36">
        <f t="shared" si="15"/>
        <v>95.78024486088276</v>
      </c>
      <c r="L239" s="9"/>
      <c r="M239" s="21"/>
    </row>
    <row r="240" spans="1:13 16383:16384" s="3" customFormat="1" ht="13.5" x14ac:dyDescent="0.2">
      <c r="C240" s="11"/>
      <c r="D240" s="22" t="s">
        <v>243</v>
      </c>
      <c r="E240" s="22"/>
      <c r="F240" s="23">
        <v>378.85502200000002</v>
      </c>
      <c r="G240" s="23">
        <v>375.52183500000012</v>
      </c>
      <c r="H240" s="23">
        <v>366.98035293000015</v>
      </c>
      <c r="I240" s="23"/>
      <c r="J240" s="36">
        <f t="shared" si="14"/>
        <v>96.865642955631756</v>
      </c>
      <c r="K240" s="36">
        <f t="shared" si="15"/>
        <v>97.725436639390097</v>
      </c>
      <c r="L240" s="9"/>
      <c r="M240" s="21"/>
    </row>
    <row r="241" spans="3:13" s="3" customFormat="1" ht="13.5" x14ac:dyDescent="0.2">
      <c r="C241" s="11" t="s">
        <v>228</v>
      </c>
      <c r="D241" s="11"/>
      <c r="E241" s="11"/>
      <c r="F241" s="19">
        <f>SUM(F242:F244)</f>
        <v>1726.3362809999999</v>
      </c>
      <c r="G241" s="19">
        <f>SUM(G242:G244)</f>
        <v>1043.70441138</v>
      </c>
      <c r="H241" s="19">
        <f>SUM(H242:H244)</f>
        <v>981.5806651700002</v>
      </c>
      <c r="I241" s="19"/>
      <c r="J241" s="20">
        <f t="shared" si="14"/>
        <v>56.85918068068456</v>
      </c>
      <c r="K241" s="20">
        <f t="shared" si="15"/>
        <v>94.047764335128278</v>
      </c>
      <c r="L241" s="40"/>
      <c r="M241" s="21"/>
    </row>
    <row r="242" spans="3:13" s="3" customFormat="1" ht="13.5" x14ac:dyDescent="0.2">
      <c r="C242" s="11"/>
      <c r="D242" s="22" t="s">
        <v>104</v>
      </c>
      <c r="E242" s="22"/>
      <c r="F242" s="23">
        <v>1506.0089399999999</v>
      </c>
      <c r="G242" s="23">
        <v>882.21301630999994</v>
      </c>
      <c r="H242" s="23">
        <v>864.01038493000021</v>
      </c>
      <c r="I242" s="23"/>
      <c r="J242" s="36">
        <f t="shared" si="14"/>
        <v>57.370866930577471</v>
      </c>
      <c r="K242" s="36">
        <f t="shared" si="15"/>
        <v>97.936707910280532</v>
      </c>
      <c r="L242" s="9"/>
      <c r="M242" s="21"/>
    </row>
    <row r="243" spans="3:13" s="3" customFormat="1" ht="13.5" x14ac:dyDescent="0.2">
      <c r="C243" s="11"/>
      <c r="D243" s="22" t="s">
        <v>112</v>
      </c>
      <c r="E243" s="22"/>
      <c r="F243" s="23">
        <v>70.327341000000004</v>
      </c>
      <c r="G243" s="23">
        <v>31.291395069999997</v>
      </c>
      <c r="H243" s="23">
        <v>30.770280239999995</v>
      </c>
      <c r="I243" s="23"/>
      <c r="J243" s="36">
        <f t="shared" si="14"/>
        <v>43.75294132050292</v>
      </c>
      <c r="K243" s="36">
        <f t="shared" si="15"/>
        <v>98.334638552118719</v>
      </c>
      <c r="L243" s="9"/>
      <c r="M243" s="21"/>
    </row>
    <row r="244" spans="3:13" s="3" customFormat="1" ht="14.25" thickBot="1" x14ac:dyDescent="0.25">
      <c r="C244" s="32"/>
      <c r="D244" s="33" t="s">
        <v>244</v>
      </c>
      <c r="E244" s="32"/>
      <c r="F244" s="34">
        <v>150</v>
      </c>
      <c r="G244" s="34">
        <v>130.19999999999999</v>
      </c>
      <c r="H244" s="34">
        <v>86.8</v>
      </c>
      <c r="I244" s="34"/>
      <c r="J244" s="39">
        <f t="shared" si="14"/>
        <v>57.866666666666667</v>
      </c>
      <c r="K244" s="39">
        <f t="shared" si="15"/>
        <v>66.666666666666671</v>
      </c>
      <c r="L244" s="9"/>
      <c r="M244" s="21"/>
    </row>
    <row r="245" spans="3:13" x14ac:dyDescent="0.2">
      <c r="C245" s="24" t="s">
        <v>231</v>
      </c>
      <c r="D245" s="22"/>
      <c r="E245" s="25"/>
      <c r="F245" s="25"/>
      <c r="G245" s="25"/>
      <c r="H245" s="25"/>
      <c r="I245" s="25"/>
      <c r="J245" s="25"/>
      <c r="K245" s="25"/>
      <c r="L245" s="9"/>
      <c r="M245" s="22"/>
    </row>
    <row r="246" spans="3:13" x14ac:dyDescent="0.2">
      <c r="C246" s="24" t="s">
        <v>232</v>
      </c>
      <c r="D246" s="22"/>
      <c r="E246" s="25"/>
      <c r="F246" s="25"/>
      <c r="G246" s="25"/>
      <c r="H246" s="25"/>
      <c r="I246" s="25"/>
      <c r="J246" s="25"/>
      <c r="K246" s="25"/>
      <c r="L246" s="9"/>
      <c r="M246" s="22"/>
    </row>
    <row r="247" spans="3:13" x14ac:dyDescent="0.2">
      <c r="C247" s="24" t="s">
        <v>230</v>
      </c>
      <c r="D247" s="22"/>
      <c r="E247" s="25"/>
      <c r="F247" s="25"/>
      <c r="G247" s="25"/>
      <c r="H247" s="25"/>
      <c r="I247" s="25"/>
      <c r="J247" s="25"/>
      <c r="K247" s="25"/>
      <c r="L247" s="9"/>
      <c r="M247" s="22"/>
    </row>
    <row r="248" spans="3:13" x14ac:dyDescent="0.2">
      <c r="C248" s="22" t="s">
        <v>11</v>
      </c>
      <c r="D248" s="22"/>
      <c r="E248" s="22"/>
      <c r="F248" s="22"/>
      <c r="G248" s="22"/>
      <c r="H248" s="22"/>
      <c r="I248" s="22"/>
      <c r="J248" s="22"/>
      <c r="K248" s="22"/>
      <c r="L248" s="9"/>
      <c r="M248" s="22"/>
    </row>
    <row r="249" spans="3:13" x14ac:dyDescent="0.2">
      <c r="C249" s="22"/>
      <c r="D249" s="22"/>
      <c r="E249" s="22"/>
      <c r="F249" s="22"/>
      <c r="G249" s="22"/>
      <c r="H249" s="22"/>
      <c r="I249" s="22"/>
      <c r="J249" s="22"/>
      <c r="K249" s="22"/>
      <c r="L249" s="9"/>
      <c r="M249" s="22"/>
    </row>
    <row r="250" spans="3:13" x14ac:dyDescent="0.2">
      <c r="C250" s="22"/>
      <c r="D250" s="22"/>
      <c r="E250" s="22"/>
      <c r="F250" s="22"/>
      <c r="G250" s="22"/>
      <c r="H250" s="22"/>
      <c r="I250" s="22"/>
      <c r="J250" s="22"/>
      <c r="K250" s="22"/>
      <c r="L250" s="9"/>
      <c r="M250" s="22"/>
    </row>
    <row r="251" spans="3:13" x14ac:dyDescent="0.2">
      <c r="C251" s="22"/>
      <c r="D251" s="22"/>
      <c r="E251" s="22"/>
      <c r="F251" s="22"/>
      <c r="G251" s="22"/>
      <c r="H251" s="22"/>
      <c r="I251" s="22"/>
      <c r="J251" s="22"/>
      <c r="K251" s="22"/>
      <c r="L251" s="9"/>
      <c r="M251" s="22"/>
    </row>
    <row r="252" spans="3:13" x14ac:dyDescent="0.2">
      <c r="C252" s="22"/>
      <c r="D252" s="22"/>
      <c r="E252" s="22"/>
      <c r="F252" s="22"/>
      <c r="G252" s="22"/>
      <c r="H252" s="22"/>
      <c r="I252" s="22"/>
      <c r="J252" s="22"/>
      <c r="K252" s="22"/>
      <c r="L252" s="9"/>
      <c r="M252" s="22"/>
    </row>
    <row r="253" spans="3:13" x14ac:dyDescent="0.2">
      <c r="C253" s="22"/>
      <c r="D253" s="22"/>
      <c r="E253" s="22"/>
      <c r="F253" s="22"/>
      <c r="G253" s="22"/>
      <c r="H253" s="22"/>
      <c r="I253" s="22"/>
      <c r="J253" s="22"/>
      <c r="K253" s="22"/>
      <c r="L253" s="9"/>
      <c r="M253" s="22"/>
    </row>
    <row r="254" spans="3:13" x14ac:dyDescent="0.2">
      <c r="C254" s="22"/>
      <c r="D254" s="22"/>
      <c r="E254" s="22"/>
      <c r="F254" s="22"/>
      <c r="G254" s="22"/>
      <c r="H254" s="22"/>
      <c r="I254" s="22"/>
      <c r="J254" s="22"/>
      <c r="K254" s="22"/>
      <c r="L254" s="9"/>
      <c r="M254" s="22"/>
    </row>
    <row r="255" spans="3:13" x14ac:dyDescent="0.2">
      <c r="C255" s="22"/>
      <c r="D255" s="22"/>
      <c r="E255" s="22"/>
      <c r="F255" s="22"/>
      <c r="G255" s="22"/>
      <c r="H255" s="22"/>
      <c r="I255" s="22"/>
      <c r="J255" s="22"/>
      <c r="K255" s="22"/>
      <c r="L255" s="9"/>
      <c r="M255" s="22"/>
    </row>
    <row r="256" spans="3:13" x14ac:dyDescent="0.2">
      <c r="C256" s="22"/>
      <c r="D256" s="22"/>
      <c r="E256" s="22"/>
      <c r="F256" s="22"/>
      <c r="G256" s="22"/>
      <c r="H256" s="22"/>
      <c r="I256" s="22"/>
      <c r="J256" s="22"/>
      <c r="K256" s="22"/>
      <c r="L256" s="9"/>
      <c r="M256" s="22"/>
    </row>
    <row r="257" spans="3:13" x14ac:dyDescent="0.2">
      <c r="C257" s="22"/>
      <c r="D257" s="22"/>
      <c r="E257" s="22"/>
      <c r="F257" s="22"/>
      <c r="G257" s="22"/>
      <c r="H257" s="22"/>
      <c r="I257" s="22"/>
      <c r="J257" s="22"/>
      <c r="K257" s="22"/>
      <c r="L257" s="9"/>
      <c r="M257" s="22"/>
    </row>
    <row r="258" spans="3:13" x14ac:dyDescent="0.2">
      <c r="C258" s="22"/>
      <c r="D258" s="22"/>
      <c r="E258" s="22"/>
      <c r="F258" s="22"/>
      <c r="G258" s="22"/>
      <c r="H258" s="22"/>
      <c r="I258" s="22"/>
      <c r="J258" s="22"/>
      <c r="K258" s="22"/>
      <c r="L258" s="9"/>
      <c r="M258" s="22"/>
    </row>
    <row r="259" spans="3:13" x14ac:dyDescent="0.2">
      <c r="C259" s="22"/>
      <c r="D259" s="22"/>
      <c r="E259" s="22"/>
      <c r="F259" s="22"/>
      <c r="G259" s="22"/>
      <c r="H259" s="22"/>
      <c r="I259" s="22"/>
      <c r="J259" s="22"/>
      <c r="K259" s="22"/>
      <c r="L259" s="9"/>
      <c r="M259" s="22"/>
    </row>
    <row r="260" spans="3:13" x14ac:dyDescent="0.2">
      <c r="C260" s="22"/>
      <c r="D260" s="22"/>
      <c r="E260" s="22"/>
      <c r="F260" s="22"/>
      <c r="G260" s="22"/>
      <c r="H260" s="22"/>
      <c r="I260" s="22"/>
      <c r="J260" s="22"/>
      <c r="K260" s="22"/>
      <c r="L260" s="9"/>
      <c r="M260" s="22"/>
    </row>
    <row r="261" spans="3:13" x14ac:dyDescent="0.2">
      <c r="C261" s="22"/>
      <c r="D261" s="22"/>
      <c r="E261" s="22"/>
      <c r="F261" s="22"/>
      <c r="G261" s="22"/>
      <c r="H261" s="22"/>
      <c r="I261" s="22"/>
      <c r="J261" s="22"/>
      <c r="K261" s="22"/>
      <c r="L261" s="9"/>
      <c r="M261" s="22"/>
    </row>
    <row r="262" spans="3:13" x14ac:dyDescent="0.2">
      <c r="C262" s="22"/>
      <c r="D262" s="22"/>
      <c r="E262" s="22"/>
      <c r="F262" s="22"/>
      <c r="G262" s="22"/>
      <c r="H262" s="22"/>
      <c r="I262" s="22"/>
      <c r="J262" s="22"/>
      <c r="K262" s="22"/>
      <c r="L262" s="9"/>
      <c r="M262" s="22"/>
    </row>
    <row r="263" spans="3:13" x14ac:dyDescent="0.2">
      <c r="C263" s="22"/>
      <c r="D263" s="22"/>
      <c r="E263" s="22"/>
      <c r="F263" s="22"/>
      <c r="G263" s="22"/>
      <c r="H263" s="22"/>
      <c r="I263" s="22"/>
      <c r="J263" s="22"/>
      <c r="K263" s="22"/>
      <c r="L263" s="9"/>
      <c r="M263" s="22"/>
    </row>
    <row r="264" spans="3:13" x14ac:dyDescent="0.2">
      <c r="C264" s="22"/>
      <c r="D264" s="22"/>
      <c r="E264" s="22"/>
      <c r="F264" s="22"/>
      <c r="G264" s="22"/>
      <c r="H264" s="22"/>
      <c r="I264" s="22"/>
      <c r="J264" s="22"/>
      <c r="K264" s="22"/>
      <c r="L264" s="9"/>
      <c r="M264" s="22"/>
    </row>
    <row r="265" spans="3:13" x14ac:dyDescent="0.2">
      <c r="C265" s="22"/>
      <c r="D265" s="22"/>
      <c r="E265" s="22"/>
      <c r="F265" s="22"/>
      <c r="G265" s="22"/>
      <c r="H265" s="22"/>
      <c r="I265" s="22"/>
      <c r="J265" s="22"/>
      <c r="K265" s="22"/>
      <c r="L265" s="9"/>
      <c r="M265" s="22"/>
    </row>
    <row r="266" spans="3:13" x14ac:dyDescent="0.2">
      <c r="C266" s="22"/>
      <c r="D266" s="22"/>
      <c r="E266" s="22"/>
      <c r="F266" s="22"/>
      <c r="G266" s="22"/>
      <c r="H266" s="22"/>
      <c r="I266" s="22"/>
      <c r="J266" s="22"/>
      <c r="K266" s="22"/>
      <c r="L266" s="9"/>
      <c r="M266" s="22"/>
    </row>
    <row r="267" spans="3:13" x14ac:dyDescent="0.2">
      <c r="C267" s="22"/>
      <c r="D267" s="22"/>
      <c r="E267" s="22"/>
      <c r="F267" s="22"/>
      <c r="G267" s="22"/>
      <c r="H267" s="22"/>
      <c r="I267" s="22"/>
      <c r="J267" s="22"/>
      <c r="K267" s="22"/>
      <c r="L267" s="9"/>
      <c r="M267" s="22"/>
    </row>
    <row r="268" spans="3:13" x14ac:dyDescent="0.2">
      <c r="C268" s="22"/>
      <c r="D268" s="22"/>
      <c r="E268" s="22"/>
      <c r="F268" s="22"/>
      <c r="G268" s="22"/>
      <c r="H268" s="22"/>
      <c r="I268" s="22"/>
      <c r="J268" s="22"/>
      <c r="K268" s="22"/>
      <c r="L268" s="9"/>
      <c r="M268" s="22"/>
    </row>
  </sheetData>
  <mergeCells count="3">
    <mergeCell ref="J7:K7"/>
    <mergeCell ref="C1:E1"/>
    <mergeCell ref="C2:K2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F9:H9" numberStoredAsText="1"/>
    <ignoredError sqref="F232:H232 F189:H191 F166:H167 F145:H145 F118:H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Princi_Prog_2T_2017</vt:lpstr>
      <vt:lpstr>Princi_Prog_2T_2017!Área_de_impresión</vt:lpstr>
      <vt:lpstr>Princi_Prog_2T_2017!Títulos_a_imprimir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Sirenia Antolin Alvarez</cp:lastModifiedBy>
  <cp:lastPrinted>2017-07-24T23:36:33Z</cp:lastPrinted>
  <dcterms:created xsi:type="dcterms:W3CDTF">2014-10-24T17:02:04Z</dcterms:created>
  <dcterms:modified xsi:type="dcterms:W3CDTF">2017-07-24T23:36:37Z</dcterms:modified>
</cp:coreProperties>
</file>