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G:\Actual\Mis documentos\Laboral\2017\Trimestrales\3. Tercer Trimestre\Anexos finales\Ajuste Transversales\"/>
    </mc:Choice>
  </mc:AlternateContent>
  <bookViews>
    <workbookView xWindow="0" yWindow="0" windowWidth="25200" windowHeight="11295" tabRatio="592" activeTab="3"/>
  </bookViews>
  <sheets>
    <sheet name="Anexo 10" sheetId="4" r:id="rId1"/>
    <sheet name="Anexo 11" sheetId="5" r:id="rId2"/>
    <sheet name="Anexo 12" sheetId="6" r:id="rId3"/>
    <sheet name="Anexo 13" sheetId="7" r:id="rId4"/>
    <sheet name="Anexo 14" sheetId="8" r:id="rId5"/>
    <sheet name="Anexo 15" sheetId="10" r:id="rId6"/>
    <sheet name="Anexo 16 " sheetId="11" r:id="rId7"/>
    <sheet name="Anexo 17" sheetId="13" r:id="rId8"/>
    <sheet name="Anexo 18" sheetId="9" r:id="rId9"/>
    <sheet name="Anexo 19"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1">#N/A</definedName>
    <definedName name="\a">#N/A</definedName>
    <definedName name="\b" localSheetId="1">#N/A</definedName>
    <definedName name="\b">#N/A</definedName>
    <definedName name="\c" localSheetId="0">#REF!</definedName>
    <definedName name="\c" localSheetId="1">#REF!</definedName>
    <definedName name="\c" localSheetId="3">#REF!</definedName>
    <definedName name="\c" localSheetId="4">#REF!</definedName>
    <definedName name="\c" localSheetId="6">#REF!</definedName>
    <definedName name="\c" localSheetId="9">#REF!</definedName>
    <definedName name="\c">#REF!</definedName>
    <definedName name="\p" localSheetId="1">#N/A</definedName>
    <definedName name="\p">#N/A</definedName>
    <definedName name="\s">#N/A</definedName>
    <definedName name="\z" localSheetId="0">#REF!</definedName>
    <definedName name="\z" localSheetId="1">#REF!</definedName>
    <definedName name="\z" localSheetId="3">#REF!</definedName>
    <definedName name="\z" localSheetId="4">#REF!</definedName>
    <definedName name="\z" localSheetId="6">#REF!</definedName>
    <definedName name="\z" localSheetId="9">#REF!</definedName>
    <definedName name="\z">#REF!</definedName>
    <definedName name="_________ABR1" localSheetId="0">[1]!ABR&amp;[1]!MAY&amp;[1]!JUN&amp;[1]!JUL&amp;[1]!AGO&amp;[1]!SEP</definedName>
    <definedName name="_________ABR1" localSheetId="1">[2]!ABR&amp;[2]!MAY&amp;[2]!JUN&amp;[2]!JUL&amp;[2]!AGO&amp;[2]!SEP</definedName>
    <definedName name="_________ABR1" localSheetId="3">[3]!ABR&amp;[3]!MAY&amp;[3]!JUN&amp;[3]!JUL&amp;[3]!AGO&amp;[3]!SEP</definedName>
    <definedName name="_________ABR1" localSheetId="4">[1]!ABR&amp;[1]!MAY&amp;[1]!JUN&amp;[1]!JUL&amp;[1]!AGO&amp;[1]!SEP</definedName>
    <definedName name="_________ABR1" localSheetId="6">[2]!ABR&amp;[2]!MAY&amp;[2]!JUN&amp;[2]!JUL&amp;[2]!AGO&amp;[2]!SEP</definedName>
    <definedName name="_________ABR1" localSheetId="9">[4]!ABR&amp;[4]!MAY&amp;[4]!JUN&amp;[4]!JUL&amp;[4]!AGO&amp;[4]!SEP</definedName>
    <definedName name="_________ABR1">[1]!ABR&amp;[1]!MAY&amp;[1]!JUN&amp;[1]!JUL&amp;[1]!AGO&amp;[1]!SEP</definedName>
    <definedName name="_________AGO1" localSheetId="0">[1]!AGO&amp;[1]!SEP&amp;[1]!OCT&amp;[1]!NOV&amp;[1]!DIC</definedName>
    <definedName name="_________AGO1" localSheetId="1">[2]!AGO&amp;[2]!SEP&amp;[2]!OCT&amp;[2]!NOV&amp;[2]!DIC</definedName>
    <definedName name="_________AGO1" localSheetId="3">[3]!AGO&amp;[3]!SEP&amp;[3]!OCT&amp;[3]!NOV&amp;[3]!DIC</definedName>
    <definedName name="_________AGO1" localSheetId="4">[1]!AGO&amp;[1]!SEP&amp;[1]!OCT&amp;[1]!NOV&amp;[1]!DIC</definedName>
    <definedName name="_________AGO1" localSheetId="6">[2]!AGO&amp;[2]!SEP&amp;[2]!OCT&amp;[2]!NOV&amp;[2]!DIC</definedName>
    <definedName name="_________AGO1" localSheetId="9">[4]!AGO&amp;[4]!SEP&amp;[4]!OCT&amp;[4]!NOV&amp;[4]!DIC</definedName>
    <definedName name="_________AGO1">[1]!AGO&amp;[1]!SEP&amp;[1]!OCT&amp;[1]!NOV&amp;[1]!DIC</definedName>
    <definedName name="_________FEB1" localSheetId="0">[1]!FEB&amp;[1]!MAR&amp;[1]!ABR&amp;[1]!MAY&amp;[1]!JUN&amp;[1]!JUL</definedName>
    <definedName name="_________FEB1" localSheetId="1">[2]!FEB&amp;[2]!MAR&amp;[2]!ABR&amp;[2]!MAY&amp;[2]!JUN&amp;[2]!JUL</definedName>
    <definedName name="_________FEB1" localSheetId="3">[3]!FEB&amp;[3]!MAR&amp;[3]!ABR&amp;[3]!MAY&amp;[3]!JUN&amp;[3]!JUL</definedName>
    <definedName name="_________FEB1" localSheetId="4">[1]!FEB&amp;[1]!MAR&amp;[1]!ABR&amp;[1]!MAY&amp;[1]!JUN&amp;[1]!JUL</definedName>
    <definedName name="_________FEB1" localSheetId="6">[2]!FEB&amp;[2]!MAR&amp;[2]!ABR&amp;[2]!MAY&amp;[2]!JUN&amp;[2]!JUL</definedName>
    <definedName name="_________FEB1" localSheetId="9">[4]!FEB&amp;[4]!MAR&amp;[4]!ABR&amp;[4]!MAY&amp;[4]!JUN&amp;[4]!JUL</definedName>
    <definedName name="_________FEB1">[1]!FEB&amp;[1]!MAR&amp;[1]!ABR&amp;[1]!MAY&amp;[1]!JUN&amp;[1]!JUL</definedName>
    <definedName name="_________JUL1" localSheetId="0">[1]!JUL&amp;[1]!AGO&amp;[1]!SEP&amp;[1]!OCT&amp;[1]!NOV</definedName>
    <definedName name="_________JUL1" localSheetId="1">[2]!JUL&amp;[2]!AGO&amp;[2]!SEP&amp;[2]!OCT&amp;[2]!NOV</definedName>
    <definedName name="_________JUL1" localSheetId="3">[3]!JUL&amp;[3]!AGO&amp;[3]!SEP&amp;[3]!OCT&amp;[3]!NOV</definedName>
    <definedName name="_________JUL1" localSheetId="4">[1]!JUL&amp;[1]!AGO&amp;[1]!SEP&amp;[1]!OCT&amp;[1]!NOV</definedName>
    <definedName name="_________JUL1" localSheetId="6">[2]!JUL&amp;[2]!AGO&amp;[2]!SEP&amp;[2]!OCT&amp;[2]!NOV</definedName>
    <definedName name="_________JUL1" localSheetId="9">[4]!JUL&amp;[4]!AGO&amp;[4]!SEP&amp;[4]!OCT&amp;[4]!NOV</definedName>
    <definedName name="_________JUL1">[1]!JUL&amp;[1]!AGO&amp;[1]!SEP&amp;[1]!OCT&amp;[1]!NOV</definedName>
    <definedName name="_________JUN1" localSheetId="0">[1]!JUN&amp;[1]!JUL&amp;[1]!AGO&amp;[1]!SEP&amp;[1]!OCT</definedName>
    <definedName name="_________JUN1" localSheetId="1">[2]!JUN&amp;[2]!JUL&amp;[2]!AGO&amp;[2]!SEP&amp;[2]!OCT</definedName>
    <definedName name="_________JUN1" localSheetId="3">[3]!JUN&amp;[3]!JUL&amp;[3]!AGO&amp;[3]!SEP&amp;[3]!OCT</definedName>
    <definedName name="_________JUN1" localSheetId="4">[1]!JUN&amp;[1]!JUL&amp;[1]!AGO&amp;[1]!SEP&amp;[1]!OCT</definedName>
    <definedName name="_________JUN1" localSheetId="6">[2]!JUN&amp;[2]!JUL&amp;[2]!AGO&amp;[2]!SEP&amp;[2]!OCT</definedName>
    <definedName name="_________JUN1" localSheetId="9">[4]!JUN&amp;[4]!JUL&amp;[4]!AGO&amp;[4]!SEP&amp;[4]!OCT</definedName>
    <definedName name="_________JUN1">[1]!JUN&amp;[1]!JUL&amp;[1]!AGO&amp;[1]!SEP&amp;[1]!OCT</definedName>
    <definedName name="_________MAR1" localSheetId="0">[1]!MAR&amp;[1]!ABR&amp;[1]!MAY&amp;[1]!JUN&amp;[1]!JUL&amp;[1]!AGO</definedName>
    <definedName name="_________MAR1" localSheetId="1">[2]!MAR&amp;[2]!ABR&amp;[2]!MAY&amp;[2]!JUN&amp;[2]!JUL&amp;[2]!AGO</definedName>
    <definedName name="_________MAR1" localSheetId="3">[3]!MAR&amp;[3]!ABR&amp;[3]!MAY&amp;[3]!JUN&amp;[3]!JUL&amp;[3]!AGO</definedName>
    <definedName name="_________MAR1" localSheetId="4">[1]!MAR&amp;[1]!ABR&amp;[1]!MAY&amp;[1]!JUN&amp;[1]!JUL&amp;[1]!AGO</definedName>
    <definedName name="_________MAR1" localSheetId="6">[2]!MAR&amp;[2]!ABR&amp;[2]!MAY&amp;[2]!JUN&amp;[2]!JUL&amp;[2]!AGO</definedName>
    <definedName name="_________MAR1" localSheetId="9">[4]!MAR&amp;[4]!ABR&amp;[4]!MAY&amp;[4]!JUN&amp;[4]!JUL&amp;[4]!AGO</definedName>
    <definedName name="_________MAR1">[1]!MAR&amp;[1]!ABR&amp;[1]!MAY&amp;[1]!JUN&amp;[1]!JUL&amp;[1]!AGO</definedName>
    <definedName name="_________MAY1" localSheetId="0">[1]!MAY&amp;[1]!JUN&amp;[1]!JUL&amp;[1]!AGO&amp;[1]!SEP</definedName>
    <definedName name="_________MAY1" localSheetId="1">[2]!MAY&amp;[2]!JUN&amp;[2]!JUL&amp;[2]!AGO&amp;[2]!SEP</definedName>
    <definedName name="_________MAY1" localSheetId="3">[3]!MAY&amp;[3]!JUN&amp;[3]!JUL&amp;[3]!AGO&amp;[3]!SEP</definedName>
    <definedName name="_________MAY1" localSheetId="4">[1]!MAY&amp;[1]!JUN&amp;[1]!JUL&amp;[1]!AGO&amp;[1]!SEP</definedName>
    <definedName name="_________MAY1" localSheetId="6">[2]!MAY&amp;[2]!JUN&amp;[2]!JUL&amp;[2]!AGO&amp;[2]!SEP</definedName>
    <definedName name="_________MAY1" localSheetId="9">[4]!MAY&amp;[4]!JUN&amp;[4]!JUL&amp;[4]!AGO&amp;[4]!SEP</definedName>
    <definedName name="_________MAY1">[1]!MAY&amp;[1]!JUN&amp;[1]!JUL&amp;[1]!AGO&amp;[1]!SEP</definedName>
    <definedName name="_________NOV1" localSheetId="0">[1]!NOV&amp;[1]!DIC</definedName>
    <definedName name="_________NOV1" localSheetId="1">[2]!NOV&amp;[2]!DIC</definedName>
    <definedName name="_________NOV1" localSheetId="3">[3]!NOV&amp;[3]!DIC</definedName>
    <definedName name="_________NOV1" localSheetId="4">[1]!NOV&amp;[1]!DIC</definedName>
    <definedName name="_________NOV1" localSheetId="6">[2]!NOV&amp;[2]!DIC</definedName>
    <definedName name="_________NOV1" localSheetId="9">[4]!NOV&amp;[4]!DIC</definedName>
    <definedName name="_________NOV1">[1]!NOV&amp;[1]!DIC</definedName>
    <definedName name="_________OCT1" localSheetId="0">[1]!OCT&amp;[1]!NOV&amp;[1]!DIC</definedName>
    <definedName name="_________OCT1" localSheetId="1">[2]!OCT&amp;[2]!NOV&amp;[2]!DIC</definedName>
    <definedName name="_________OCT1" localSheetId="3">[3]!OCT&amp;[3]!NOV&amp;[3]!DIC</definedName>
    <definedName name="_________OCT1" localSheetId="4">[1]!OCT&amp;[1]!NOV&amp;[1]!DIC</definedName>
    <definedName name="_________OCT1" localSheetId="6">[2]!OCT&amp;[2]!NOV&amp;[2]!DIC</definedName>
    <definedName name="_________OCT1" localSheetId="9">[4]!OCT&amp;[4]!NOV&amp;[4]!DIC</definedName>
    <definedName name="_________OCT1">[1]!OCT&amp;[1]!NOV&amp;[1]!DIC</definedName>
    <definedName name="_________SEP1" localSheetId="0">[1]!SEP&amp;[1]!OCT&amp;[1]!NOV&amp;[1]!DIC</definedName>
    <definedName name="_________SEP1" localSheetId="1">[2]!SEP&amp;[2]!OCT&amp;[2]!NOV&amp;[2]!DIC</definedName>
    <definedName name="_________SEP1" localSheetId="3">[3]!SEP&amp;[3]!OCT&amp;[3]!NOV&amp;[3]!DIC</definedName>
    <definedName name="_________SEP1" localSheetId="4">[1]!SEP&amp;[1]!OCT&amp;[1]!NOV&amp;[1]!DIC</definedName>
    <definedName name="_________SEP1" localSheetId="6">[2]!SEP&amp;[2]!OCT&amp;[2]!NOV&amp;[2]!DIC</definedName>
    <definedName name="_________SEP1" localSheetId="9">[4]!SEP&amp;[4]!OCT&amp;[4]!NOV&amp;[4]!DIC</definedName>
    <definedName name="_________SEP1">[1]!SEP&amp;[1]!OCT&amp;[1]!NOV&amp;[1]!DIC</definedName>
    <definedName name="________cad179" localSheetId="0">'[5]Mod Eco Controlados 99'!#REF!</definedName>
    <definedName name="________cad179" localSheetId="1">'[5]Mod Eco Controlados 99'!#REF!</definedName>
    <definedName name="________cad179" localSheetId="3">'[5]Mod Eco Controlados 99'!#REF!</definedName>
    <definedName name="________cad179" localSheetId="4">'[5]Mod Eco Controlados 99'!#REF!</definedName>
    <definedName name="________cad179" localSheetId="6">'[5]Mod Eco Controlados 99'!#REF!</definedName>
    <definedName name="________cad179" localSheetId="9">'[5]Mod Eco Controlados 99'!#REF!</definedName>
    <definedName name="________cad179">'[5]Mod Eco Controlados 99'!#REF!</definedName>
    <definedName name="________def1">'[6]Premisas IMSS'!$M$12</definedName>
    <definedName name="________def2">'[6]Premisas IMSS'!$M$13</definedName>
    <definedName name="________def3">'[6]Premisas IMSS'!$M$14</definedName>
    <definedName name="________def4">'[6]Premisas IMSS'!$M$15</definedName>
    <definedName name="________def5">'[6]Premisas IMSS'!$M$16</definedName>
    <definedName name="________def6">'[6]Premisas IMSS'!$M$17</definedName>
    <definedName name="________FEB1" localSheetId="0">[1]!FEB&amp;[1]!MAR&amp;[1]!ABR&amp;[1]!MAY&amp;[1]!JUN&amp;[1]!JUL</definedName>
    <definedName name="________FEB1" localSheetId="1">[2]!FEB&amp;[2]!MAR&amp;[2]!ABR&amp;[2]!MAY&amp;[2]!JUN&amp;[2]!JUL</definedName>
    <definedName name="________FEB1" localSheetId="3">[3]!FEB&amp;[3]!MAR&amp;[3]!ABR&amp;[3]!MAY&amp;[3]!JUN&amp;[3]!JUL</definedName>
    <definedName name="________FEB1" localSheetId="4">[1]!FEB&amp;[1]!MAR&amp;[1]!ABR&amp;[1]!MAY&amp;[1]!JUN&amp;[1]!JUL</definedName>
    <definedName name="________FEB1" localSheetId="6">[2]!FEB&amp;[2]!MAR&amp;[2]!ABR&amp;[2]!MAY&amp;[2]!JUN&amp;[2]!JUL</definedName>
    <definedName name="________FEB1" localSheetId="9">[4]!FEB&amp;[4]!MAR&amp;[4]!ABR&amp;[4]!MAY&amp;[4]!JUN&amp;[4]!JUL</definedName>
    <definedName name="________FEB1">[1]!FEB&amp;[1]!MAR&amp;[1]!ABR&amp;[1]!MAY&amp;[1]!JUN&amp;[1]!JUL</definedName>
    <definedName name="________JUL1" localSheetId="0">[1]!JUL&amp;[1]!AGO&amp;[1]!SEP&amp;[1]!OCT&amp;[1]!NOV</definedName>
    <definedName name="________JUL1" localSheetId="1">[2]!JUL&amp;[2]!AGO&amp;[2]!SEP&amp;[2]!OCT&amp;[2]!NOV</definedName>
    <definedName name="________JUL1" localSheetId="3">[3]!JUL&amp;[3]!AGO&amp;[3]!SEP&amp;[3]!OCT&amp;[3]!NOV</definedName>
    <definedName name="________JUL1" localSheetId="4">[1]!JUL&amp;[1]!AGO&amp;[1]!SEP&amp;[1]!OCT&amp;[1]!NOV</definedName>
    <definedName name="________JUL1" localSheetId="6">[2]!JUL&amp;[2]!AGO&amp;[2]!SEP&amp;[2]!OCT&amp;[2]!NOV</definedName>
    <definedName name="________JUL1" localSheetId="9">[4]!JUL&amp;[4]!AGO&amp;[4]!SEP&amp;[4]!OCT&amp;[4]!NOV</definedName>
    <definedName name="________JUL1">[1]!JUL&amp;[1]!AGO&amp;[1]!SEP&amp;[1]!OCT&amp;[1]!NOV</definedName>
    <definedName name="________JUN1" localSheetId="0">[1]!JUN&amp;[1]!JUL&amp;[1]!AGO&amp;[1]!SEP&amp;[1]!OCT</definedName>
    <definedName name="________JUN1" localSheetId="1">[2]!JUN&amp;[2]!JUL&amp;[2]!AGO&amp;[2]!SEP&amp;[2]!OCT</definedName>
    <definedName name="________JUN1" localSheetId="3">[3]!JUN&amp;[3]!JUL&amp;[3]!AGO&amp;[3]!SEP&amp;[3]!OCT</definedName>
    <definedName name="________JUN1" localSheetId="4">[1]!JUN&amp;[1]!JUL&amp;[1]!AGO&amp;[1]!SEP&amp;[1]!OCT</definedName>
    <definedName name="________JUN1" localSheetId="6">[2]!JUN&amp;[2]!JUL&amp;[2]!AGO&amp;[2]!SEP&amp;[2]!OCT</definedName>
    <definedName name="________JUN1" localSheetId="9">[4]!JUN&amp;[4]!JUL&amp;[4]!AGO&amp;[4]!SEP&amp;[4]!OCT</definedName>
    <definedName name="________JUN1">[1]!JUN&amp;[1]!JUL&amp;[1]!AGO&amp;[1]!SEP&amp;[1]!OCT</definedName>
    <definedName name="________OCT1" localSheetId="0">[1]!OCT&amp;[1]!NOV&amp;[1]!DIC</definedName>
    <definedName name="________OCT1" localSheetId="1">[2]!OCT&amp;[2]!NOV&amp;[2]!DIC</definedName>
    <definedName name="________OCT1" localSheetId="3">[3]!OCT&amp;[3]!NOV&amp;[3]!DIC</definedName>
    <definedName name="________OCT1" localSheetId="4">[1]!OCT&amp;[1]!NOV&amp;[1]!DIC</definedName>
    <definedName name="________OCT1" localSheetId="6">[2]!OCT&amp;[2]!NOV&amp;[2]!DIC</definedName>
    <definedName name="________OCT1" localSheetId="9">[4]!OCT&amp;[4]!NOV&amp;[4]!DIC</definedName>
    <definedName name="________OCT1">[1]!OCT&amp;[1]!NOV&amp;[1]!DIC</definedName>
    <definedName name="________SEP1" localSheetId="0">[1]!SEP&amp;[1]!OCT&amp;[1]!NOV&amp;[1]!DIC</definedName>
    <definedName name="________SEP1" localSheetId="1">[2]!SEP&amp;[2]!OCT&amp;[2]!NOV&amp;[2]!DIC</definedName>
    <definedName name="________SEP1" localSheetId="3">[3]!SEP&amp;[3]!OCT&amp;[3]!NOV&amp;[3]!DIC</definedName>
    <definedName name="________SEP1" localSheetId="4">[1]!SEP&amp;[1]!OCT&amp;[1]!NOV&amp;[1]!DIC</definedName>
    <definedName name="________SEP1" localSheetId="6">[2]!SEP&amp;[2]!OCT&amp;[2]!NOV&amp;[2]!DIC</definedName>
    <definedName name="________SEP1" localSheetId="9">[4]!SEP&amp;[4]!OCT&amp;[4]!NOV&amp;[4]!DIC</definedName>
    <definedName name="________SEP1">[1]!SEP&amp;[1]!OCT&amp;[1]!NOV&amp;[1]!DIC</definedName>
    <definedName name="________smg97">'[6]Premisa macro'!$E$4</definedName>
    <definedName name="_______ABR1" localSheetId="0">[1]!ABR&amp;[1]!MAY&amp;[1]!JUN&amp;[1]!JUL&amp;[1]!AGO&amp;[1]!SEP</definedName>
    <definedName name="_______ABR1" localSheetId="1">[2]!ABR&amp;[2]!MAY&amp;[2]!JUN&amp;[2]!JUL&amp;[2]!AGO&amp;[2]!SEP</definedName>
    <definedName name="_______ABR1" localSheetId="3">[3]!ABR&amp;[3]!MAY&amp;[3]!JUN&amp;[3]!JUL&amp;[3]!AGO&amp;[3]!SEP</definedName>
    <definedName name="_______ABR1" localSheetId="4">[1]!ABR&amp;[1]!MAY&amp;[1]!JUN&amp;[1]!JUL&amp;[1]!AGO&amp;[1]!SEP</definedName>
    <definedName name="_______ABR1" localSheetId="6">[2]!ABR&amp;[2]!MAY&amp;[2]!JUN&amp;[2]!JUL&amp;[2]!AGO&amp;[2]!SEP</definedName>
    <definedName name="_______ABR1" localSheetId="9">[4]!ABR&amp;[4]!MAY&amp;[4]!JUN&amp;[4]!JUL&amp;[4]!AGO&amp;[4]!SEP</definedName>
    <definedName name="_______ABR1">[1]!ABR&amp;[1]!MAY&amp;[1]!JUN&amp;[1]!JUL&amp;[1]!AGO&amp;[1]!SEP</definedName>
    <definedName name="_______ABR2" localSheetId="6">[7]edofza4!$C$22</definedName>
    <definedName name="_______ABR2">[8]edofza4!$C$22</definedName>
    <definedName name="_______AGO1" localSheetId="0">[1]!AGO&amp;[1]!SEP&amp;[1]!OCT&amp;[1]!NOV&amp;[1]!DIC</definedName>
    <definedName name="_______AGO1" localSheetId="1">[2]!AGO&amp;[2]!SEP&amp;[2]!OCT&amp;[2]!NOV&amp;[2]!DIC</definedName>
    <definedName name="_______AGO1" localSheetId="3">[3]!AGO&amp;[3]!SEP&amp;[3]!OCT&amp;[3]!NOV&amp;[3]!DIC</definedName>
    <definedName name="_______AGO1" localSheetId="4">[1]!AGO&amp;[1]!SEP&amp;[1]!OCT&amp;[1]!NOV&amp;[1]!DIC</definedName>
    <definedName name="_______AGO1" localSheetId="6">[2]!AGO&amp;[2]!SEP&amp;[2]!OCT&amp;[2]!NOV&amp;[2]!DIC</definedName>
    <definedName name="_______AGO1" localSheetId="9">[4]!AGO&amp;[4]!SEP&amp;[4]!OCT&amp;[4]!NOV&amp;[4]!DIC</definedName>
    <definedName name="_______AGO1">[1]!AGO&amp;[1]!SEP&amp;[1]!OCT&amp;[1]!NOV&amp;[1]!DIC</definedName>
    <definedName name="_______AGO2" localSheetId="6">[7]edofza8!$C$22</definedName>
    <definedName name="_______AGO2">[8]edofza8!$C$22</definedName>
    <definedName name="_______CFD02" localSheetId="0">#REF!</definedName>
    <definedName name="_______CFD02" localSheetId="1">#REF!</definedName>
    <definedName name="_______CFD02" localSheetId="3">#REF!</definedName>
    <definedName name="_______CFD02" localSheetId="4">#REF!</definedName>
    <definedName name="_______CFD02" localSheetId="6">#REF!</definedName>
    <definedName name="_______CFD02" localSheetId="9">#REF!</definedName>
    <definedName name="_______CFD02">#REF!</definedName>
    <definedName name="_______def1">'[9]Premisas IMSS'!$M$12</definedName>
    <definedName name="_______def2">'[9]Premisas IMSS'!$M$13</definedName>
    <definedName name="_______def3">'[9]Premisas IMSS'!$M$14</definedName>
    <definedName name="_______def4">'[9]Premisas IMSS'!$M$15</definedName>
    <definedName name="_______def5">'[9]Premisas IMSS'!$M$16</definedName>
    <definedName name="_______def6">'[9]Premisas IMSS'!$M$17</definedName>
    <definedName name="_______DIC2" localSheetId="6">[7]edofza12!$C$22</definedName>
    <definedName name="_______DIC2">[8]edofza12!$C$22</definedName>
    <definedName name="_______ENE2" localSheetId="6">[7]edofza1!$C$22</definedName>
    <definedName name="_______ENE2">[8]edofza1!$C$22</definedName>
    <definedName name="_______FEB1" localSheetId="0">[1]!FEB&amp;[1]!MAR&amp;[1]!ABR&amp;[1]!MAY&amp;[1]!JUN&amp;[1]!JUL</definedName>
    <definedName name="_______FEB1" localSheetId="1">[2]!FEB&amp;[2]!MAR&amp;[2]!ABR&amp;[2]!MAY&amp;[2]!JUN&amp;[2]!JUL</definedName>
    <definedName name="_______FEB1" localSheetId="3">[3]!FEB&amp;[3]!MAR&amp;[3]!ABR&amp;[3]!MAY&amp;[3]!JUN&amp;[3]!JUL</definedName>
    <definedName name="_______FEB1" localSheetId="4">[1]!FEB&amp;[1]!MAR&amp;[1]!ABR&amp;[1]!MAY&amp;[1]!JUN&amp;[1]!JUL</definedName>
    <definedName name="_______FEB1" localSheetId="6">[2]!FEB&amp;[2]!MAR&amp;[2]!ABR&amp;[2]!MAY&amp;[2]!JUN&amp;[2]!JUL</definedName>
    <definedName name="_______FEB1" localSheetId="9">[4]!FEB&amp;[4]!MAR&amp;[4]!ABR&amp;[4]!MAY&amp;[4]!JUN&amp;[4]!JUL</definedName>
    <definedName name="_______FEB1">[1]!FEB&amp;[1]!MAR&amp;[1]!ABR&amp;[1]!MAY&amp;[1]!JUN&amp;[1]!JUL</definedName>
    <definedName name="_______FEB2" localSheetId="6">[7]edofza2!$C$22</definedName>
    <definedName name="_______FEB2">[8]edofza2!$C$22</definedName>
    <definedName name="_______JUL1" localSheetId="0">[1]!JUL&amp;[1]!AGO&amp;[1]!SEP&amp;[1]!OCT&amp;[1]!NOV</definedName>
    <definedName name="_______JUL1" localSheetId="1">[2]!JUL&amp;[2]!AGO&amp;[2]!SEP&amp;[2]!OCT&amp;[2]!NOV</definedName>
    <definedName name="_______JUL1" localSheetId="3">[3]!JUL&amp;[3]!AGO&amp;[3]!SEP&amp;[3]!OCT&amp;[3]!NOV</definedName>
    <definedName name="_______JUL1" localSheetId="4">[1]!JUL&amp;[1]!AGO&amp;[1]!SEP&amp;[1]!OCT&amp;[1]!NOV</definedName>
    <definedName name="_______JUL1" localSheetId="6">[2]!JUL&amp;[2]!AGO&amp;[2]!SEP&amp;[2]!OCT&amp;[2]!NOV</definedName>
    <definedName name="_______JUL1" localSheetId="9">[4]!JUL&amp;[4]!AGO&amp;[4]!SEP&amp;[4]!OCT&amp;[4]!NOV</definedName>
    <definedName name="_______JUL1">[1]!JUL&amp;[1]!AGO&amp;[1]!SEP&amp;[1]!OCT&amp;[1]!NOV</definedName>
    <definedName name="_______JUL2" localSheetId="6">[7]edofza7!$C$22</definedName>
    <definedName name="_______JUL2">[8]edofza7!$C$22</definedName>
    <definedName name="_______JUN1" localSheetId="0">[1]!JUN&amp;[1]!JUL&amp;[1]!AGO&amp;[1]!SEP&amp;[1]!OCT</definedName>
    <definedName name="_______JUN1" localSheetId="1">[2]!JUN&amp;[2]!JUL&amp;[2]!AGO&amp;[2]!SEP&amp;[2]!OCT</definedName>
    <definedName name="_______JUN1" localSheetId="3">[3]!JUN&amp;[3]!JUL&amp;[3]!AGO&amp;[3]!SEP&amp;[3]!OCT</definedName>
    <definedName name="_______JUN1" localSheetId="4">[1]!JUN&amp;[1]!JUL&amp;[1]!AGO&amp;[1]!SEP&amp;[1]!OCT</definedName>
    <definedName name="_______JUN1" localSheetId="6">[2]!JUN&amp;[2]!JUL&amp;[2]!AGO&amp;[2]!SEP&amp;[2]!OCT</definedName>
    <definedName name="_______JUN1" localSheetId="9">[4]!JUN&amp;[4]!JUL&amp;[4]!AGO&amp;[4]!SEP&amp;[4]!OCT</definedName>
    <definedName name="_______JUN1">[1]!JUN&amp;[1]!JUL&amp;[1]!AGO&amp;[1]!SEP&amp;[1]!OCT</definedName>
    <definedName name="_______JUN2" localSheetId="6">[7]edofza6!$C$22</definedName>
    <definedName name="_______JUN2">[8]edofza6!$C$22</definedName>
    <definedName name="_______MAR1" localSheetId="0">[1]!MAR&amp;[1]!ABR&amp;[1]!MAY&amp;[1]!JUN&amp;[1]!JUL&amp;[1]!AGO</definedName>
    <definedName name="_______MAR1" localSheetId="1">[2]!MAR&amp;[2]!ABR&amp;[2]!MAY&amp;[2]!JUN&amp;[2]!JUL&amp;[2]!AGO</definedName>
    <definedName name="_______MAR1" localSheetId="3">[3]!MAR&amp;[3]!ABR&amp;[3]!MAY&amp;[3]!JUN&amp;[3]!JUL&amp;[3]!AGO</definedName>
    <definedName name="_______MAR1" localSheetId="4">[1]!MAR&amp;[1]!ABR&amp;[1]!MAY&amp;[1]!JUN&amp;[1]!JUL&amp;[1]!AGO</definedName>
    <definedName name="_______MAR1" localSheetId="6">[2]!MAR&amp;[2]!ABR&amp;[2]!MAY&amp;[2]!JUN&amp;[2]!JUL&amp;[2]!AGO</definedName>
    <definedName name="_______MAR1" localSheetId="9">[4]!MAR&amp;[4]!ABR&amp;[4]!MAY&amp;[4]!JUN&amp;[4]!JUL&amp;[4]!AGO</definedName>
    <definedName name="_______MAR1">[1]!MAR&amp;[1]!ABR&amp;[1]!MAY&amp;[1]!JUN&amp;[1]!JUL&amp;[1]!AGO</definedName>
    <definedName name="_______MAR2" localSheetId="6">[7]edofza3!$C$22</definedName>
    <definedName name="_______MAR2">[8]edofza3!$C$22</definedName>
    <definedName name="_______MAY1" localSheetId="0">[1]!MAY&amp;[1]!JUN&amp;[1]!JUL&amp;[1]!AGO&amp;[1]!SEP</definedName>
    <definedName name="_______MAY1" localSheetId="1">[2]!MAY&amp;[2]!JUN&amp;[2]!JUL&amp;[2]!AGO&amp;[2]!SEP</definedName>
    <definedName name="_______MAY1" localSheetId="3">[3]!MAY&amp;[3]!JUN&amp;[3]!JUL&amp;[3]!AGO&amp;[3]!SEP</definedName>
    <definedName name="_______MAY1" localSheetId="4">[1]!MAY&amp;[1]!JUN&amp;[1]!JUL&amp;[1]!AGO&amp;[1]!SEP</definedName>
    <definedName name="_______MAY1" localSheetId="6">[2]!MAY&amp;[2]!JUN&amp;[2]!JUL&amp;[2]!AGO&amp;[2]!SEP</definedName>
    <definedName name="_______MAY1" localSheetId="9">[4]!MAY&amp;[4]!JUN&amp;[4]!JUL&amp;[4]!AGO&amp;[4]!SEP</definedName>
    <definedName name="_______MAY1">[1]!MAY&amp;[1]!JUN&amp;[1]!JUL&amp;[1]!AGO&amp;[1]!SEP</definedName>
    <definedName name="_______MAY2" localSheetId="6">[7]edofza5!$C$22</definedName>
    <definedName name="_______MAY2">[8]edofza5!$C$22</definedName>
    <definedName name="_______NOV1" localSheetId="0">[1]!NOV&amp;[1]!DIC</definedName>
    <definedName name="_______NOV1" localSheetId="1">[2]!NOV&amp;[2]!DIC</definedName>
    <definedName name="_______NOV1" localSheetId="3">[3]!NOV&amp;[3]!DIC</definedName>
    <definedName name="_______NOV1" localSheetId="4">[1]!NOV&amp;[1]!DIC</definedName>
    <definedName name="_______NOV1" localSheetId="6">[2]!NOV&amp;[2]!DIC</definedName>
    <definedName name="_______NOV1" localSheetId="9">[4]!NOV&amp;[4]!DIC</definedName>
    <definedName name="_______NOV1">[1]!NOV&amp;[1]!DIC</definedName>
    <definedName name="_______NOV2" localSheetId="6">[7]edofza11!$C$43</definedName>
    <definedName name="_______NOV2">[8]edofza11!$C$43</definedName>
    <definedName name="_______OCT1" localSheetId="0">[1]!OCT&amp;[1]!NOV&amp;[1]!DIC</definedName>
    <definedName name="_______OCT1" localSheetId="1">[2]!OCT&amp;[2]!NOV&amp;[2]!DIC</definedName>
    <definedName name="_______OCT1" localSheetId="3">[3]!OCT&amp;[3]!NOV&amp;[3]!DIC</definedName>
    <definedName name="_______OCT1" localSheetId="4">[1]!OCT&amp;[1]!NOV&amp;[1]!DIC</definedName>
    <definedName name="_______OCT1" localSheetId="6">[2]!OCT&amp;[2]!NOV&amp;[2]!DIC</definedName>
    <definedName name="_______OCT1" localSheetId="9">[4]!OCT&amp;[4]!NOV&amp;[4]!DIC</definedName>
    <definedName name="_______OCT1">[1]!OCT&amp;[1]!NOV&amp;[1]!DIC</definedName>
    <definedName name="_______OCT2" localSheetId="6">[7]edofza10!$C$22</definedName>
    <definedName name="_______OCT2">[8]edofza10!$C$22</definedName>
    <definedName name="_______PIB08" localSheetId="0">#REF!</definedName>
    <definedName name="_______PIB08" localSheetId="1">#REF!</definedName>
    <definedName name="_______PIB08" localSheetId="3">#REF!</definedName>
    <definedName name="_______PIB08" localSheetId="4">#REF!</definedName>
    <definedName name="_______PIB08" localSheetId="6">#REF!</definedName>
    <definedName name="_______PIB08" localSheetId="9">#REF!</definedName>
    <definedName name="_______PIB08">#REF!</definedName>
    <definedName name="_______SEP1" localSheetId="0">[1]!SEP&amp;[1]!OCT&amp;[1]!NOV&amp;[1]!DIC</definedName>
    <definedName name="_______SEP1" localSheetId="1">[2]!SEP&amp;[2]!OCT&amp;[2]!NOV&amp;[2]!DIC</definedName>
    <definedName name="_______SEP1" localSheetId="3">[3]!SEP&amp;[3]!OCT&amp;[3]!NOV&amp;[3]!DIC</definedName>
    <definedName name="_______SEP1" localSheetId="4">[1]!SEP&amp;[1]!OCT&amp;[1]!NOV&amp;[1]!DIC</definedName>
    <definedName name="_______SEP1" localSheetId="6">[2]!SEP&amp;[2]!OCT&amp;[2]!NOV&amp;[2]!DIC</definedName>
    <definedName name="_______SEP1" localSheetId="9">[4]!SEP&amp;[4]!OCT&amp;[4]!NOV&amp;[4]!DIC</definedName>
    <definedName name="_______SEP1">[1]!SEP&amp;[1]!OCT&amp;[1]!NOV&amp;[1]!DIC</definedName>
    <definedName name="_______SEP2" localSheetId="6">[7]edofza9!$C$22</definedName>
    <definedName name="_______SEP2">[8]edofza9!$C$22</definedName>
    <definedName name="_______smg97">'[9]Premisa macro'!$E$4</definedName>
    <definedName name="_______syt03" localSheetId="0">#REF!</definedName>
    <definedName name="_______syt03" localSheetId="1">#REF!</definedName>
    <definedName name="_______syt03" localSheetId="3">#REF!</definedName>
    <definedName name="_______syt03" localSheetId="4">#REF!</definedName>
    <definedName name="_______syt03" localSheetId="6">#REF!</definedName>
    <definedName name="_______syt03" localSheetId="9">#REF!</definedName>
    <definedName name="_______syt03">#REF!</definedName>
    <definedName name="_______TDC2001">'[10]Tipos de Cambio'!$C$4</definedName>
    <definedName name="______ABR1" localSheetId="0">[1]!ABR&amp;[1]!MAY&amp;[1]!JUN&amp;[1]!JUL&amp;[1]!AGO&amp;[1]!SEP</definedName>
    <definedName name="______ABR1" localSheetId="1">[2]!ABR&amp;[2]!MAY&amp;[2]!JUN&amp;[2]!JUL&amp;[2]!AGO&amp;[2]!SEP</definedName>
    <definedName name="______ABR1" localSheetId="3">[3]!ABR&amp;[3]!MAY&amp;[3]!JUN&amp;[3]!JUL&amp;[3]!AGO&amp;[3]!SEP</definedName>
    <definedName name="______ABR1" localSheetId="4">[1]!ABR&amp;[1]!MAY&amp;[1]!JUN&amp;[1]!JUL&amp;[1]!AGO&amp;[1]!SEP</definedName>
    <definedName name="______ABR1" localSheetId="6">[2]!ABR&amp;[2]!MAY&amp;[2]!JUN&amp;[2]!JUL&amp;[2]!AGO&amp;[2]!SEP</definedName>
    <definedName name="______ABR1" localSheetId="9">[4]!ABR&amp;[4]!MAY&amp;[4]!JUN&amp;[4]!JUL&amp;[4]!AGO&amp;[4]!SEP</definedName>
    <definedName name="______ABR1">[1]!ABR&amp;[1]!MAY&amp;[1]!JUN&amp;[1]!JUL&amp;[1]!AGO&amp;[1]!SEP</definedName>
    <definedName name="______ABR2" localSheetId="6">[7]edofza4!$C$22</definedName>
    <definedName name="______ABR2">[8]edofza4!$C$22</definedName>
    <definedName name="______AGO1" localSheetId="0">[1]!AGO&amp;[1]!SEP&amp;[1]!OCT&amp;[1]!NOV&amp;[1]!DIC</definedName>
    <definedName name="______AGO1" localSheetId="1">[2]!AGO&amp;[2]!SEP&amp;[2]!OCT&amp;[2]!NOV&amp;[2]!DIC</definedName>
    <definedName name="______AGO1" localSheetId="3">[3]!AGO&amp;[3]!SEP&amp;[3]!OCT&amp;[3]!NOV&amp;[3]!DIC</definedName>
    <definedName name="______AGO1" localSheetId="4">[1]!AGO&amp;[1]!SEP&amp;[1]!OCT&amp;[1]!NOV&amp;[1]!DIC</definedName>
    <definedName name="______AGO1" localSheetId="6">[2]!AGO&amp;[2]!SEP&amp;[2]!OCT&amp;[2]!NOV&amp;[2]!DIC</definedName>
    <definedName name="______AGO1" localSheetId="9">[4]!AGO&amp;[4]!SEP&amp;[4]!OCT&amp;[4]!NOV&amp;[4]!DIC</definedName>
    <definedName name="______AGO1">[1]!AGO&amp;[1]!SEP&amp;[1]!OCT&amp;[1]!NOV&amp;[1]!DIC</definedName>
    <definedName name="______AGO2" localSheetId="6">[7]edofza8!$C$22</definedName>
    <definedName name="______AGO2">[8]edofza8!$C$22</definedName>
    <definedName name="______def1">'[9]Premisas IMSS'!$M$12</definedName>
    <definedName name="______def2">'[9]Premisas IMSS'!$M$13</definedName>
    <definedName name="______def3">'[9]Premisas IMSS'!$M$14</definedName>
    <definedName name="______def4">'[9]Premisas IMSS'!$M$15</definedName>
    <definedName name="______def5">'[9]Premisas IMSS'!$M$16</definedName>
    <definedName name="______def6">'[9]Premisas IMSS'!$M$17</definedName>
    <definedName name="______DIC2" localSheetId="6">[7]edofza12!$C$22</definedName>
    <definedName name="______DIC2">[8]edofza12!$C$22</definedName>
    <definedName name="______ENE2" localSheetId="6">[7]edofza1!$C$22</definedName>
    <definedName name="______ENE2">[8]edofza1!$C$22</definedName>
    <definedName name="______FEB1" localSheetId="0">[1]!FEB&amp;[1]!MAR&amp;[1]!ABR&amp;[1]!MAY&amp;[1]!JUN&amp;[1]!JUL</definedName>
    <definedName name="______FEB1" localSheetId="1">[2]!FEB&amp;[2]!MAR&amp;[2]!ABR&amp;[2]!MAY&amp;[2]!JUN&amp;[2]!JUL</definedName>
    <definedName name="______FEB1" localSheetId="3">[3]!FEB&amp;[3]!MAR&amp;[3]!ABR&amp;[3]!MAY&amp;[3]!JUN&amp;[3]!JUL</definedName>
    <definedName name="______FEB1" localSheetId="4">[1]!FEB&amp;[1]!MAR&amp;[1]!ABR&amp;[1]!MAY&amp;[1]!JUN&amp;[1]!JUL</definedName>
    <definedName name="______FEB1" localSheetId="6">[2]!FEB&amp;[2]!MAR&amp;[2]!ABR&amp;[2]!MAY&amp;[2]!JUN&amp;[2]!JUL</definedName>
    <definedName name="______FEB1" localSheetId="9">[4]!FEB&amp;[4]!MAR&amp;[4]!ABR&amp;[4]!MAY&amp;[4]!JUN&amp;[4]!JUL</definedName>
    <definedName name="______FEB1">[1]!FEB&amp;[1]!MAR&amp;[1]!ABR&amp;[1]!MAY&amp;[1]!JUN&amp;[1]!JUL</definedName>
    <definedName name="______FEB2" localSheetId="6">[7]edofza2!$C$22</definedName>
    <definedName name="______FEB2">[8]edofza2!$C$22</definedName>
    <definedName name="______JUL1" localSheetId="0">[1]!JUL&amp;[1]!AGO&amp;[1]!SEP&amp;[1]!OCT&amp;[1]!NOV</definedName>
    <definedName name="______JUL1" localSheetId="1">[2]!JUL&amp;[2]!AGO&amp;[2]!SEP&amp;[2]!OCT&amp;[2]!NOV</definedName>
    <definedName name="______JUL1" localSheetId="3">[3]!JUL&amp;[3]!AGO&amp;[3]!SEP&amp;[3]!OCT&amp;[3]!NOV</definedName>
    <definedName name="______JUL1" localSheetId="4">[1]!JUL&amp;[1]!AGO&amp;[1]!SEP&amp;[1]!OCT&amp;[1]!NOV</definedName>
    <definedName name="______JUL1" localSheetId="6">[2]!JUL&amp;[2]!AGO&amp;[2]!SEP&amp;[2]!OCT&amp;[2]!NOV</definedName>
    <definedName name="______JUL1" localSheetId="9">[4]!JUL&amp;[4]!AGO&amp;[4]!SEP&amp;[4]!OCT&amp;[4]!NOV</definedName>
    <definedName name="______JUL1">[1]!JUL&amp;[1]!AGO&amp;[1]!SEP&amp;[1]!OCT&amp;[1]!NOV</definedName>
    <definedName name="______JUL2" localSheetId="6">[7]edofza7!$C$22</definedName>
    <definedName name="______JUL2">[8]edofza7!$C$22</definedName>
    <definedName name="______JUN1" localSheetId="0">[1]!JUN&amp;[1]!JUL&amp;[1]!AGO&amp;[1]!SEP&amp;[1]!OCT</definedName>
    <definedName name="______JUN1" localSheetId="1">[2]!JUN&amp;[2]!JUL&amp;[2]!AGO&amp;[2]!SEP&amp;[2]!OCT</definedName>
    <definedName name="______JUN1" localSheetId="3">[3]!JUN&amp;[3]!JUL&amp;[3]!AGO&amp;[3]!SEP&amp;[3]!OCT</definedName>
    <definedName name="______JUN1" localSheetId="4">[1]!JUN&amp;[1]!JUL&amp;[1]!AGO&amp;[1]!SEP&amp;[1]!OCT</definedName>
    <definedName name="______JUN1" localSheetId="6">[2]!JUN&amp;[2]!JUL&amp;[2]!AGO&amp;[2]!SEP&amp;[2]!OCT</definedName>
    <definedName name="______JUN1" localSheetId="9">[4]!JUN&amp;[4]!JUL&amp;[4]!AGO&amp;[4]!SEP&amp;[4]!OCT</definedName>
    <definedName name="______JUN1">[1]!JUN&amp;[1]!JUL&amp;[1]!AGO&amp;[1]!SEP&amp;[1]!OCT</definedName>
    <definedName name="______JUN2" localSheetId="6">[7]edofza6!$C$22</definedName>
    <definedName name="______JUN2">[8]edofza6!$C$22</definedName>
    <definedName name="______MAR1" localSheetId="0">[1]!MAR&amp;[1]!ABR&amp;[1]!MAY&amp;[1]!JUN&amp;[1]!JUL&amp;[1]!AGO</definedName>
    <definedName name="______MAR1" localSheetId="1">[2]!MAR&amp;[2]!ABR&amp;[2]!MAY&amp;[2]!JUN&amp;[2]!JUL&amp;[2]!AGO</definedName>
    <definedName name="______MAR1" localSheetId="3">[3]!MAR&amp;[3]!ABR&amp;[3]!MAY&amp;[3]!JUN&amp;[3]!JUL&amp;[3]!AGO</definedName>
    <definedName name="______MAR1" localSheetId="4">[1]!MAR&amp;[1]!ABR&amp;[1]!MAY&amp;[1]!JUN&amp;[1]!JUL&amp;[1]!AGO</definedName>
    <definedName name="______MAR1" localSheetId="6">[2]!MAR&amp;[2]!ABR&amp;[2]!MAY&amp;[2]!JUN&amp;[2]!JUL&amp;[2]!AGO</definedName>
    <definedName name="______MAR1" localSheetId="9">[4]!MAR&amp;[4]!ABR&amp;[4]!MAY&amp;[4]!JUN&amp;[4]!JUL&amp;[4]!AGO</definedName>
    <definedName name="______MAR1">[1]!MAR&amp;[1]!ABR&amp;[1]!MAY&amp;[1]!JUN&amp;[1]!JUL&amp;[1]!AGO</definedName>
    <definedName name="______MAR2" localSheetId="6">[7]edofza3!$C$22</definedName>
    <definedName name="______MAR2">[8]edofza3!$C$22</definedName>
    <definedName name="______MAY1" localSheetId="0">[1]!MAY&amp;[1]!JUN&amp;[1]!JUL&amp;[1]!AGO&amp;[1]!SEP</definedName>
    <definedName name="______MAY1" localSheetId="1">[2]!MAY&amp;[2]!JUN&amp;[2]!JUL&amp;[2]!AGO&amp;[2]!SEP</definedName>
    <definedName name="______MAY1" localSheetId="3">[3]!MAY&amp;[3]!JUN&amp;[3]!JUL&amp;[3]!AGO&amp;[3]!SEP</definedName>
    <definedName name="______MAY1" localSheetId="4">[1]!MAY&amp;[1]!JUN&amp;[1]!JUL&amp;[1]!AGO&amp;[1]!SEP</definedName>
    <definedName name="______MAY1" localSheetId="6">[2]!MAY&amp;[2]!JUN&amp;[2]!JUL&amp;[2]!AGO&amp;[2]!SEP</definedName>
    <definedName name="______MAY1" localSheetId="9">[4]!MAY&amp;[4]!JUN&amp;[4]!JUL&amp;[4]!AGO&amp;[4]!SEP</definedName>
    <definedName name="______MAY1">[1]!MAY&amp;[1]!JUN&amp;[1]!JUL&amp;[1]!AGO&amp;[1]!SEP</definedName>
    <definedName name="______MAY2" localSheetId="6">[7]edofza5!$C$22</definedName>
    <definedName name="______MAY2">[8]edofza5!$C$22</definedName>
    <definedName name="______NOV1" localSheetId="0">[1]!NOV&amp;[1]!DIC</definedName>
    <definedName name="______NOV1" localSheetId="1">[2]!NOV&amp;[2]!DIC</definedName>
    <definedName name="______NOV1" localSheetId="3">[3]!NOV&amp;[3]!DIC</definedName>
    <definedName name="______NOV1" localSheetId="4">[1]!NOV&amp;[1]!DIC</definedName>
    <definedName name="______NOV1" localSheetId="6">[2]!NOV&amp;[2]!DIC</definedName>
    <definedName name="______NOV1" localSheetId="9">[4]!NOV&amp;[4]!DIC</definedName>
    <definedName name="______NOV1">[1]!NOV&amp;[1]!DIC</definedName>
    <definedName name="______NOV2" localSheetId="6">[7]edofza11!$C$43</definedName>
    <definedName name="______NOV2">[8]edofza11!$C$43</definedName>
    <definedName name="______OCT1" localSheetId="0">[1]!OCT&amp;[1]!NOV&amp;[1]!DIC</definedName>
    <definedName name="______OCT1" localSheetId="1">[2]!OCT&amp;[2]!NOV&amp;[2]!DIC</definedName>
    <definedName name="______OCT1" localSheetId="3">[3]!OCT&amp;[3]!NOV&amp;[3]!DIC</definedName>
    <definedName name="______OCT1" localSheetId="4">[1]!OCT&amp;[1]!NOV&amp;[1]!DIC</definedName>
    <definedName name="______OCT1" localSheetId="6">[2]!OCT&amp;[2]!NOV&amp;[2]!DIC</definedName>
    <definedName name="______OCT1" localSheetId="9">[4]!OCT&amp;[4]!NOV&amp;[4]!DIC</definedName>
    <definedName name="______OCT1">[1]!OCT&amp;[1]!NOV&amp;[1]!DIC</definedName>
    <definedName name="______OCT2" localSheetId="6">[7]edofza10!$C$22</definedName>
    <definedName name="______OCT2">[8]edofza10!$C$22</definedName>
    <definedName name="______SEP1" localSheetId="0">[1]!SEP&amp;[1]!OCT&amp;[1]!NOV&amp;[1]!DIC</definedName>
    <definedName name="______SEP1" localSheetId="1">[2]!SEP&amp;[2]!OCT&amp;[2]!NOV&amp;[2]!DIC</definedName>
    <definedName name="______SEP1" localSheetId="3">[3]!SEP&amp;[3]!OCT&amp;[3]!NOV&amp;[3]!DIC</definedName>
    <definedName name="______SEP1" localSheetId="4">[1]!SEP&amp;[1]!OCT&amp;[1]!NOV&amp;[1]!DIC</definedName>
    <definedName name="______SEP1" localSheetId="6">[2]!SEP&amp;[2]!OCT&amp;[2]!NOV&amp;[2]!DIC</definedName>
    <definedName name="______SEP1" localSheetId="9">[4]!SEP&amp;[4]!OCT&amp;[4]!NOV&amp;[4]!DIC</definedName>
    <definedName name="______SEP1">[1]!SEP&amp;[1]!OCT&amp;[1]!NOV&amp;[1]!DIC</definedName>
    <definedName name="______SEP2" localSheetId="6">[7]edofza9!$C$22</definedName>
    <definedName name="______SEP2">[8]edofza9!$C$22</definedName>
    <definedName name="______smg97">'[9]Premisa macro'!$E$4</definedName>
    <definedName name="______TDC2001">'[10]Tipos de Cambio'!$C$4</definedName>
    <definedName name="_____ABR1" localSheetId="0">[1]!ABR&amp;[1]!MAY&amp;[1]!JUN&amp;[1]!JUL&amp;[1]!AGO&amp;[1]!SEP</definedName>
    <definedName name="_____ABR1" localSheetId="1">[2]!ABR&amp;[2]!MAY&amp;[2]!JUN&amp;[2]!JUL&amp;[2]!AGO&amp;[2]!SEP</definedName>
    <definedName name="_____ABR1" localSheetId="3">[3]!ABR&amp;[3]!MAY&amp;[3]!JUN&amp;[3]!JUL&amp;[3]!AGO&amp;[3]!SEP</definedName>
    <definedName name="_____ABR1" localSheetId="4">[1]!ABR&amp;[1]!MAY&amp;[1]!JUN&amp;[1]!JUL&amp;[1]!AGO&amp;[1]!SEP</definedName>
    <definedName name="_____ABR1" localSheetId="6">[2]!ABR&amp;[2]!MAY&amp;[2]!JUN&amp;[2]!JUL&amp;[2]!AGO&amp;[2]!SEP</definedName>
    <definedName name="_____ABR1" localSheetId="9">[4]!ABR&amp;[4]!MAY&amp;[4]!JUN&amp;[4]!JUL&amp;[4]!AGO&amp;[4]!SEP</definedName>
    <definedName name="_____ABR1">[1]!ABR&amp;[1]!MAY&amp;[1]!JUN&amp;[1]!JUL&amp;[1]!AGO&amp;[1]!SEP</definedName>
    <definedName name="_____ABR2" localSheetId="6">[7]edofza4!$C$22</definedName>
    <definedName name="_____ABR2">[8]edofza4!$C$22</definedName>
    <definedName name="_____AGO1" localSheetId="0">[1]!AGO&amp;[1]!SEP&amp;[1]!OCT&amp;[1]!NOV&amp;[1]!DIC</definedName>
    <definedName name="_____AGO1" localSheetId="1">[2]!AGO&amp;[2]!SEP&amp;[2]!OCT&amp;[2]!NOV&amp;[2]!DIC</definedName>
    <definedName name="_____AGO1" localSheetId="3">[3]!AGO&amp;[3]!SEP&amp;[3]!OCT&amp;[3]!NOV&amp;[3]!DIC</definedName>
    <definedName name="_____AGO1" localSheetId="4">[1]!AGO&amp;[1]!SEP&amp;[1]!OCT&amp;[1]!NOV&amp;[1]!DIC</definedName>
    <definedName name="_____AGO1" localSheetId="6">[2]!AGO&amp;[2]!SEP&amp;[2]!OCT&amp;[2]!NOV&amp;[2]!DIC</definedName>
    <definedName name="_____AGO1" localSheetId="9">[4]!AGO&amp;[4]!SEP&amp;[4]!OCT&amp;[4]!NOV&amp;[4]!DIC</definedName>
    <definedName name="_____AGO1">[1]!AGO&amp;[1]!SEP&amp;[1]!OCT&amp;[1]!NOV&amp;[1]!DIC</definedName>
    <definedName name="_____AGO2" localSheetId="6">[7]edofza8!$C$22</definedName>
    <definedName name="_____AGO2">[8]edofza8!$C$22</definedName>
    <definedName name="_____def1">'[9]Premisas IMSS'!$M$12</definedName>
    <definedName name="_____def2">'[9]Premisas IMSS'!$M$13</definedName>
    <definedName name="_____def3">'[9]Premisas IMSS'!$M$14</definedName>
    <definedName name="_____def4">'[9]Premisas IMSS'!$M$15</definedName>
    <definedName name="_____def5">'[9]Premisas IMSS'!$M$16</definedName>
    <definedName name="_____def6">'[9]Premisas IMSS'!$M$17</definedName>
    <definedName name="_____DIC2" localSheetId="6">[7]edofza12!$C$22</definedName>
    <definedName name="_____DIC2">[8]edofza12!$C$22</definedName>
    <definedName name="_____ENE2" localSheetId="6">[7]edofza1!$C$22</definedName>
    <definedName name="_____ENE2">[8]edofza1!$C$22</definedName>
    <definedName name="_____FEB1" localSheetId="0">[1]!FEB&amp;[1]!MAR&amp;[1]!ABR&amp;[1]!MAY&amp;[1]!JUN&amp;[1]!JUL</definedName>
    <definedName name="_____FEB1" localSheetId="1">[2]!FEB&amp;[2]!MAR&amp;[2]!ABR&amp;[2]!MAY&amp;[2]!JUN&amp;[2]!JUL</definedName>
    <definedName name="_____FEB1" localSheetId="3">[3]!FEB&amp;[3]!MAR&amp;[3]!ABR&amp;[3]!MAY&amp;[3]!JUN&amp;[3]!JUL</definedName>
    <definedName name="_____FEB1" localSheetId="4">[1]!FEB&amp;[1]!MAR&amp;[1]!ABR&amp;[1]!MAY&amp;[1]!JUN&amp;[1]!JUL</definedName>
    <definedName name="_____FEB1" localSheetId="6">[2]!FEB&amp;[2]!MAR&amp;[2]!ABR&amp;[2]!MAY&amp;[2]!JUN&amp;[2]!JUL</definedName>
    <definedName name="_____FEB1" localSheetId="9">[4]!FEB&amp;[4]!MAR&amp;[4]!ABR&amp;[4]!MAY&amp;[4]!JUN&amp;[4]!JUL</definedName>
    <definedName name="_____FEB1">[1]!FEB&amp;[1]!MAR&amp;[1]!ABR&amp;[1]!MAY&amp;[1]!JUN&amp;[1]!JUL</definedName>
    <definedName name="_____FEB2" localSheetId="6">[7]edofza2!$C$22</definedName>
    <definedName name="_____FEB2">[8]edofza2!$C$22</definedName>
    <definedName name="_____JUL1" localSheetId="0">[1]!JUL&amp;[1]!AGO&amp;[1]!SEP&amp;[1]!OCT&amp;[1]!NOV</definedName>
    <definedName name="_____JUL1" localSheetId="1">[2]!JUL&amp;[2]!AGO&amp;[2]!SEP&amp;[2]!OCT&amp;[2]!NOV</definedName>
    <definedName name="_____JUL1" localSheetId="3">[3]!JUL&amp;[3]!AGO&amp;[3]!SEP&amp;[3]!OCT&amp;[3]!NOV</definedName>
    <definedName name="_____JUL1" localSheetId="4">[1]!JUL&amp;[1]!AGO&amp;[1]!SEP&amp;[1]!OCT&amp;[1]!NOV</definedName>
    <definedName name="_____JUL1" localSheetId="6">[2]!JUL&amp;[2]!AGO&amp;[2]!SEP&amp;[2]!OCT&amp;[2]!NOV</definedName>
    <definedName name="_____JUL1" localSheetId="9">[4]!JUL&amp;[4]!AGO&amp;[4]!SEP&amp;[4]!OCT&amp;[4]!NOV</definedName>
    <definedName name="_____JUL1">[1]!JUL&amp;[1]!AGO&amp;[1]!SEP&amp;[1]!OCT&amp;[1]!NOV</definedName>
    <definedName name="_____JUL2" localSheetId="6">[7]edofza7!$C$22</definedName>
    <definedName name="_____JUL2">[8]edofza7!$C$22</definedName>
    <definedName name="_____JUN1" localSheetId="0">[1]!JUN&amp;[1]!JUL&amp;[1]!AGO&amp;[1]!SEP&amp;[1]!OCT</definedName>
    <definedName name="_____JUN1" localSheetId="1">[2]!JUN&amp;[2]!JUL&amp;[2]!AGO&amp;[2]!SEP&amp;[2]!OCT</definedName>
    <definedName name="_____JUN1" localSheetId="3">[3]!JUN&amp;[3]!JUL&amp;[3]!AGO&amp;[3]!SEP&amp;[3]!OCT</definedName>
    <definedName name="_____JUN1" localSheetId="4">[1]!JUN&amp;[1]!JUL&amp;[1]!AGO&amp;[1]!SEP&amp;[1]!OCT</definedName>
    <definedName name="_____JUN1" localSheetId="6">[2]!JUN&amp;[2]!JUL&amp;[2]!AGO&amp;[2]!SEP&amp;[2]!OCT</definedName>
    <definedName name="_____JUN1" localSheetId="9">[4]!JUN&amp;[4]!JUL&amp;[4]!AGO&amp;[4]!SEP&amp;[4]!OCT</definedName>
    <definedName name="_____JUN1">[1]!JUN&amp;[1]!JUL&amp;[1]!AGO&amp;[1]!SEP&amp;[1]!OCT</definedName>
    <definedName name="_____JUN2" localSheetId="6">[7]edofza6!$C$22</definedName>
    <definedName name="_____JUN2">[8]edofza6!$C$22</definedName>
    <definedName name="_____MAR1" localSheetId="0">[1]!MAR&amp;[1]!ABR&amp;[1]!MAY&amp;[1]!JUN&amp;[1]!JUL&amp;[1]!AGO</definedName>
    <definedName name="_____MAR1" localSheetId="1">[2]!MAR&amp;[2]!ABR&amp;[2]!MAY&amp;[2]!JUN&amp;[2]!JUL&amp;[2]!AGO</definedName>
    <definedName name="_____MAR1" localSheetId="3">[3]!MAR&amp;[3]!ABR&amp;[3]!MAY&amp;[3]!JUN&amp;[3]!JUL&amp;[3]!AGO</definedName>
    <definedName name="_____MAR1" localSheetId="4">[1]!MAR&amp;[1]!ABR&amp;[1]!MAY&amp;[1]!JUN&amp;[1]!JUL&amp;[1]!AGO</definedName>
    <definedName name="_____MAR1" localSheetId="6">[2]!MAR&amp;[2]!ABR&amp;[2]!MAY&amp;[2]!JUN&amp;[2]!JUL&amp;[2]!AGO</definedName>
    <definedName name="_____MAR1" localSheetId="9">[4]!MAR&amp;[4]!ABR&amp;[4]!MAY&amp;[4]!JUN&amp;[4]!JUL&amp;[4]!AGO</definedName>
    <definedName name="_____MAR1">[1]!MAR&amp;[1]!ABR&amp;[1]!MAY&amp;[1]!JUN&amp;[1]!JUL&amp;[1]!AGO</definedName>
    <definedName name="_____MAR2" localSheetId="6">[7]edofza3!$C$22</definedName>
    <definedName name="_____MAR2">[8]edofza3!$C$22</definedName>
    <definedName name="_____MAY1" localSheetId="0">[1]!MAY&amp;[1]!JUN&amp;[1]!JUL&amp;[1]!AGO&amp;[1]!SEP</definedName>
    <definedName name="_____MAY1" localSheetId="1">[2]!MAY&amp;[2]!JUN&amp;[2]!JUL&amp;[2]!AGO&amp;[2]!SEP</definedName>
    <definedName name="_____MAY1" localSheetId="3">[3]!MAY&amp;[3]!JUN&amp;[3]!JUL&amp;[3]!AGO&amp;[3]!SEP</definedName>
    <definedName name="_____MAY1" localSheetId="4">[1]!MAY&amp;[1]!JUN&amp;[1]!JUL&amp;[1]!AGO&amp;[1]!SEP</definedName>
    <definedName name="_____MAY1" localSheetId="6">[2]!MAY&amp;[2]!JUN&amp;[2]!JUL&amp;[2]!AGO&amp;[2]!SEP</definedName>
    <definedName name="_____MAY1" localSheetId="9">[4]!MAY&amp;[4]!JUN&amp;[4]!JUL&amp;[4]!AGO&amp;[4]!SEP</definedName>
    <definedName name="_____MAY1">[1]!MAY&amp;[1]!JUN&amp;[1]!JUL&amp;[1]!AGO&amp;[1]!SEP</definedName>
    <definedName name="_____MAY2" localSheetId="6">[7]edofza5!$C$22</definedName>
    <definedName name="_____MAY2">[8]edofza5!$C$22</definedName>
    <definedName name="_____NOV1" localSheetId="0">[1]!NOV&amp;[1]!DIC</definedName>
    <definedName name="_____NOV1" localSheetId="1">[2]!NOV&amp;[2]!DIC</definedName>
    <definedName name="_____NOV1" localSheetId="3">[3]!NOV&amp;[3]!DIC</definedName>
    <definedName name="_____NOV1" localSheetId="4">[1]!NOV&amp;[1]!DIC</definedName>
    <definedName name="_____NOV1" localSheetId="6">[2]!NOV&amp;[2]!DIC</definedName>
    <definedName name="_____NOV1" localSheetId="9">[4]!NOV&amp;[4]!DIC</definedName>
    <definedName name="_____NOV1">[1]!NOV&amp;[1]!DIC</definedName>
    <definedName name="_____NOV2" localSheetId="6">[7]edofza11!$C$43</definedName>
    <definedName name="_____NOV2">[8]edofza11!$C$43</definedName>
    <definedName name="_____OCT1" localSheetId="0">[1]!OCT&amp;[1]!NOV&amp;[1]!DIC</definedName>
    <definedName name="_____OCT1" localSheetId="1">[2]!OCT&amp;[2]!NOV&amp;[2]!DIC</definedName>
    <definedName name="_____OCT1" localSheetId="3">[3]!OCT&amp;[3]!NOV&amp;[3]!DIC</definedName>
    <definedName name="_____OCT1" localSheetId="4">[1]!OCT&amp;[1]!NOV&amp;[1]!DIC</definedName>
    <definedName name="_____OCT1" localSheetId="6">[2]!OCT&amp;[2]!NOV&amp;[2]!DIC</definedName>
    <definedName name="_____OCT1" localSheetId="9">[4]!OCT&amp;[4]!NOV&amp;[4]!DIC</definedName>
    <definedName name="_____OCT1">[1]!OCT&amp;[1]!NOV&amp;[1]!DIC</definedName>
    <definedName name="_____OCT2" localSheetId="6">[7]edofza10!$C$22</definedName>
    <definedName name="_____OCT2">[8]edofza10!$C$22</definedName>
    <definedName name="_____SEP1" localSheetId="0">[1]!SEP&amp;[1]!OCT&amp;[1]!NOV&amp;[1]!DIC</definedName>
    <definedName name="_____SEP1" localSheetId="1">[2]!SEP&amp;[2]!OCT&amp;[2]!NOV&amp;[2]!DIC</definedName>
    <definedName name="_____SEP1" localSheetId="3">[3]!SEP&amp;[3]!OCT&amp;[3]!NOV&amp;[3]!DIC</definedName>
    <definedName name="_____SEP1" localSheetId="4">[1]!SEP&amp;[1]!OCT&amp;[1]!NOV&amp;[1]!DIC</definedName>
    <definedName name="_____SEP1" localSheetId="6">[2]!SEP&amp;[2]!OCT&amp;[2]!NOV&amp;[2]!DIC</definedName>
    <definedName name="_____SEP1" localSheetId="9">[4]!SEP&amp;[4]!OCT&amp;[4]!NOV&amp;[4]!DIC</definedName>
    <definedName name="_____SEP1">[1]!SEP&amp;[1]!OCT&amp;[1]!NOV&amp;[1]!DIC</definedName>
    <definedName name="_____SEP2" localSheetId="6">[7]edofza9!$C$22</definedName>
    <definedName name="_____SEP2">[8]edofza9!$C$22</definedName>
    <definedName name="_____smg97">'[9]Premisa macro'!$E$4</definedName>
    <definedName name="_____TDC2001">'[10]Tipos de Cambio'!$C$4</definedName>
    <definedName name="____ABR1" localSheetId="0">[1]!ABR&amp;[1]!MAY&amp;[1]!JUN&amp;[1]!JUL&amp;[1]!AGO&amp;[1]!SEP</definedName>
    <definedName name="____ABR1" localSheetId="1">[2]!ABR&amp;[2]!MAY&amp;[2]!JUN&amp;[2]!JUL&amp;[2]!AGO&amp;[2]!SEP</definedName>
    <definedName name="____ABR1" localSheetId="3">[3]!ABR&amp;[3]!MAY&amp;[3]!JUN&amp;[3]!JUL&amp;[3]!AGO&amp;[3]!SEP</definedName>
    <definedName name="____ABR1" localSheetId="4">[1]!ABR&amp;[1]!MAY&amp;[1]!JUN&amp;[1]!JUL&amp;[1]!AGO&amp;[1]!SEP</definedName>
    <definedName name="____ABR1" localSheetId="6">[2]!ABR&amp;[2]!MAY&amp;[2]!JUN&amp;[2]!JUL&amp;[2]!AGO&amp;[2]!SEP</definedName>
    <definedName name="____ABR1" localSheetId="9">[4]!ABR&amp;[4]!MAY&amp;[4]!JUN&amp;[4]!JUL&amp;[4]!AGO&amp;[4]!SEP</definedName>
    <definedName name="____ABR1">[1]!ABR&amp;[1]!MAY&amp;[1]!JUN&amp;[1]!JUL&amp;[1]!AGO&amp;[1]!SEP</definedName>
    <definedName name="____ABR2" localSheetId="6">[7]edofza4!$C$22</definedName>
    <definedName name="____ABR2">[8]edofza4!$C$22</definedName>
    <definedName name="____AGO1" localSheetId="0">[1]!AGO&amp;[1]!SEP&amp;[1]!OCT&amp;[1]!NOV&amp;[1]!DIC</definedName>
    <definedName name="____AGO1" localSheetId="1">[2]!AGO&amp;[2]!SEP&amp;[2]!OCT&amp;[2]!NOV&amp;[2]!DIC</definedName>
    <definedName name="____AGO1" localSheetId="3">[3]!AGO&amp;[3]!SEP&amp;[3]!OCT&amp;[3]!NOV&amp;[3]!DIC</definedName>
    <definedName name="____AGO1" localSheetId="4">[1]!AGO&amp;[1]!SEP&amp;[1]!OCT&amp;[1]!NOV&amp;[1]!DIC</definedName>
    <definedName name="____AGO1" localSheetId="6">[2]!AGO&amp;[2]!SEP&amp;[2]!OCT&amp;[2]!NOV&amp;[2]!DIC</definedName>
    <definedName name="____AGO1" localSheetId="9">[4]!AGO&amp;[4]!SEP&amp;[4]!OCT&amp;[4]!NOV&amp;[4]!DIC</definedName>
    <definedName name="____AGO1">[1]!AGO&amp;[1]!SEP&amp;[1]!OCT&amp;[1]!NOV&amp;[1]!DIC</definedName>
    <definedName name="____AGO2" localSheetId="6">[7]edofza8!$C$22</definedName>
    <definedName name="____AGO2">[8]edofza8!$C$22</definedName>
    <definedName name="____ASA96" localSheetId="4">#REF!</definedName>
    <definedName name="____ASA96" localSheetId="5">#REF!</definedName>
    <definedName name="____ASA96" localSheetId="6">#REF!</definedName>
    <definedName name="____ASA96" localSheetId="9">#REF!</definedName>
    <definedName name="____ASA96">#REF!</definedName>
    <definedName name="____cad179" localSheetId="4">'[5]Mod Eco Controlados 99'!#REF!</definedName>
    <definedName name="____cad179" localSheetId="5">'[5]Mod Eco Controlados 99'!#REF!</definedName>
    <definedName name="____cad179" localSheetId="6">'[5]Mod Eco Controlados 99'!#REF!</definedName>
    <definedName name="____cad179" localSheetId="9">'[5]Mod Eco Controlados 99'!#REF!</definedName>
    <definedName name="____cad179">'[5]Mod Eco Controlados 99'!#REF!</definedName>
    <definedName name="____CAN2" localSheetId="5" hidden="1">{"Bruto",#N/A,FALSE,"CONV3T.XLS";"Neto",#N/A,FALSE,"CONV3T.XLS";"UnoB",#N/A,FALSE,"CONV3T.XLS";"Bruto",#N/A,FALSE,"CONV4T.XLS";"Neto",#N/A,FALSE,"CONV4T.XLS";"UnoB",#N/A,FALSE,"CONV4T.XLS"}</definedName>
    <definedName name="____CAN2" localSheetId="6" hidden="1">{"Bruto",#N/A,FALSE,"CONV3T.XLS";"Neto",#N/A,FALSE,"CONV3T.XLS";"UnoB",#N/A,FALSE,"CONV3T.XLS";"Bruto",#N/A,FALSE,"CONV4T.XLS";"Neto",#N/A,FALSE,"CONV4T.XLS";"UnoB",#N/A,FALSE,"CONV4T.XLS"}</definedName>
    <definedName name="____CAN2" localSheetId="9"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5" hidden="1">{"Bruto",#N/A,FALSE,"CONV3T.XLS";"Neto",#N/A,FALSE,"CONV3T.XLS";"UnoB",#N/A,FALSE,"CONV3T.XLS";"Bruto",#N/A,FALSE,"CONV4T.XLS";"Neto",#N/A,FALSE,"CONV4T.XLS";"UnoB",#N/A,FALSE,"CONV4T.XLS"}</definedName>
    <definedName name="____CAN4" localSheetId="6" hidden="1">{"Bruto",#N/A,FALSE,"CONV3T.XLS";"Neto",#N/A,FALSE,"CONV3T.XLS";"UnoB",#N/A,FALSE,"CONV3T.XLS";"Bruto",#N/A,FALSE,"CONV4T.XLS";"Neto",#N/A,FALSE,"CONV4T.XLS";"UnoB",#N/A,FALSE,"CONV4T.XLS"}</definedName>
    <definedName name="____CAN4" localSheetId="9"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4">#REF!</definedName>
    <definedName name="____CFD02" localSheetId="5">#REF!</definedName>
    <definedName name="____CFD02" localSheetId="6">#REF!</definedName>
    <definedName name="____CFD02" localSheetId="9">#REF!</definedName>
    <definedName name="____CFD02">#REF!</definedName>
    <definedName name="____CFE96" localSheetId="4">#REF!</definedName>
    <definedName name="____CFE96" localSheetId="5">#REF!</definedName>
    <definedName name="____CFE96" localSheetId="6">#REF!</definedName>
    <definedName name="____CFE96" localSheetId="9">#REF!</definedName>
    <definedName name="____CFE96">#REF!</definedName>
    <definedName name="____CON96" localSheetId="4">#REF!</definedName>
    <definedName name="____CON96" localSheetId="5">#REF!</definedName>
    <definedName name="____CON96" localSheetId="6">#REF!</definedName>
    <definedName name="____CON96" localSheetId="9">#REF!</definedName>
    <definedName name="____CON96">#REF!</definedName>
    <definedName name="____COR4" localSheetId="5" hidden="1">{"Bruto",#N/A,FALSE,"CONV3T.XLS";"Neto",#N/A,FALSE,"CONV3T.XLS";"UnoB",#N/A,FALSE,"CONV3T.XLS";"Bruto",#N/A,FALSE,"CONV4T.XLS";"Neto",#N/A,FALSE,"CONV4T.XLS";"UnoB",#N/A,FALSE,"CONV4T.XLS"}</definedName>
    <definedName name="____COR4" localSheetId="6" hidden="1">{"Bruto",#N/A,FALSE,"CONV3T.XLS";"Neto",#N/A,FALSE,"CONV3T.XLS";"UnoB",#N/A,FALSE,"CONV3T.XLS";"Bruto",#N/A,FALSE,"CONV4T.XLS";"Neto",#N/A,FALSE,"CONV4T.XLS";"UnoB",#N/A,FALSE,"CONV4T.XLS"}</definedName>
    <definedName name="____COR4" localSheetId="9"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5" hidden="1">{"Bruto",#N/A,FALSE,"CONV3T.XLS";"Neto",#N/A,FALSE,"CONV3T.XLS";"UnoB",#N/A,FALSE,"CONV3T.XLS";"Bruto",#N/A,FALSE,"CONV4T.XLS";"Neto",#N/A,FALSE,"CONV4T.XLS";"UnoB",#N/A,FALSE,"CONV4T.XLS"}</definedName>
    <definedName name="____COS4" localSheetId="6" hidden="1">{"Bruto",#N/A,FALSE,"CONV3T.XLS";"Neto",#N/A,FALSE,"CONV3T.XLS";"UnoB",#N/A,FALSE,"CONV3T.XLS";"Bruto",#N/A,FALSE,"CONV4T.XLS";"Neto",#N/A,FALSE,"CONV4T.XLS";"UnoB",#N/A,FALSE,"CONV4T.XLS"}</definedName>
    <definedName name="____COS4" localSheetId="9"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'[9]Premisas IMSS'!$M$12</definedName>
    <definedName name="____def2">'[9]Premisas IMSS'!$M$13</definedName>
    <definedName name="____def3">'[9]Premisas IMSS'!$M$14</definedName>
    <definedName name="____def4">'[9]Premisas IMSS'!$M$15</definedName>
    <definedName name="____def5">'[9]Premisas IMSS'!$M$16</definedName>
    <definedName name="____def6">'[9]Premisas IMSS'!$M$17</definedName>
    <definedName name="____DIC2" localSheetId="6">[7]edofza12!$C$22</definedName>
    <definedName name="____DIC2">[8]edofza12!$C$22</definedName>
    <definedName name="____ee1" localSheetId="5" hidden="1">{"Bruto",#N/A,FALSE,"CONV3T.XLS";"Neto",#N/A,FALSE,"CONV3T.XLS";"UnoB",#N/A,FALSE,"CONV3T.XLS";"Bruto",#N/A,FALSE,"CONV4T.XLS";"Neto",#N/A,FALSE,"CONV4T.XLS";"UnoB",#N/A,FALSE,"CONV4T.XLS"}</definedName>
    <definedName name="____ee1" localSheetId="6" hidden="1">{"Bruto",#N/A,FALSE,"CONV3T.XLS";"Neto",#N/A,FALSE,"CONV3T.XLS";"UnoB",#N/A,FALSE,"CONV3T.XLS";"Bruto",#N/A,FALSE,"CONV4T.XLS";"Neto",#N/A,FALSE,"CONV4T.XLS";"UnoB",#N/A,FALSE,"CONV4T.XLS"}</definedName>
    <definedName name="____ee1" localSheetId="9"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 localSheetId="6">[7]edofza1!$C$22</definedName>
    <definedName name="____ENE2">[8]edofza1!$C$22</definedName>
    <definedName name="____esc2" localSheetId="5" hidden="1">{"Bruto",#N/A,FALSE,"CONV3T.XLS";"Neto",#N/A,FALSE,"CONV3T.XLS";"UnoB",#N/A,FALSE,"CONV3T.XLS";"Bruto",#N/A,FALSE,"CONV4T.XLS";"Neto",#N/A,FALSE,"CONV4T.XLS";"UnoB",#N/A,FALSE,"CONV4T.XLS"}</definedName>
    <definedName name="____esc2" localSheetId="6" hidden="1">{"Bruto",#N/A,FALSE,"CONV3T.XLS";"Neto",#N/A,FALSE,"CONV3T.XLS";"UnoB",#N/A,FALSE,"CONV3T.XLS";"Bruto",#N/A,FALSE,"CONV4T.XLS";"Neto",#N/A,FALSE,"CONV4T.XLS";"UnoB",#N/A,FALSE,"CONV4T.XLS"}</definedName>
    <definedName name="____esc2" localSheetId="9"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5" hidden="1">{"Bruto",#N/A,FALSE,"CONV3T.XLS";"Neto",#N/A,FALSE,"CONV3T.XLS";"UnoB",#N/A,FALSE,"CONV3T.XLS";"Bruto",#N/A,FALSE,"CONV4T.XLS";"Neto",#N/A,FALSE,"CONV4T.XLS";"UnoB",#N/A,FALSE,"CONV4T.XLS"}</definedName>
    <definedName name="____ESC4" localSheetId="6" hidden="1">{"Bruto",#N/A,FALSE,"CONV3T.XLS";"Neto",#N/A,FALSE,"CONV3T.XLS";"UnoB",#N/A,FALSE,"CONV3T.XLS";"Bruto",#N/A,FALSE,"CONV4T.XLS";"Neto",#N/A,FALSE,"CONV4T.XLS";"UnoB",#N/A,FALSE,"CONV4T.XLS"}</definedName>
    <definedName name="____ESC4" localSheetId="9"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[2]!FEB&amp;[2]!MAR&amp;[2]!ABR&amp;[2]!MAY&amp;[2]!JUN&amp;[2]!JUL</definedName>
    <definedName name="____FEB1" localSheetId="3">[3]!FEB&amp;[3]!MAR&amp;[3]!ABR&amp;[3]!MAY&amp;[3]!JUN&amp;[3]!JUL</definedName>
    <definedName name="____FEB1" localSheetId="4">[1]!FEB&amp;[1]!MAR&amp;[1]!ABR&amp;[1]!MAY&amp;[1]!JUN&amp;[1]!JUL</definedName>
    <definedName name="____FEB1" localSheetId="6">[2]!FEB&amp;[2]!MAR&amp;[2]!ABR&amp;[2]!MAY&amp;[2]!JUN&amp;[2]!JUL</definedName>
    <definedName name="____FEB1" localSheetId="9">[4]!FEB&amp;[4]!MAR&amp;[4]!ABR&amp;[4]!MAY&amp;[4]!JUN&amp;[4]!JUL</definedName>
    <definedName name="____FEB1">[1]!FEB&amp;[1]!MAR&amp;[1]!ABR&amp;[1]!MAY&amp;[1]!JUN&amp;[1]!JUL</definedName>
    <definedName name="____FEB2" localSheetId="6">[7]edofza2!$C$22</definedName>
    <definedName name="____FEB2">[8]edofza2!$C$22</definedName>
    <definedName name="____JUL1" localSheetId="0">[1]!JUL&amp;[1]!AGO&amp;[1]!SEP&amp;[1]!OCT&amp;[1]!NOV</definedName>
    <definedName name="____JUL1" localSheetId="1">[2]!JUL&amp;[2]!AGO&amp;[2]!SEP&amp;[2]!OCT&amp;[2]!NOV</definedName>
    <definedName name="____JUL1" localSheetId="3">[3]!JUL&amp;[3]!AGO&amp;[3]!SEP&amp;[3]!OCT&amp;[3]!NOV</definedName>
    <definedName name="____JUL1" localSheetId="4">[1]!JUL&amp;[1]!AGO&amp;[1]!SEP&amp;[1]!OCT&amp;[1]!NOV</definedName>
    <definedName name="____JUL1" localSheetId="6">[2]!JUL&amp;[2]!AGO&amp;[2]!SEP&amp;[2]!OCT&amp;[2]!NOV</definedName>
    <definedName name="____JUL1" localSheetId="9">[4]!JUL&amp;[4]!AGO&amp;[4]!SEP&amp;[4]!OCT&amp;[4]!NOV</definedName>
    <definedName name="____JUL1">[1]!JUL&amp;[1]!AGO&amp;[1]!SEP&amp;[1]!OCT&amp;[1]!NOV</definedName>
    <definedName name="____JUL2" localSheetId="6">[7]edofza7!$C$22</definedName>
    <definedName name="____JUL2">[8]edofza7!$C$22</definedName>
    <definedName name="____JUN1" localSheetId="0">[1]!JUN&amp;[1]!JUL&amp;[1]!AGO&amp;[1]!SEP&amp;[1]!OCT</definedName>
    <definedName name="____JUN1" localSheetId="1">[2]!JUN&amp;[2]!JUL&amp;[2]!AGO&amp;[2]!SEP&amp;[2]!OCT</definedName>
    <definedName name="____JUN1" localSheetId="3">[3]!JUN&amp;[3]!JUL&amp;[3]!AGO&amp;[3]!SEP&amp;[3]!OCT</definedName>
    <definedName name="____JUN1" localSheetId="4">[1]!JUN&amp;[1]!JUL&amp;[1]!AGO&amp;[1]!SEP&amp;[1]!OCT</definedName>
    <definedName name="____JUN1" localSheetId="6">[2]!JUN&amp;[2]!JUL&amp;[2]!AGO&amp;[2]!SEP&amp;[2]!OCT</definedName>
    <definedName name="____JUN1" localSheetId="9">[4]!JUN&amp;[4]!JUL&amp;[4]!AGO&amp;[4]!SEP&amp;[4]!OCT</definedName>
    <definedName name="____JUN1">[1]!JUN&amp;[1]!JUL&amp;[1]!AGO&amp;[1]!SEP&amp;[1]!OCT</definedName>
    <definedName name="____JUN2" localSheetId="6">[7]edofza6!$C$22</definedName>
    <definedName name="____JUN2">[8]edofza6!$C$22</definedName>
    <definedName name="____MAR1" localSheetId="0">[1]!MAR&amp;[1]!ABR&amp;[1]!MAY&amp;[1]!JUN&amp;[1]!JUL&amp;[1]!AGO</definedName>
    <definedName name="____MAR1" localSheetId="1">[2]!MAR&amp;[2]!ABR&amp;[2]!MAY&amp;[2]!JUN&amp;[2]!JUL&amp;[2]!AGO</definedName>
    <definedName name="____MAR1" localSheetId="3">[3]!MAR&amp;[3]!ABR&amp;[3]!MAY&amp;[3]!JUN&amp;[3]!JUL&amp;[3]!AGO</definedName>
    <definedName name="____MAR1" localSheetId="4">[1]!MAR&amp;[1]!ABR&amp;[1]!MAY&amp;[1]!JUN&amp;[1]!JUL&amp;[1]!AGO</definedName>
    <definedName name="____MAR1" localSheetId="6">[2]!MAR&amp;[2]!ABR&amp;[2]!MAY&amp;[2]!JUN&amp;[2]!JUL&amp;[2]!AGO</definedName>
    <definedName name="____MAR1" localSheetId="9">[4]!MAR&amp;[4]!ABR&amp;[4]!MAY&amp;[4]!JUN&amp;[4]!JUL&amp;[4]!AGO</definedName>
    <definedName name="____MAR1">[1]!MAR&amp;[1]!ABR&amp;[1]!MAY&amp;[1]!JUN&amp;[1]!JUL&amp;[1]!AGO</definedName>
    <definedName name="____MAR2" localSheetId="6">[7]edofza3!$C$22</definedName>
    <definedName name="____MAR2">[8]edofza3!$C$22</definedName>
    <definedName name="____MAY1" localSheetId="0">[1]!MAY&amp;[1]!JUN&amp;[1]!JUL&amp;[1]!AGO&amp;[1]!SEP</definedName>
    <definedName name="____MAY1" localSheetId="1">[2]!MAY&amp;[2]!JUN&amp;[2]!JUL&amp;[2]!AGO&amp;[2]!SEP</definedName>
    <definedName name="____MAY1" localSheetId="3">[3]!MAY&amp;[3]!JUN&amp;[3]!JUL&amp;[3]!AGO&amp;[3]!SEP</definedName>
    <definedName name="____MAY1" localSheetId="4">[1]!MAY&amp;[1]!JUN&amp;[1]!JUL&amp;[1]!AGO&amp;[1]!SEP</definedName>
    <definedName name="____MAY1" localSheetId="6">[2]!MAY&amp;[2]!JUN&amp;[2]!JUL&amp;[2]!AGO&amp;[2]!SEP</definedName>
    <definedName name="____MAY1" localSheetId="9">[4]!MAY&amp;[4]!JUN&amp;[4]!JUL&amp;[4]!AGO&amp;[4]!SEP</definedName>
    <definedName name="____MAY1">[1]!MAY&amp;[1]!JUN&amp;[1]!JUL&amp;[1]!AGO&amp;[1]!SEP</definedName>
    <definedName name="____MAY2" localSheetId="6">[7]edofza5!$C$22</definedName>
    <definedName name="____MAY2">[8]edofza5!$C$22</definedName>
    <definedName name="____mor2" localSheetId="5" hidden="1">{"Bruto",#N/A,FALSE,"CONV3T.XLS";"Neto",#N/A,FALSE,"CONV3T.XLS";"UnoB",#N/A,FALSE,"CONV3T.XLS";"Bruto",#N/A,FALSE,"CONV4T.XLS";"Neto",#N/A,FALSE,"CONV4T.XLS";"UnoB",#N/A,FALSE,"CONV4T.XLS"}</definedName>
    <definedName name="____mor2" localSheetId="6" hidden="1">{"Bruto",#N/A,FALSE,"CONV3T.XLS";"Neto",#N/A,FALSE,"CONV3T.XLS";"UnoB",#N/A,FALSE,"CONV3T.XLS";"Bruto",#N/A,FALSE,"CONV4T.XLS";"Neto",#N/A,FALSE,"CONV4T.XLS";"UnoB",#N/A,FALSE,"CONV4T.XLS"}</definedName>
    <definedName name="____mor2" localSheetId="9"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5" hidden="1">{"Bruto",#N/A,FALSE,"CONV3T.XLS";"Neto",#N/A,FALSE,"CONV3T.XLS";"UnoB",#N/A,FALSE,"CONV3T.XLS";"Bruto",#N/A,FALSE,"CONV4T.XLS";"Neto",#N/A,FALSE,"CONV4T.XLS";"UnoB",#N/A,FALSE,"CONV4T.XLS"}</definedName>
    <definedName name="____MOR4" localSheetId="6" hidden="1">{"Bruto",#N/A,FALSE,"CONV3T.XLS";"Neto",#N/A,FALSE,"CONV3T.XLS";"UnoB",#N/A,FALSE,"CONV3T.XLS";"Bruto",#N/A,FALSE,"CONV4T.XLS";"Neto",#N/A,FALSE,"CONV4T.XLS";"UnoB",#N/A,FALSE,"CONV4T.XLS"}</definedName>
    <definedName name="____MOR4" localSheetId="9"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[2]!NOV&amp;[2]!DIC</definedName>
    <definedName name="____NOV1" localSheetId="3">[3]!NOV&amp;[3]!DIC</definedName>
    <definedName name="____NOV1" localSheetId="4">[1]!NOV&amp;[1]!DIC</definedName>
    <definedName name="____NOV1" localSheetId="6">[2]!NOV&amp;[2]!DIC</definedName>
    <definedName name="____NOV1" localSheetId="9">[4]!NOV&amp;[4]!DIC</definedName>
    <definedName name="____NOV1">[1]!NOV&amp;[1]!DIC</definedName>
    <definedName name="____NOV2" localSheetId="6">[7]edofza11!$C$43</definedName>
    <definedName name="____NOV2">[8]edofza11!$C$43</definedName>
    <definedName name="____OCT1" localSheetId="0">[1]!OCT&amp;[1]!NOV&amp;[1]!DIC</definedName>
    <definedName name="____OCT1" localSheetId="1">[2]!OCT&amp;[2]!NOV&amp;[2]!DIC</definedName>
    <definedName name="____OCT1" localSheetId="3">[3]!OCT&amp;[3]!NOV&amp;[3]!DIC</definedName>
    <definedName name="____OCT1" localSheetId="4">[1]!OCT&amp;[1]!NOV&amp;[1]!DIC</definedName>
    <definedName name="____OCT1" localSheetId="6">[2]!OCT&amp;[2]!NOV&amp;[2]!DIC</definedName>
    <definedName name="____OCT1" localSheetId="9">[4]!OCT&amp;[4]!NOV&amp;[4]!DIC</definedName>
    <definedName name="____OCT1">[1]!OCT&amp;[1]!NOV&amp;[1]!DIC</definedName>
    <definedName name="____OCT2" localSheetId="6">[7]edofza10!$C$22</definedName>
    <definedName name="____OCT2">[8]edofza10!$C$22</definedName>
    <definedName name="____pa2" localSheetId="5" hidden="1">{"Bruto",#N/A,FALSE,"CONV3T.XLS";"Neto",#N/A,FALSE,"CONV3T.XLS";"UnoB",#N/A,FALSE,"CONV3T.XLS";"Bruto",#N/A,FALSE,"CONV4T.XLS";"Neto",#N/A,FALSE,"CONV4T.XLS";"UnoB",#N/A,FALSE,"CONV4T.XLS"}</definedName>
    <definedName name="____pa2" localSheetId="6" hidden="1">{"Bruto",#N/A,FALSE,"CONV3T.XLS";"Neto",#N/A,FALSE,"CONV3T.XLS";"UnoB",#N/A,FALSE,"CONV3T.XLS";"Bruto",#N/A,FALSE,"CONV4T.XLS";"Neto",#N/A,FALSE,"CONV4T.XLS";"UnoB",#N/A,FALSE,"CONV4T.XLS"}</definedName>
    <definedName name="____pa2" localSheetId="9"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5" hidden="1">{"Bruto",#N/A,FALSE,"CONV3T.XLS";"Neto",#N/A,FALSE,"CONV3T.XLS";"UnoB",#N/A,FALSE,"CONV3T.XLS";"Bruto",#N/A,FALSE,"CONV4T.XLS";"Neto",#N/A,FALSE,"CONV4T.XLS";"UnoB",#N/A,FALSE,"CONV4T.XLS"}</definedName>
    <definedName name="____PAJ4" localSheetId="6" hidden="1">{"Bruto",#N/A,FALSE,"CONV3T.XLS";"Neto",#N/A,FALSE,"CONV3T.XLS";"UnoB",#N/A,FALSE,"CONV3T.XLS";"Bruto",#N/A,FALSE,"CONV4T.XLS";"Neto",#N/A,FALSE,"CONV4T.XLS";"UnoB",#N/A,FALSE,"CONV4T.XLS"}</definedName>
    <definedName name="____PAJ4" localSheetId="9"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4">#REF!</definedName>
    <definedName name="____PEM96" localSheetId="5">#REF!</definedName>
    <definedName name="____PEM96" localSheetId="6">#REF!</definedName>
    <definedName name="____PEM96" localSheetId="9">#REF!</definedName>
    <definedName name="____PEM96">#REF!</definedName>
    <definedName name="____PIB08" localSheetId="4">#REF!</definedName>
    <definedName name="____PIB08" localSheetId="5">#REF!</definedName>
    <definedName name="____PIB08" localSheetId="6">#REF!</definedName>
    <definedName name="____PIB08" localSheetId="9">#REF!</definedName>
    <definedName name="____PIB08">#REF!</definedName>
    <definedName name="____PIP96" localSheetId="4">#REF!</definedName>
    <definedName name="____PIP96" localSheetId="5">#REF!</definedName>
    <definedName name="____PIP96" localSheetId="6">#REF!</definedName>
    <definedName name="____PIP96" localSheetId="9">#REF!</definedName>
    <definedName name="____PIP96">#REF!</definedName>
    <definedName name="____SEP1" localSheetId="0">[1]!SEP&amp;[1]!OCT&amp;[1]!NOV&amp;[1]!DIC</definedName>
    <definedName name="____SEP1" localSheetId="1">[2]!SEP&amp;[2]!OCT&amp;[2]!NOV&amp;[2]!DIC</definedName>
    <definedName name="____SEP1" localSheetId="3">[3]!SEP&amp;[3]!OCT&amp;[3]!NOV&amp;[3]!DIC</definedName>
    <definedName name="____SEP1" localSheetId="4">[1]!SEP&amp;[1]!OCT&amp;[1]!NOV&amp;[1]!DIC</definedName>
    <definedName name="____SEP1" localSheetId="6">[2]!SEP&amp;[2]!OCT&amp;[2]!NOV&amp;[2]!DIC</definedName>
    <definedName name="____SEP1" localSheetId="9">[4]!SEP&amp;[4]!OCT&amp;[4]!NOV&amp;[4]!DIC</definedName>
    <definedName name="____SEP1">[1]!SEP&amp;[1]!OCT&amp;[1]!NOV&amp;[1]!DIC</definedName>
    <definedName name="____SEP2" localSheetId="6">[7]edofza9!$C$22</definedName>
    <definedName name="____SEP2">[8]edofza9!$C$22</definedName>
    <definedName name="____smg97">'[9]Premisa macro'!$E$4</definedName>
    <definedName name="____syt03" localSheetId="4">#REF!</definedName>
    <definedName name="____syt03" localSheetId="5">#REF!</definedName>
    <definedName name="____syt03" localSheetId="6">#REF!</definedName>
    <definedName name="____syt03" localSheetId="9">#REF!</definedName>
    <definedName name="____syt03">#REF!</definedName>
    <definedName name="____TDC2001" localSheetId="1">'[10]Tipos de Cambio'!$C$4</definedName>
    <definedName name="____TDC2001">'[10]Tipos de Cambio'!$C$4</definedName>
    <definedName name="____tul2" localSheetId="5" hidden="1">{"Bruto",#N/A,FALSE,"CONV3T.XLS";"Neto",#N/A,FALSE,"CONV3T.XLS";"UnoB",#N/A,FALSE,"CONV3T.XLS";"Bruto",#N/A,FALSE,"CONV4T.XLS";"Neto",#N/A,FALSE,"CONV4T.XLS";"UnoB",#N/A,FALSE,"CONV4T.XLS"}</definedName>
    <definedName name="____tul2" localSheetId="6" hidden="1">{"Bruto",#N/A,FALSE,"CONV3T.XLS";"Neto",#N/A,FALSE,"CONV3T.XLS";"UnoB",#N/A,FALSE,"CONV3T.XLS";"Bruto",#N/A,FALSE,"CONV4T.XLS";"Neto",#N/A,FALSE,"CONV4T.XLS";"UnoB",#N/A,FALSE,"CONV4T.XLS"}</definedName>
    <definedName name="____tul2" localSheetId="9"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5" hidden="1">{"Bruto",#N/A,FALSE,"CONV3T.XLS";"Neto",#N/A,FALSE,"CONV3T.XLS";"UnoB",#N/A,FALSE,"CONV3T.XLS";"Bruto",#N/A,FALSE,"CONV4T.XLS";"Neto",#N/A,FALSE,"CONV4T.XLS";"UnoB",#N/A,FALSE,"CONV4T.XLS"}</definedName>
    <definedName name="____TUL4" localSheetId="6" hidden="1">{"Bruto",#N/A,FALSE,"CONV3T.XLS";"Neto",#N/A,FALSE,"CONV3T.XLS";"UnoB",#N/A,FALSE,"CONV3T.XLS";"Bruto",#N/A,FALSE,"CONV4T.XLS";"Neto",#N/A,FALSE,"CONV4T.XLS";"UnoB",#N/A,FALSE,"CONV4T.XLS"}</definedName>
    <definedName name="____TUL4" localSheetId="9"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5" hidden="1">{"Bruto",#N/A,FALSE,"CONV3T.XLS";"Neto",#N/A,FALSE,"CONV3T.XLS";"UnoB",#N/A,FALSE,"CONV3T.XLS";"Bruto",#N/A,FALSE,"CONV4T.XLS";"Neto",#N/A,FALSE,"CONV4T.XLS";"UnoB",#N/A,FALSE,"CONV4T.XLS"}</definedName>
    <definedName name="____WRN4444" localSheetId="6" hidden="1">{"Bruto",#N/A,FALSE,"CONV3T.XLS";"Neto",#N/A,FALSE,"CONV3T.XLS";"UnoB",#N/A,FALSE,"CONV3T.XLS";"Bruto",#N/A,FALSE,"CONV4T.XLS";"Neto",#N/A,FALSE,"CONV4T.XLS";"UnoB",#N/A,FALSE,"CONV4T.XLS"}</definedName>
    <definedName name="____WRN4444" localSheetId="9"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[11]!ABR&amp;[11]!MAY&amp;[11]!JUN&amp;[11]!JUL&amp;[11]!AGO&amp;[11]!SEP</definedName>
    <definedName name="___ABR2" localSheetId="6">[7]edofza4!$C$22</definedName>
    <definedName name="___ABR2">[8]edofza4!$C$22</definedName>
    <definedName name="___AGO1">[11]!AGO&amp;[11]!SEP&amp;[11]!OCT&amp;[11]!NOV&amp;[11]!DIC</definedName>
    <definedName name="___AGO2" localSheetId="6">[7]edofza8!$C$22</definedName>
    <definedName name="___AGO2">[8]edofza8!$C$22</definedName>
    <definedName name="___ASA96" localSheetId="4">#REF!</definedName>
    <definedName name="___ASA96" localSheetId="5">#REF!</definedName>
    <definedName name="___ASA96" localSheetId="6">#REF!</definedName>
    <definedName name="___ASA96" localSheetId="9">#REF!</definedName>
    <definedName name="___ASA96">#REF!</definedName>
    <definedName name="___cad179" localSheetId="4">'[5]Mod Eco Controlados 99'!#REF!</definedName>
    <definedName name="___cad179" localSheetId="5">'[5]Mod Eco Controlados 99'!#REF!</definedName>
    <definedName name="___cad179" localSheetId="6">'[5]Mod Eco Controlados 99'!#REF!</definedName>
    <definedName name="___cad179" localSheetId="9">'[5]Mod Eco Controlados 99'!#REF!</definedName>
    <definedName name="___cad179">'[5]Mod Eco Controlados 99'!#REF!</definedName>
    <definedName name="___CAN2" localSheetId="5" hidden="1">{"Bruto",#N/A,FALSE,"CONV3T.XLS";"Neto",#N/A,FALSE,"CONV3T.XLS";"UnoB",#N/A,FALSE,"CONV3T.XLS";"Bruto",#N/A,FALSE,"CONV4T.XLS";"Neto",#N/A,FALSE,"CONV4T.XLS";"UnoB",#N/A,FALSE,"CONV4T.XLS"}</definedName>
    <definedName name="___CAN2" localSheetId="6" hidden="1">{"Bruto",#N/A,FALSE,"CONV3T.XLS";"Neto",#N/A,FALSE,"CONV3T.XLS";"UnoB",#N/A,FALSE,"CONV3T.XLS";"Bruto",#N/A,FALSE,"CONV4T.XLS";"Neto",#N/A,FALSE,"CONV4T.XLS";"UnoB",#N/A,FALSE,"CONV4T.XLS"}</definedName>
    <definedName name="___CAN2" localSheetId="9"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5" hidden="1">{"Bruto",#N/A,FALSE,"CONV3T.XLS";"Neto",#N/A,FALSE,"CONV3T.XLS";"UnoB",#N/A,FALSE,"CONV3T.XLS";"Bruto",#N/A,FALSE,"CONV4T.XLS";"Neto",#N/A,FALSE,"CONV4T.XLS";"UnoB",#N/A,FALSE,"CONV4T.XLS"}</definedName>
    <definedName name="___CAN4" localSheetId="6" hidden="1">{"Bruto",#N/A,FALSE,"CONV3T.XLS";"Neto",#N/A,FALSE,"CONV3T.XLS";"UnoB",#N/A,FALSE,"CONV3T.XLS";"Bruto",#N/A,FALSE,"CONV4T.XLS";"Neto",#N/A,FALSE,"CONV4T.XLS";"UnoB",#N/A,FALSE,"CONV4T.XLS"}</definedName>
    <definedName name="___CAN4" localSheetId="9"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4">#REF!</definedName>
    <definedName name="___CFD02" localSheetId="5">#REF!</definedName>
    <definedName name="___CFD02" localSheetId="6">#REF!</definedName>
    <definedName name="___CFD02" localSheetId="9">#REF!</definedName>
    <definedName name="___CFD02">#REF!</definedName>
    <definedName name="___CFE96" localSheetId="4">#REF!</definedName>
    <definedName name="___CFE96" localSheetId="5">#REF!</definedName>
    <definedName name="___CFE96" localSheetId="6">#REF!</definedName>
    <definedName name="___CFE96" localSheetId="9">#REF!</definedName>
    <definedName name="___CFE96">#REF!</definedName>
    <definedName name="___CON96" localSheetId="4">#REF!</definedName>
    <definedName name="___CON96" localSheetId="5">#REF!</definedName>
    <definedName name="___CON96" localSheetId="6">#REF!</definedName>
    <definedName name="___CON96" localSheetId="9">#REF!</definedName>
    <definedName name="___CON96">#REF!</definedName>
    <definedName name="___COR4" localSheetId="5" hidden="1">{"Bruto",#N/A,FALSE,"CONV3T.XLS";"Neto",#N/A,FALSE,"CONV3T.XLS";"UnoB",#N/A,FALSE,"CONV3T.XLS";"Bruto",#N/A,FALSE,"CONV4T.XLS";"Neto",#N/A,FALSE,"CONV4T.XLS";"UnoB",#N/A,FALSE,"CONV4T.XLS"}</definedName>
    <definedName name="___COR4" localSheetId="6" hidden="1">{"Bruto",#N/A,FALSE,"CONV3T.XLS";"Neto",#N/A,FALSE,"CONV3T.XLS";"UnoB",#N/A,FALSE,"CONV3T.XLS";"Bruto",#N/A,FALSE,"CONV4T.XLS";"Neto",#N/A,FALSE,"CONV4T.XLS";"UnoB",#N/A,FALSE,"CONV4T.XLS"}</definedName>
    <definedName name="___COR4" localSheetId="9"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5" hidden="1">{"Bruto",#N/A,FALSE,"CONV3T.XLS";"Neto",#N/A,FALSE,"CONV3T.XLS";"UnoB",#N/A,FALSE,"CONV3T.XLS";"Bruto",#N/A,FALSE,"CONV4T.XLS";"Neto",#N/A,FALSE,"CONV4T.XLS";"UnoB",#N/A,FALSE,"CONV4T.XLS"}</definedName>
    <definedName name="___COS4" localSheetId="6" hidden="1">{"Bruto",#N/A,FALSE,"CONV3T.XLS";"Neto",#N/A,FALSE,"CONV3T.XLS";"UnoB",#N/A,FALSE,"CONV3T.XLS";"Bruto",#N/A,FALSE,"CONV4T.XLS";"Neto",#N/A,FALSE,"CONV4T.XLS";"UnoB",#N/A,FALSE,"CONV4T.XLS"}</definedName>
    <definedName name="___COS4" localSheetId="9"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'[9]Premisas IMSS'!$M$12</definedName>
    <definedName name="___def2">'[9]Premisas IMSS'!$M$13</definedName>
    <definedName name="___def3">'[9]Premisas IMSS'!$M$14</definedName>
    <definedName name="___def4">'[9]Premisas IMSS'!$M$15</definedName>
    <definedName name="___def5">'[9]Premisas IMSS'!$M$16</definedName>
    <definedName name="___def6">'[9]Premisas IMSS'!$M$17</definedName>
    <definedName name="___DIC2" localSheetId="6">[7]edofza12!$C$22</definedName>
    <definedName name="___DIC2">[8]edofza12!$C$22</definedName>
    <definedName name="___ee1" localSheetId="5" hidden="1">{"Bruto",#N/A,FALSE,"CONV3T.XLS";"Neto",#N/A,FALSE,"CONV3T.XLS";"UnoB",#N/A,FALSE,"CONV3T.XLS";"Bruto",#N/A,FALSE,"CONV4T.XLS";"Neto",#N/A,FALSE,"CONV4T.XLS";"UnoB",#N/A,FALSE,"CONV4T.XLS"}</definedName>
    <definedName name="___ee1" localSheetId="6" hidden="1">{"Bruto",#N/A,FALSE,"CONV3T.XLS";"Neto",#N/A,FALSE,"CONV3T.XLS";"UnoB",#N/A,FALSE,"CONV3T.XLS";"Bruto",#N/A,FALSE,"CONV4T.XLS";"Neto",#N/A,FALSE,"CONV4T.XLS";"UnoB",#N/A,FALSE,"CONV4T.XLS"}</definedName>
    <definedName name="___ee1" localSheetId="9"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 localSheetId="6">[7]edofza1!$C$22</definedName>
    <definedName name="___ENE2">[8]edofza1!$C$22</definedName>
    <definedName name="___esc2" localSheetId="5" hidden="1">{"Bruto",#N/A,FALSE,"CONV3T.XLS";"Neto",#N/A,FALSE,"CONV3T.XLS";"UnoB",#N/A,FALSE,"CONV3T.XLS";"Bruto",#N/A,FALSE,"CONV4T.XLS";"Neto",#N/A,FALSE,"CONV4T.XLS";"UnoB",#N/A,FALSE,"CONV4T.XLS"}</definedName>
    <definedName name="___esc2" localSheetId="6" hidden="1">{"Bruto",#N/A,FALSE,"CONV3T.XLS";"Neto",#N/A,FALSE,"CONV3T.XLS";"UnoB",#N/A,FALSE,"CONV3T.XLS";"Bruto",#N/A,FALSE,"CONV4T.XLS";"Neto",#N/A,FALSE,"CONV4T.XLS";"UnoB",#N/A,FALSE,"CONV4T.XLS"}</definedName>
    <definedName name="___esc2" localSheetId="9"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5" hidden="1">{"Bruto",#N/A,FALSE,"CONV3T.XLS";"Neto",#N/A,FALSE,"CONV3T.XLS";"UnoB",#N/A,FALSE,"CONV3T.XLS";"Bruto",#N/A,FALSE,"CONV4T.XLS";"Neto",#N/A,FALSE,"CONV4T.XLS";"UnoB",#N/A,FALSE,"CONV4T.XLS"}</definedName>
    <definedName name="___ESC4" localSheetId="6" hidden="1">{"Bruto",#N/A,FALSE,"CONV3T.XLS";"Neto",#N/A,FALSE,"CONV3T.XLS";"UnoB",#N/A,FALSE,"CONV3T.XLS";"Bruto",#N/A,FALSE,"CONV4T.XLS";"Neto",#N/A,FALSE,"CONV4T.XLS";"UnoB",#N/A,FALSE,"CONV4T.XLS"}</definedName>
    <definedName name="___ESC4" localSheetId="9"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[11]!FEB&amp;[11]!MAR&amp;[11]!ABR&amp;[11]!MAY&amp;[11]!JUN&amp;[11]!JUL</definedName>
    <definedName name="___FEB2" localSheetId="6">[7]edofza2!$C$22</definedName>
    <definedName name="___FEB2">[8]edofza2!$C$22</definedName>
    <definedName name="___JUL1">[11]!JUL&amp;[11]!AGO&amp;[11]!SEP&amp;[11]!OCT&amp;[11]!NOV</definedName>
    <definedName name="___JUL2" localSheetId="6">[7]edofza7!$C$22</definedName>
    <definedName name="___JUL2">[8]edofza7!$C$22</definedName>
    <definedName name="___JUN1">[11]!JUN&amp;[11]!JUL&amp;[11]!AGO&amp;[11]!SEP&amp;[11]!OCT</definedName>
    <definedName name="___JUN2" localSheetId="6">[7]edofza6!$C$22</definedName>
    <definedName name="___JUN2">[8]edofza6!$C$22</definedName>
    <definedName name="___MAR1">[11]!MAR&amp;[11]!ABR&amp;[11]!MAY&amp;[11]!JUN&amp;[11]!JUL&amp;[11]!AGO</definedName>
    <definedName name="___MAR2" localSheetId="6">[7]edofza3!$C$22</definedName>
    <definedName name="___MAR2">[8]edofza3!$C$22</definedName>
    <definedName name="___MAY1">[11]!MAY&amp;[11]!JUN&amp;[11]!JUL&amp;[11]!AGO&amp;[11]!SEP</definedName>
    <definedName name="___MAY2" localSheetId="6">[7]edofza5!$C$22</definedName>
    <definedName name="___MAY2">[8]edofza5!$C$22</definedName>
    <definedName name="___mor2" localSheetId="5" hidden="1">{"Bruto",#N/A,FALSE,"CONV3T.XLS";"Neto",#N/A,FALSE,"CONV3T.XLS";"UnoB",#N/A,FALSE,"CONV3T.XLS";"Bruto",#N/A,FALSE,"CONV4T.XLS";"Neto",#N/A,FALSE,"CONV4T.XLS";"UnoB",#N/A,FALSE,"CONV4T.XLS"}</definedName>
    <definedName name="___mor2" localSheetId="6" hidden="1">{"Bruto",#N/A,FALSE,"CONV3T.XLS";"Neto",#N/A,FALSE,"CONV3T.XLS";"UnoB",#N/A,FALSE,"CONV3T.XLS";"Bruto",#N/A,FALSE,"CONV4T.XLS";"Neto",#N/A,FALSE,"CONV4T.XLS";"UnoB",#N/A,FALSE,"CONV4T.XLS"}</definedName>
    <definedName name="___mor2" localSheetId="9"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5" hidden="1">{"Bruto",#N/A,FALSE,"CONV3T.XLS";"Neto",#N/A,FALSE,"CONV3T.XLS";"UnoB",#N/A,FALSE,"CONV3T.XLS";"Bruto",#N/A,FALSE,"CONV4T.XLS";"Neto",#N/A,FALSE,"CONV4T.XLS";"UnoB",#N/A,FALSE,"CONV4T.XLS"}</definedName>
    <definedName name="___MOR4" localSheetId="6" hidden="1">{"Bruto",#N/A,FALSE,"CONV3T.XLS";"Neto",#N/A,FALSE,"CONV3T.XLS";"UnoB",#N/A,FALSE,"CONV3T.XLS";"Bruto",#N/A,FALSE,"CONV4T.XLS";"Neto",#N/A,FALSE,"CONV4T.XLS";"UnoB",#N/A,FALSE,"CONV4T.XLS"}</definedName>
    <definedName name="___MOR4" localSheetId="9"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[11]!NOV&amp;[11]!DIC</definedName>
    <definedName name="___NOV2" localSheetId="6">[7]edofza11!$C$43</definedName>
    <definedName name="___NOV2">[8]edofza11!$C$43</definedName>
    <definedName name="___OCT1">[11]!OCT&amp;[11]!NOV&amp;[11]!DIC</definedName>
    <definedName name="___OCT2" localSheetId="6">[7]edofza10!$C$22</definedName>
    <definedName name="___OCT2">[8]edofza10!$C$22</definedName>
    <definedName name="___pa2" localSheetId="5" hidden="1">{"Bruto",#N/A,FALSE,"CONV3T.XLS";"Neto",#N/A,FALSE,"CONV3T.XLS";"UnoB",#N/A,FALSE,"CONV3T.XLS";"Bruto",#N/A,FALSE,"CONV4T.XLS";"Neto",#N/A,FALSE,"CONV4T.XLS";"UnoB",#N/A,FALSE,"CONV4T.XLS"}</definedName>
    <definedName name="___pa2" localSheetId="6" hidden="1">{"Bruto",#N/A,FALSE,"CONV3T.XLS";"Neto",#N/A,FALSE,"CONV3T.XLS";"UnoB",#N/A,FALSE,"CONV3T.XLS";"Bruto",#N/A,FALSE,"CONV4T.XLS";"Neto",#N/A,FALSE,"CONV4T.XLS";"UnoB",#N/A,FALSE,"CONV4T.XLS"}</definedName>
    <definedName name="___pa2" localSheetId="9"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5" hidden="1">{"Bruto",#N/A,FALSE,"CONV3T.XLS";"Neto",#N/A,FALSE,"CONV3T.XLS";"UnoB",#N/A,FALSE,"CONV3T.XLS";"Bruto",#N/A,FALSE,"CONV4T.XLS";"Neto",#N/A,FALSE,"CONV4T.XLS";"UnoB",#N/A,FALSE,"CONV4T.XLS"}</definedName>
    <definedName name="___PAJ4" localSheetId="6" hidden="1">{"Bruto",#N/A,FALSE,"CONV3T.XLS";"Neto",#N/A,FALSE,"CONV3T.XLS";"UnoB",#N/A,FALSE,"CONV3T.XLS";"Bruto",#N/A,FALSE,"CONV4T.XLS";"Neto",#N/A,FALSE,"CONV4T.XLS";"UnoB",#N/A,FALSE,"CONV4T.XLS"}</definedName>
    <definedName name="___PAJ4" localSheetId="9"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4">#REF!</definedName>
    <definedName name="___PEM96" localSheetId="5">#REF!</definedName>
    <definedName name="___PEM96" localSheetId="6">#REF!</definedName>
    <definedName name="___PEM96" localSheetId="9">#REF!</definedName>
    <definedName name="___PEM96">#REF!</definedName>
    <definedName name="___PIB08" localSheetId="4">#REF!</definedName>
    <definedName name="___PIB08" localSheetId="5">#REF!</definedName>
    <definedName name="___PIB08" localSheetId="6">#REF!</definedName>
    <definedName name="___PIB08" localSheetId="9">#REF!</definedName>
    <definedName name="___PIB08">#REF!</definedName>
    <definedName name="___PIP96" localSheetId="4">#REF!</definedName>
    <definedName name="___PIP96" localSheetId="5">#REF!</definedName>
    <definedName name="___PIP96" localSheetId="6">#REF!</definedName>
    <definedName name="___PIP96" localSheetId="9">#REF!</definedName>
    <definedName name="___PIP96">#REF!</definedName>
    <definedName name="___SEP1">[11]!SEP&amp;[11]!OCT&amp;[11]!NOV&amp;[11]!DIC</definedName>
    <definedName name="___SEP2" localSheetId="6">[7]edofza9!$C$22</definedName>
    <definedName name="___SEP2">[8]edofza9!$C$22</definedName>
    <definedName name="___smg97">'[9]Premisa macro'!$E$4</definedName>
    <definedName name="___syt03" localSheetId="4">#REF!</definedName>
    <definedName name="___syt03" localSheetId="5">#REF!</definedName>
    <definedName name="___syt03" localSheetId="6">#REF!</definedName>
    <definedName name="___syt03" localSheetId="9">#REF!</definedName>
    <definedName name="___syt03">#REF!</definedName>
    <definedName name="___TDC2001" localSheetId="1">'[10]Tipos de Cambio'!$C$4</definedName>
    <definedName name="___TDC2001">'[10]Tipos de Cambio'!$C$4</definedName>
    <definedName name="___tul2" localSheetId="5" hidden="1">{"Bruto",#N/A,FALSE,"CONV3T.XLS";"Neto",#N/A,FALSE,"CONV3T.XLS";"UnoB",#N/A,FALSE,"CONV3T.XLS";"Bruto",#N/A,FALSE,"CONV4T.XLS";"Neto",#N/A,FALSE,"CONV4T.XLS";"UnoB",#N/A,FALSE,"CONV4T.XLS"}</definedName>
    <definedName name="___tul2" localSheetId="6" hidden="1">{"Bruto",#N/A,FALSE,"CONV3T.XLS";"Neto",#N/A,FALSE,"CONV3T.XLS";"UnoB",#N/A,FALSE,"CONV3T.XLS";"Bruto",#N/A,FALSE,"CONV4T.XLS";"Neto",#N/A,FALSE,"CONV4T.XLS";"UnoB",#N/A,FALSE,"CONV4T.XLS"}</definedName>
    <definedName name="___tul2" localSheetId="9"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5" hidden="1">{"Bruto",#N/A,FALSE,"CONV3T.XLS";"Neto",#N/A,FALSE,"CONV3T.XLS";"UnoB",#N/A,FALSE,"CONV3T.XLS";"Bruto",#N/A,FALSE,"CONV4T.XLS";"Neto",#N/A,FALSE,"CONV4T.XLS";"UnoB",#N/A,FALSE,"CONV4T.XLS"}</definedName>
    <definedName name="___TUL4" localSheetId="6" hidden="1">{"Bruto",#N/A,FALSE,"CONV3T.XLS";"Neto",#N/A,FALSE,"CONV3T.XLS";"UnoB",#N/A,FALSE,"CONV3T.XLS";"Bruto",#N/A,FALSE,"CONV4T.XLS";"Neto",#N/A,FALSE,"CONV4T.XLS";"UnoB",#N/A,FALSE,"CONV4T.XLS"}</definedName>
    <definedName name="___TUL4" localSheetId="9"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5" hidden="1">{"Bruto",#N/A,FALSE,"CONV3T.XLS";"Neto",#N/A,FALSE,"CONV3T.XLS";"UnoB",#N/A,FALSE,"CONV3T.XLS";"Bruto",#N/A,FALSE,"CONV4T.XLS";"Neto",#N/A,FALSE,"CONV4T.XLS";"UnoB",#N/A,FALSE,"CONV4T.XLS"}</definedName>
    <definedName name="___WRN4444" localSheetId="6" hidden="1">{"Bruto",#N/A,FALSE,"CONV3T.XLS";"Neto",#N/A,FALSE,"CONV3T.XLS";"UnoB",#N/A,FALSE,"CONV3T.XLS";"Bruto",#N/A,FALSE,"CONV4T.XLS";"Neto",#N/A,FALSE,"CONV4T.XLS";"UnoB",#N/A,FALSE,"CONV4T.XLS"}</definedName>
    <definedName name="___WRN4444" localSheetId="9"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[11]!ABR&amp;[11]!MAY&amp;[11]!JUN&amp;[11]!JUL&amp;[11]!AGO&amp;[11]!SEP</definedName>
    <definedName name="__ABR2" localSheetId="6">[7]edofza4!$C$22</definedName>
    <definedName name="__ABR2">[8]edofza4!$C$22</definedName>
    <definedName name="__AGO1" localSheetId="0">[1]!AGO&amp;[1]!SEP&amp;[1]!OCT&amp;[1]!NOV&amp;[1]!DIC</definedName>
    <definedName name="__AGO1" localSheetId="1">[2]!AGO&amp;[2]!SEP&amp;[2]!OCT&amp;[2]!NOV&amp;[2]!DIC</definedName>
    <definedName name="__AGO1" localSheetId="3">[3]!AGO&amp;[3]!SEP&amp;[3]!OCT&amp;[3]!NOV&amp;[3]!DIC</definedName>
    <definedName name="__AGO1" localSheetId="4">[1]!AGO&amp;[1]!SEP&amp;[1]!OCT&amp;[1]!NOV&amp;[1]!DIC</definedName>
    <definedName name="__AGO1" localSheetId="6">[2]!AGO&amp;[2]!SEP&amp;[2]!OCT&amp;[2]!NOV&amp;[2]!DIC</definedName>
    <definedName name="__AGO1" localSheetId="9">[4]!AGO&amp;[4]!SEP&amp;[4]!OCT&amp;[4]!NOV&amp;[4]!DIC</definedName>
    <definedName name="__AGO1">[1]!AGO&amp;[1]!SEP&amp;[1]!OCT&amp;[1]!NOV&amp;[1]!DIC</definedName>
    <definedName name="__AGO2" localSheetId="6">[7]edofza8!$C$22</definedName>
    <definedName name="__AGO2">[8]edofza8!$C$22</definedName>
    <definedName name="__ASA96" localSheetId="4">#REF!</definedName>
    <definedName name="__ASA96" localSheetId="5">#REF!</definedName>
    <definedName name="__ASA96" localSheetId="6">#REF!</definedName>
    <definedName name="__ASA96" localSheetId="9">#REF!</definedName>
    <definedName name="__ASA96">#REF!</definedName>
    <definedName name="__cad179" localSheetId="4">'[5]Mod Eco Controlados 99'!#REF!</definedName>
    <definedName name="__cad179" localSheetId="5">'[5]Mod Eco Controlados 99'!#REF!</definedName>
    <definedName name="__cad179" localSheetId="6">'[5]Mod Eco Controlados 99'!#REF!</definedName>
    <definedName name="__cad179" localSheetId="9">'[5]Mod Eco Controlados 99'!#REF!</definedName>
    <definedName name="__cad179">'[5]Mod Eco Controlados 99'!#REF!</definedName>
    <definedName name="__CAN2" localSheetId="1"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4">#REF!</definedName>
    <definedName name="__CFD02" localSheetId="5">#REF!</definedName>
    <definedName name="__CFD02" localSheetId="6">#REF!</definedName>
    <definedName name="__CFD02" localSheetId="9">#REF!</definedName>
    <definedName name="__CFD02">#REF!</definedName>
    <definedName name="__CFE96" localSheetId="4">#REF!</definedName>
    <definedName name="__CFE96" localSheetId="5">#REF!</definedName>
    <definedName name="__CFE96" localSheetId="6">#REF!</definedName>
    <definedName name="__CFE96" localSheetId="9">#REF!</definedName>
    <definedName name="__CFE96">#REF!</definedName>
    <definedName name="__CON96" localSheetId="4">#REF!</definedName>
    <definedName name="__CON96" localSheetId="5">#REF!</definedName>
    <definedName name="__CON96" localSheetId="6">#REF!</definedName>
    <definedName name="__CON96" localSheetId="9">#REF!</definedName>
    <definedName name="__CON96">#REF!</definedName>
    <definedName name="__COR4" localSheetId="1"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'[9]Premisas IMSS'!$M$12</definedName>
    <definedName name="__def2">'[9]Premisas IMSS'!$M$13</definedName>
    <definedName name="__def3">'[9]Premisas IMSS'!$M$14</definedName>
    <definedName name="__def4">'[9]Premisas IMSS'!$M$15</definedName>
    <definedName name="__def5">'[9]Premisas IMSS'!$M$16</definedName>
    <definedName name="__def6">'[9]Premisas IMSS'!$M$17</definedName>
    <definedName name="__DIC2" localSheetId="6">[7]edofza12!$C$22</definedName>
    <definedName name="__DIC2">[8]edofza12!$C$22</definedName>
    <definedName name="__ee1" localSheetId="1"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 localSheetId="6">[7]edofza1!$C$22</definedName>
    <definedName name="__ENE2">[8]edofza1!$C$22</definedName>
    <definedName name="__esc2" localSheetId="1"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[11]!FEB&amp;[11]!MAR&amp;[11]!ABR&amp;[11]!MAY&amp;[11]!JUN&amp;[11]!JUL</definedName>
    <definedName name="__FEB2" localSheetId="6">[7]edofza2!$C$22</definedName>
    <definedName name="__FEB2">[8]edofza2!$C$22</definedName>
    <definedName name="__JUL1">[11]!JUL&amp;[11]!AGO&amp;[11]!SEP&amp;[11]!OCT&amp;[11]!NOV</definedName>
    <definedName name="__JUL2" localSheetId="6">[7]edofza7!$C$22</definedName>
    <definedName name="__JUL2">[8]edofza7!$C$22</definedName>
    <definedName name="__JUN1">[11]!JUN&amp;[11]!JUL&amp;[11]!AGO&amp;[11]!SEP&amp;[11]!OCT</definedName>
    <definedName name="__JUN2" localSheetId="6">[7]edofza6!$C$22</definedName>
    <definedName name="__JUN2">[8]edofza6!$C$22</definedName>
    <definedName name="__MAR1">[11]!MAR&amp;[11]!ABR&amp;[11]!MAY&amp;[11]!JUN&amp;[11]!JUL&amp;[11]!AGO</definedName>
    <definedName name="__MAR2" localSheetId="6">[7]edofza3!$C$22</definedName>
    <definedName name="__MAR2">[8]edofza3!$C$22</definedName>
    <definedName name="__MAY1">[11]!MAY&amp;[11]!JUN&amp;[11]!JUL&amp;[11]!AGO&amp;[11]!SEP</definedName>
    <definedName name="__MAY2" localSheetId="6">[7]edofza5!$C$22</definedName>
    <definedName name="__MAY2">[8]edofza5!$C$22</definedName>
    <definedName name="__mor2" localSheetId="1"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 localSheetId="0">[1]!NOV&amp;[1]!DIC</definedName>
    <definedName name="__NOV1" localSheetId="1">[2]!NOV&amp;[2]!DIC</definedName>
    <definedName name="__NOV1" localSheetId="3">[3]!NOV&amp;[3]!DIC</definedName>
    <definedName name="__NOV1" localSheetId="4">[1]!NOV&amp;[1]!DIC</definedName>
    <definedName name="__NOV1" localSheetId="6">[2]!NOV&amp;[2]!DIC</definedName>
    <definedName name="__NOV1" localSheetId="9">[4]!NOV&amp;[4]!DIC</definedName>
    <definedName name="__NOV1">[1]!NOV&amp;[1]!DIC</definedName>
    <definedName name="__NOV2" localSheetId="6">[7]edofza11!$C$43</definedName>
    <definedName name="__NOV2">[8]edofza11!$C$43</definedName>
    <definedName name="__OCT1" localSheetId="0">[1]!OCT&amp;[1]!NOV&amp;[1]!DIC</definedName>
    <definedName name="__OCT1" localSheetId="1">[2]!OCT&amp;[2]!NOV&amp;[2]!DIC</definedName>
    <definedName name="__OCT1" localSheetId="3">[3]!OCT&amp;[3]!NOV&amp;[3]!DIC</definedName>
    <definedName name="__OCT1" localSheetId="4">[1]!OCT&amp;[1]!NOV&amp;[1]!DIC</definedName>
    <definedName name="__OCT1" localSheetId="6">[2]!OCT&amp;[2]!NOV&amp;[2]!DIC</definedName>
    <definedName name="__OCT1" localSheetId="9">[4]!OCT&amp;[4]!NOV&amp;[4]!DIC</definedName>
    <definedName name="__OCT1">[1]!OCT&amp;[1]!NOV&amp;[1]!DIC</definedName>
    <definedName name="__OCT2" localSheetId="6">[7]edofza10!$C$22</definedName>
    <definedName name="__OCT2">[8]edofza10!$C$22</definedName>
    <definedName name="__pa2" localSheetId="1"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4">#REF!</definedName>
    <definedName name="__PEM96" localSheetId="5">#REF!</definedName>
    <definedName name="__PEM96" localSheetId="6">#REF!</definedName>
    <definedName name="__PEM96" localSheetId="9">#REF!</definedName>
    <definedName name="__PEM96">#REF!</definedName>
    <definedName name="__PIB08" localSheetId="4">#REF!</definedName>
    <definedName name="__PIB08" localSheetId="5">#REF!</definedName>
    <definedName name="__PIB08" localSheetId="6">#REF!</definedName>
    <definedName name="__PIB08" localSheetId="9">#REF!</definedName>
    <definedName name="__PIB08">#REF!</definedName>
    <definedName name="__PIP96" localSheetId="4">#REF!</definedName>
    <definedName name="__PIP96" localSheetId="5">#REF!</definedName>
    <definedName name="__PIP96" localSheetId="6">#REF!</definedName>
    <definedName name="__PIP96" localSheetId="9">#REF!</definedName>
    <definedName name="__PIP96">#REF!</definedName>
    <definedName name="__SEP1" localSheetId="0">[1]!SEP&amp;[1]!OCT&amp;[1]!NOV&amp;[1]!DIC</definedName>
    <definedName name="__SEP1" localSheetId="1">[2]!SEP&amp;[2]!OCT&amp;[2]!NOV&amp;[2]!DIC</definedName>
    <definedName name="__SEP1" localSheetId="3">[3]!SEP&amp;[3]!OCT&amp;[3]!NOV&amp;[3]!DIC</definedName>
    <definedName name="__SEP1" localSheetId="4">[1]!SEP&amp;[1]!OCT&amp;[1]!NOV&amp;[1]!DIC</definedName>
    <definedName name="__SEP1" localSheetId="6">[2]!SEP&amp;[2]!OCT&amp;[2]!NOV&amp;[2]!DIC</definedName>
    <definedName name="__SEP1" localSheetId="9">[4]!SEP&amp;[4]!OCT&amp;[4]!NOV&amp;[4]!DIC</definedName>
    <definedName name="__SEP1">[1]!SEP&amp;[1]!OCT&amp;[1]!NOV&amp;[1]!DIC</definedName>
    <definedName name="__SEP2" localSheetId="6">[7]edofza9!$C$22</definedName>
    <definedName name="__SEP2">[8]edofza9!$C$22</definedName>
    <definedName name="__smg97">'[9]Premisa macro'!$E$4</definedName>
    <definedName name="__syt03" localSheetId="4">#REF!</definedName>
    <definedName name="__syt03" localSheetId="5">#REF!</definedName>
    <definedName name="__syt03" localSheetId="6">#REF!</definedName>
    <definedName name="__syt03" localSheetId="9">#REF!</definedName>
    <definedName name="__syt03">#REF!</definedName>
    <definedName name="__TDC2001" localSheetId="1">'[10]Tipos de Cambio'!$C$4</definedName>
    <definedName name="__TDC2001">'[10]Tipos de Cambio'!$C$4</definedName>
    <definedName name="__tul2" localSheetId="1"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[12]BANPRO99!#REF!</definedName>
    <definedName name="_3O0504" localSheetId="1">[12]BANPRO99!#REF!</definedName>
    <definedName name="_3O0504" localSheetId="3">[12]BANPRO99!#REF!</definedName>
    <definedName name="_3O0504" localSheetId="4">[12]BANPRO99!#REF!</definedName>
    <definedName name="_3O0504" localSheetId="6">[12]BANPRO99!#REF!</definedName>
    <definedName name="_3O0504" localSheetId="9">[12]BANPRO99!#REF!</definedName>
    <definedName name="_3O0504">[12]BANPRO99!#REF!</definedName>
    <definedName name="_5000DEF">#N/A</definedName>
    <definedName name="_51542" hidden="1">{"Bruto",#N/A,FALSE,"CONV3T.XLS";"Neto",#N/A,FALSE,"CONV3T.XLS";"UnoB",#N/A,FALSE,"CONV3T.XLS";"Bruto",#N/A,FALSE,"CONV4T.XLS";"Neto",#N/A,FALSE,"CONV4T.XLS";"UnoB",#N/A,FALSE,"CONV4T.XLS"}</definedName>
    <definedName name="_6000">#N/A</definedName>
    <definedName name="_6000DEF">#N/A</definedName>
    <definedName name="_ABR1" localSheetId="0">[1]!ABR&amp;[1]!MAY&amp;[1]!JUN&amp;[1]!JUL&amp;[1]!AGO&amp;[1]!SEP</definedName>
    <definedName name="_ABR1" localSheetId="1">[2]!ABR&amp;[2]!MAY&amp;[2]!JUN&amp;[2]!JUL&amp;[2]!AGO&amp;[2]!SEP</definedName>
    <definedName name="_ABR1" localSheetId="3">[3]!ABR&amp;[3]!MAY&amp;[3]!JUN&amp;[3]!JUL&amp;[3]!AGO&amp;[3]!SEP</definedName>
    <definedName name="_ABR1" localSheetId="4">[1]!ABR&amp;[1]!MAY&amp;[1]!JUN&amp;[1]!JUL&amp;[1]!AGO&amp;[1]!SEP</definedName>
    <definedName name="_ABR1" localSheetId="6">[2]!ABR&amp;[2]!MAY&amp;[2]!JUN&amp;[2]!JUL&amp;[2]!AGO&amp;[2]!SEP</definedName>
    <definedName name="_ABR1" localSheetId="9">[4]!ABR&amp;[4]!MAY&amp;[4]!JUN&amp;[4]!JUL&amp;[4]!AGO&amp;[4]!SEP</definedName>
    <definedName name="_ABR1">[1]!ABR&amp;[1]!MAY&amp;[1]!JUN&amp;[1]!JUL&amp;[1]!AGO&amp;[1]!SEP</definedName>
    <definedName name="_ABR2" localSheetId="6">[7]edofza4!$C$22</definedName>
    <definedName name="_ABR2">[8]edofza4!$C$22</definedName>
    <definedName name="_AGO1" localSheetId="0">[1]!AGO&amp;[1]!SEP&amp;[1]!OCT&amp;[1]!NOV&amp;[1]!DIC</definedName>
    <definedName name="_AGO1" localSheetId="1">[2]!AGO&amp;[2]!SEP&amp;[2]!OCT&amp;[2]!NOV&amp;[2]!DIC</definedName>
    <definedName name="_AGO1" localSheetId="3">[3]!AGO&amp;[3]!SEP&amp;[3]!OCT&amp;[3]!NOV&amp;[3]!DIC</definedName>
    <definedName name="_AGO1" localSheetId="4">[1]!AGO&amp;[1]!SEP&amp;[1]!OCT&amp;[1]!NOV&amp;[1]!DIC</definedName>
    <definedName name="_AGO1" localSheetId="6">[2]!AGO&amp;[2]!SEP&amp;[2]!OCT&amp;[2]!NOV&amp;[2]!DIC</definedName>
    <definedName name="_AGO1" localSheetId="9">[4]!AGO&amp;[4]!SEP&amp;[4]!OCT&amp;[4]!NOV&amp;[4]!DIC</definedName>
    <definedName name="_AGO1">[1]!AGO&amp;[1]!SEP&amp;[1]!OCT&amp;[1]!NOV&amp;[1]!DIC</definedName>
    <definedName name="_AGO2" localSheetId="6">[7]edofza8!$C$22</definedName>
    <definedName name="_AGO2">[8]edofza8!$C$22</definedName>
    <definedName name="_ASA96" localSheetId="0">#REF!</definedName>
    <definedName name="_ASA96" localSheetId="1">#REF!</definedName>
    <definedName name="_ASA96" localSheetId="3">#REF!</definedName>
    <definedName name="_ASA96" localSheetId="4">#REF!</definedName>
    <definedName name="_ASA96" localSheetId="6">#REF!</definedName>
    <definedName name="_ASA96" localSheetId="9">#REF!</definedName>
    <definedName name="_ASA96">#REF!</definedName>
    <definedName name="_base" localSheetId="0">[12]BANPRO99!#REF!</definedName>
    <definedName name="_base" localSheetId="1">[12]BANPRO99!#REF!</definedName>
    <definedName name="_base" localSheetId="3">[12]BANPRO99!#REF!</definedName>
    <definedName name="_base" localSheetId="4">[12]BANPRO99!#REF!</definedName>
    <definedName name="_base" localSheetId="6">[12]BANPRO99!#REF!</definedName>
    <definedName name="_base" localSheetId="9">[12]BANPRO99!#REF!</definedName>
    <definedName name="_base">[12]BANPRO99!#REF!</definedName>
    <definedName name="_cad179" localSheetId="0">'[5]Mod Eco Controlados 99'!#REF!</definedName>
    <definedName name="_cad179" localSheetId="1">'[5]Mod Eco Controlados 99'!#REF!</definedName>
    <definedName name="_cad179" localSheetId="3">'[5]Mod Eco Controlados 99'!#REF!</definedName>
    <definedName name="_cad179" localSheetId="4">'[5]Mod Eco Controlados 99'!#REF!</definedName>
    <definedName name="_cad179" localSheetId="6">'[5]Mod Eco Controlados 99'!#REF!</definedName>
    <definedName name="_cad179" localSheetId="9">'[5]Mod Eco Controlados 99'!#REF!</definedName>
    <definedName name="_cad179">'[5]Mod Eco Controlados 99'!#REF!</definedName>
    <definedName name="_CAN2" localSheetId="1"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0">#REF!</definedName>
    <definedName name="_CFD02" localSheetId="1">#REF!</definedName>
    <definedName name="_CFD02" localSheetId="3">#REF!</definedName>
    <definedName name="_CFD02" localSheetId="4">#REF!</definedName>
    <definedName name="_CFD02" localSheetId="6">#REF!</definedName>
    <definedName name="_CFD02" localSheetId="9">#REF!</definedName>
    <definedName name="_CFD02">#REF!</definedName>
    <definedName name="_CFE96" localSheetId="0">#REF!</definedName>
    <definedName name="_CFE96" localSheetId="1">#REF!</definedName>
    <definedName name="_CFE96" localSheetId="3">#REF!</definedName>
    <definedName name="_CFE96" localSheetId="4">#REF!</definedName>
    <definedName name="_CFE96" localSheetId="6">#REF!</definedName>
    <definedName name="_CFE96" localSheetId="9">#REF!</definedName>
    <definedName name="_CFE96">#REF!</definedName>
    <definedName name="_CON96" localSheetId="0">#REF!</definedName>
    <definedName name="_CON96" localSheetId="1">#REF!</definedName>
    <definedName name="_CON96" localSheetId="3">#REF!</definedName>
    <definedName name="_CON96" localSheetId="4">#REF!</definedName>
    <definedName name="_CON96" localSheetId="6">#REF!</definedName>
    <definedName name="_CON96" localSheetId="9">#REF!</definedName>
    <definedName name="_CON96">#REF!</definedName>
    <definedName name="_COR4" localSheetId="5" hidden="1">{"Bruto",#N/A,FALSE,"CONV3T.XLS";"Neto",#N/A,FALSE,"CONV3T.XLS";"UnoB",#N/A,FALSE,"CONV3T.XLS";"Bruto",#N/A,FALSE,"CONV4T.XLS";"Neto",#N/A,FALSE,"CONV4T.XLS";"UnoB",#N/A,FALSE,"CONV4T.XLS"}</definedName>
    <definedName name="_COR4" localSheetId="6" hidden="1">{"Bruto",#N/A,FALSE,"CONV3T.XLS";"Neto",#N/A,FALSE,"CONV3T.XLS";"UnoB",#N/A,FALSE,"CONV3T.XLS";"Bruto",#N/A,FALSE,"CONV4T.XLS";"Neto",#N/A,FALSE,"CONV4T.XLS";"UnoB",#N/A,FALSE,"CONV4T.XLS"}</definedName>
    <definedName name="_COR4" localSheetId="9"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5" hidden="1">{"Bruto",#N/A,FALSE,"CONV3T.XLS";"Neto",#N/A,FALSE,"CONV3T.XLS";"UnoB",#N/A,FALSE,"CONV3T.XLS";"Bruto",#N/A,FALSE,"CONV4T.XLS";"Neto",#N/A,FALSE,"CONV4T.XLS";"UnoB",#N/A,FALSE,"CONV4T.XLS"}</definedName>
    <definedName name="_COS4" localSheetId="6" hidden="1">{"Bruto",#N/A,FALSE,"CONV3T.XLS";"Neto",#N/A,FALSE,"CONV3T.XLS";"UnoB",#N/A,FALSE,"CONV3T.XLS";"Bruto",#N/A,FALSE,"CONV4T.XLS";"Neto",#N/A,FALSE,"CONV4T.XLS";"UnoB",#N/A,FALSE,"CONV4T.XLS"}</definedName>
    <definedName name="_COS4" localSheetId="9"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'[9]Premisas IMSS'!$M$12</definedName>
    <definedName name="_def2">'[9]Premisas IMSS'!$M$13</definedName>
    <definedName name="_def3">'[9]Premisas IMSS'!$M$14</definedName>
    <definedName name="_def4">'[9]Premisas IMSS'!$M$15</definedName>
    <definedName name="_def5">'[9]Premisas IMSS'!$M$16</definedName>
    <definedName name="_def6">'[9]Premisas IMSS'!$M$17</definedName>
    <definedName name="_DIC2" localSheetId="6">[7]edofza12!$C$22</definedName>
    <definedName name="_DIC2">[8]edofza12!$C$22</definedName>
    <definedName name="_ee1" localSheetId="1"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 localSheetId="6">[7]edofza1!$C$22</definedName>
    <definedName name="_ENE2">[8]edofza1!$C$22</definedName>
    <definedName name="_esc2" localSheetId="1"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 localSheetId="0">[1]!FEB&amp;[1]!MAR&amp;[1]!ABR&amp;[1]!MAY&amp;[1]!JUN&amp;[1]!JUL</definedName>
    <definedName name="_FEB1" localSheetId="1">[2]!FEB&amp;[2]!MAR&amp;[2]!ABR&amp;[2]!MAY&amp;[2]!JUN&amp;[2]!JUL</definedName>
    <definedName name="_FEB1" localSheetId="3">[3]!FEB&amp;[3]!MAR&amp;[3]!ABR&amp;[3]!MAY&amp;[3]!JUN&amp;[3]!JUL</definedName>
    <definedName name="_FEB1" localSheetId="4">[1]!FEB&amp;[1]!MAR&amp;[1]!ABR&amp;[1]!MAY&amp;[1]!JUN&amp;[1]!JUL</definedName>
    <definedName name="_FEB1" localSheetId="6">[2]!FEB&amp;[2]!MAR&amp;[2]!ABR&amp;[2]!MAY&amp;[2]!JUN&amp;[2]!JUL</definedName>
    <definedName name="_FEB1" localSheetId="9">[4]!FEB&amp;[4]!MAR&amp;[4]!ABR&amp;[4]!MAY&amp;[4]!JUN&amp;[4]!JUL</definedName>
    <definedName name="_FEB1">[1]!FEB&amp;[1]!MAR&amp;[1]!ABR&amp;[1]!MAY&amp;[1]!JUN&amp;[1]!JUL</definedName>
    <definedName name="_FEB2" localSheetId="6">[7]edofza2!$C$22</definedName>
    <definedName name="_FEB2">[8]edofza2!$C$22</definedName>
    <definedName name="_Fill" localSheetId="0" hidden="1">#REF!</definedName>
    <definedName name="_Fill" localSheetId="1"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9" hidden="1">#REF!</definedName>
    <definedName name="_Fill" hidden="1">#REF!</definedName>
    <definedName name="_xlnm._FilterDatabase" localSheetId="0" hidden="1">'Anexo 10'!$A$8:$I$81</definedName>
    <definedName name="_xlnm._FilterDatabase" localSheetId="1" hidden="1">'Anexo 11'!$A$8:$EI$198</definedName>
    <definedName name="_xlnm._FilterDatabase" localSheetId="2" hidden="1">'Anexo 12'!$A$8:$J$128</definedName>
    <definedName name="_xlnm._FilterDatabase" localSheetId="3" hidden="1">'Anexo 13'!$A$8:$I$150</definedName>
    <definedName name="_xlnm._FilterDatabase" localSheetId="4" hidden="1">'Anexo 14'!$A$8:$J$60</definedName>
    <definedName name="_xlnm._FilterDatabase" localSheetId="5" hidden="1">'Anexo 15'!$A$8:$I$27</definedName>
    <definedName name="_xlnm._FilterDatabase" localSheetId="6" hidden="1">'Anexo 16 '!$A$8:$AU$80</definedName>
    <definedName name="_xlnm._FilterDatabase" localSheetId="7" hidden="1">'Anexo 17'!$A$8:$V$91</definedName>
    <definedName name="_xlnm._FilterDatabase" localSheetId="8" hidden="1">'Anexo 18'!$A$8:$I$128</definedName>
    <definedName name="_xlnm._FilterDatabase" localSheetId="9" hidden="1">'Anexo 19'!$A$8:$J$88</definedName>
    <definedName name="_JUL1" localSheetId="0">[1]!JUL&amp;[1]!AGO&amp;[1]!SEP&amp;[1]!OCT&amp;[1]!NOV</definedName>
    <definedName name="_JUL1" localSheetId="1">[2]!JUL&amp;[2]!AGO&amp;[2]!SEP&amp;[2]!OCT&amp;[2]!NOV</definedName>
    <definedName name="_JUL1" localSheetId="3">[3]!JUL&amp;[3]!AGO&amp;[3]!SEP&amp;[3]!OCT&amp;[3]!NOV</definedName>
    <definedName name="_JUL1" localSheetId="4">[1]!JUL&amp;[1]!AGO&amp;[1]!SEP&amp;[1]!OCT&amp;[1]!NOV</definedName>
    <definedName name="_JUL1" localSheetId="6">[2]!JUL&amp;[2]!AGO&amp;[2]!SEP&amp;[2]!OCT&amp;[2]!NOV</definedName>
    <definedName name="_JUL1" localSheetId="9">[4]!JUL&amp;[4]!AGO&amp;[4]!SEP&amp;[4]!OCT&amp;[4]!NOV</definedName>
    <definedName name="_JUL1">[1]!JUL&amp;[1]!AGO&amp;[1]!SEP&amp;[1]!OCT&amp;[1]!NOV</definedName>
    <definedName name="_JUL2" localSheetId="6">[7]edofza7!$C$22</definedName>
    <definedName name="_JUL2">[8]edofza7!$C$22</definedName>
    <definedName name="_JUN1" localSheetId="0">[1]!JUN&amp;[1]!JUL&amp;[1]!AGO&amp;[1]!SEP&amp;[1]!OCT</definedName>
    <definedName name="_JUN1" localSheetId="1">[2]!JUN&amp;[2]!JUL&amp;[2]!AGO&amp;[2]!SEP&amp;[2]!OCT</definedName>
    <definedName name="_JUN1" localSheetId="3">[3]!JUN&amp;[3]!JUL&amp;[3]!AGO&amp;[3]!SEP&amp;[3]!OCT</definedName>
    <definedName name="_JUN1" localSheetId="4">[1]!JUN&amp;[1]!JUL&amp;[1]!AGO&amp;[1]!SEP&amp;[1]!OCT</definedName>
    <definedName name="_JUN1" localSheetId="6">[2]!JUN&amp;[2]!JUL&amp;[2]!AGO&amp;[2]!SEP&amp;[2]!OCT</definedName>
    <definedName name="_JUN1" localSheetId="9">[4]!JUN&amp;[4]!JUL&amp;[4]!AGO&amp;[4]!SEP&amp;[4]!OCT</definedName>
    <definedName name="_JUN1">[1]!JUN&amp;[1]!JUL&amp;[1]!AGO&amp;[1]!SEP&amp;[1]!OCT</definedName>
    <definedName name="_JUN2" localSheetId="6">[7]edofza6!$C$22</definedName>
    <definedName name="_JUN2">[8]edofza6!$C$22</definedName>
    <definedName name="_Key1" localSheetId="0" hidden="1">#REF!</definedName>
    <definedName name="_Key1" localSheetId="1" hidden="1">#REF!</definedName>
    <definedName name="_Key1" localSheetId="3" hidden="1">#REF!</definedName>
    <definedName name="_Key1" localSheetId="4" hidden="1">#REF!</definedName>
    <definedName name="_Key1" localSheetId="6" hidden="1">#REF!</definedName>
    <definedName name="_Key1" localSheetId="7" hidden="1">#REF!</definedName>
    <definedName name="_Key1" localSheetId="9" hidden="1">#REF!</definedName>
    <definedName name="_Key1" hidden="1">#REF!</definedName>
    <definedName name="_kjljbcsd" hidden="1">{"Bruto",#N/A,FALSE,"CONV3T.XLS";"Neto",#N/A,FALSE,"CONV3T.XLS";"UnoB",#N/A,FALSE,"CONV3T.XLS";"Bruto",#N/A,FALSE,"CONV4T.XLS";"Neto",#N/A,FALSE,"CONV4T.XLS";"UnoB",#N/A,FALSE,"CONV4T.XLS"}</definedName>
    <definedName name="_MAR1" localSheetId="0">[1]!MAR&amp;[1]!ABR&amp;[1]!MAY&amp;[1]!JUN&amp;[1]!JUL&amp;[1]!AGO</definedName>
    <definedName name="_MAR1" localSheetId="1">[2]!MAR&amp;[2]!ABR&amp;[2]!MAY&amp;[2]!JUN&amp;[2]!JUL&amp;[2]!AGO</definedName>
    <definedName name="_MAR1" localSheetId="3">[3]!MAR&amp;[3]!ABR&amp;[3]!MAY&amp;[3]!JUN&amp;[3]!JUL&amp;[3]!AGO</definedName>
    <definedName name="_MAR1" localSheetId="4">[1]!MAR&amp;[1]!ABR&amp;[1]!MAY&amp;[1]!JUN&amp;[1]!JUL&amp;[1]!AGO</definedName>
    <definedName name="_MAR1" localSheetId="6">[2]!MAR&amp;[2]!ABR&amp;[2]!MAY&amp;[2]!JUN&amp;[2]!JUL&amp;[2]!AGO</definedName>
    <definedName name="_MAR1" localSheetId="9">[4]!MAR&amp;[4]!ABR&amp;[4]!MAY&amp;[4]!JUN&amp;[4]!JUL&amp;[4]!AGO</definedName>
    <definedName name="_MAR1">[1]!MAR&amp;[1]!ABR&amp;[1]!MAY&amp;[1]!JUN&amp;[1]!JUL&amp;[1]!AGO</definedName>
    <definedName name="_MAR2" localSheetId="6">[7]edofza3!$C$22</definedName>
    <definedName name="_MAR2">[8]edofza3!$C$22</definedName>
    <definedName name="_MAY1" localSheetId="0">[1]!MAY&amp;[1]!JUN&amp;[1]!JUL&amp;[1]!AGO&amp;[1]!SEP</definedName>
    <definedName name="_MAY1" localSheetId="1">[2]!MAY&amp;[2]!JUN&amp;[2]!JUL&amp;[2]!AGO&amp;[2]!SEP</definedName>
    <definedName name="_MAY1" localSheetId="3">[3]!MAY&amp;[3]!JUN&amp;[3]!JUL&amp;[3]!AGO&amp;[3]!SEP</definedName>
    <definedName name="_MAY1" localSheetId="4">[1]!MAY&amp;[1]!JUN&amp;[1]!JUL&amp;[1]!AGO&amp;[1]!SEP</definedName>
    <definedName name="_MAY1" localSheetId="6">[2]!MAY&amp;[2]!JUN&amp;[2]!JUL&amp;[2]!AGO&amp;[2]!SEP</definedName>
    <definedName name="_MAY1" localSheetId="9">[4]!MAY&amp;[4]!JUN&amp;[4]!JUL&amp;[4]!AGO&amp;[4]!SEP</definedName>
    <definedName name="_MAY1">[1]!MAY&amp;[1]!JUN&amp;[1]!JUL&amp;[1]!AGO&amp;[1]!SEP</definedName>
    <definedName name="_MAY2" localSheetId="6">[7]edofza5!$C$22</definedName>
    <definedName name="_MAY2">[8]edofza5!$C$22</definedName>
    <definedName name="_mor2" localSheetId="1"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 localSheetId="0">[1]!NOV&amp;[1]!DIC</definedName>
    <definedName name="_NOV1" localSheetId="1">[2]!NOV&amp;[2]!DIC</definedName>
    <definedName name="_NOV1" localSheetId="3">[3]!NOV&amp;[3]!DIC</definedName>
    <definedName name="_NOV1" localSheetId="4">[1]!NOV&amp;[1]!DIC</definedName>
    <definedName name="_NOV1" localSheetId="6">[2]!NOV&amp;[2]!DIC</definedName>
    <definedName name="_NOV1" localSheetId="9">[4]!NOV&amp;[4]!DIC</definedName>
    <definedName name="_NOV1">[1]!NOV&amp;[1]!DIC</definedName>
    <definedName name="_NOV2" localSheetId="6">[7]edofza11!$C$43</definedName>
    <definedName name="_NOV2">[8]edofza11!$C$43</definedName>
    <definedName name="_OCT1" localSheetId="0">[1]!OCT&amp;[1]!NOV&amp;[1]!DIC</definedName>
    <definedName name="_OCT1" localSheetId="1">[2]!OCT&amp;[2]!NOV&amp;[2]!DIC</definedName>
    <definedName name="_OCT1" localSheetId="3">[3]!OCT&amp;[3]!NOV&amp;[3]!DIC</definedName>
    <definedName name="_OCT1" localSheetId="4">[1]!OCT&amp;[1]!NOV&amp;[1]!DIC</definedName>
    <definedName name="_OCT1" localSheetId="6">[2]!OCT&amp;[2]!NOV&amp;[2]!DIC</definedName>
    <definedName name="_OCT1" localSheetId="9">[4]!OCT&amp;[4]!NOV&amp;[4]!DIC</definedName>
    <definedName name="_OCT1">[1]!OCT&amp;[1]!NOV&amp;[1]!DIC</definedName>
    <definedName name="_OCT2" localSheetId="6">[7]edofza10!$C$22</definedName>
    <definedName name="_OCT2">[8]edofza10!$C$22</definedName>
    <definedName name="_Order1" localSheetId="1" hidden="1">255</definedName>
    <definedName name="_Order1" hidden="1">255</definedName>
    <definedName name="_pa2" localSheetId="1"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0">#REF!</definedName>
    <definedName name="_PEM96" localSheetId="1">#REF!</definedName>
    <definedName name="_PEM96" localSheetId="3">#REF!</definedName>
    <definedName name="_PEM96" localSheetId="4">#REF!</definedName>
    <definedName name="_PEM96" localSheetId="6">#REF!</definedName>
    <definedName name="_PEM96" localSheetId="9">#REF!</definedName>
    <definedName name="_PEM96">#REF!</definedName>
    <definedName name="_PIB08" localSheetId="0">#REF!</definedName>
    <definedName name="_PIB08" localSheetId="1">#REF!</definedName>
    <definedName name="_PIB08" localSheetId="3">#REF!</definedName>
    <definedName name="_PIB08" localSheetId="4">#REF!</definedName>
    <definedName name="_PIB08" localSheetId="6">#REF!</definedName>
    <definedName name="_PIB08" localSheetId="9">#REF!</definedName>
    <definedName name="_PIB08">#REF!</definedName>
    <definedName name="_PIP96" localSheetId="0">#REF!</definedName>
    <definedName name="_PIP96" localSheetId="1">#REF!</definedName>
    <definedName name="_PIP96" localSheetId="3">#REF!</definedName>
    <definedName name="_PIP96" localSheetId="4">#REF!</definedName>
    <definedName name="_PIP96" localSheetId="6">#REF!</definedName>
    <definedName name="_PIP96" localSheetId="9">#REF!</definedName>
    <definedName name="_PIP96">#REF!</definedName>
    <definedName name="_Regression_Int">1</definedName>
    <definedName name="_Regression_X" localSheetId="0" hidden="1">#REF!</definedName>
    <definedName name="_Regression_X" localSheetId="1"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9" hidden="1">#REF!</definedName>
    <definedName name="_Regression_X" hidden="1">#REF!</definedName>
    <definedName name="_SEP1" localSheetId="0">[1]!SEP&amp;[1]!OCT&amp;[1]!NOV&amp;[1]!DIC</definedName>
    <definedName name="_SEP1" localSheetId="1">[2]!SEP&amp;[2]!OCT&amp;[2]!NOV&amp;[2]!DIC</definedName>
    <definedName name="_SEP1" localSheetId="3">[3]!SEP&amp;[3]!OCT&amp;[3]!NOV&amp;[3]!DIC</definedName>
    <definedName name="_SEP1" localSheetId="4">[1]!SEP&amp;[1]!OCT&amp;[1]!NOV&amp;[1]!DIC</definedName>
    <definedName name="_SEP1" localSheetId="6">[2]!SEP&amp;[2]!OCT&amp;[2]!NOV&amp;[2]!DIC</definedName>
    <definedName name="_SEP1" localSheetId="9">[4]!SEP&amp;[4]!OCT&amp;[4]!NOV&amp;[4]!DIC</definedName>
    <definedName name="_SEP1">[1]!SEP&amp;[1]!OCT&amp;[1]!NOV&amp;[1]!DIC</definedName>
    <definedName name="_SEP2" localSheetId="6">[7]edofza9!$C$22</definedName>
    <definedName name="_SEP2">[8]edofza9!$C$22</definedName>
    <definedName name="_smg97">'[9]Premisa macro'!$E$4</definedName>
    <definedName name="_Sort" localSheetId="0" hidden="1">#REF!</definedName>
    <definedName name="_Sort" localSheetId="1" hidden="1">#REF!</definedName>
    <definedName name="_Sort" localSheetId="3" hidden="1">#REF!</definedName>
    <definedName name="_Sort" localSheetId="4" hidden="1">#REF!</definedName>
    <definedName name="_Sort" localSheetId="6" hidden="1">#REF!</definedName>
    <definedName name="_Sort" localSheetId="7" hidden="1">#REF!</definedName>
    <definedName name="_Sort" localSheetId="9" hidden="1">#REF!</definedName>
    <definedName name="_Sort" hidden="1">#REF!</definedName>
    <definedName name="_syt03" localSheetId="0">#REF!</definedName>
    <definedName name="_syt03" localSheetId="1">#REF!</definedName>
    <definedName name="_syt03" localSheetId="3">#REF!</definedName>
    <definedName name="_syt03" localSheetId="4">#REF!</definedName>
    <definedName name="_syt03" localSheetId="6">#REF!</definedName>
    <definedName name="_syt03" localSheetId="9">#REF!</definedName>
    <definedName name="_syt03">#REF!</definedName>
    <definedName name="_TDC2001" localSheetId="1">'[10]Tipos de Cambio'!$C$4</definedName>
    <definedName name="_TDC2001">'[10]Tipos de Cambio'!$C$4</definedName>
    <definedName name="_tul2" localSheetId="1"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0">#REF!</definedName>
    <definedName name="a" localSheetId="1">#REF!</definedName>
    <definedName name="a" localSheetId="3">#REF!</definedName>
    <definedName name="a" localSheetId="4">#REF!</definedName>
    <definedName name="a" localSheetId="6">#REF!</definedName>
    <definedName name="a" localSheetId="9">#REF!</definedName>
    <definedName name="a">#REF!</definedName>
    <definedName name="A_Datos_2008_2009" localSheetId="1">'[13]Datos 2008_2009'!$A$4:$D$60000</definedName>
    <definedName name="A_Datos_2008_2009">'[13]Datos 2008_2009'!$A$4:$D$60000</definedName>
    <definedName name="A_Datos_2008_2009_sin_CESENyADUANAS" localSheetId="0">#REF!</definedName>
    <definedName name="A_Datos_2008_2009_sin_CESENyADUANAS" localSheetId="1">#REF!</definedName>
    <definedName name="A_Datos_2008_2009_sin_CESENyADUANAS" localSheetId="3">#REF!</definedName>
    <definedName name="A_Datos_2008_2009_sin_CESENyADUANAS" localSheetId="4">#REF!</definedName>
    <definedName name="A_Datos_2008_2009_sin_CESENyADUANAS" localSheetId="6">#REF!</definedName>
    <definedName name="A_Datos_2008_2009_sin_CESENyADUANAS" localSheetId="9">#REF!</definedName>
    <definedName name="A_Datos_2008_2009_sin_CESENyADUANAS">#REF!</definedName>
    <definedName name="A_impresión_IM" localSheetId="0">#REF!</definedName>
    <definedName name="A_impresión_IM" localSheetId="1">#REF!</definedName>
    <definedName name="A_impresión_IM" localSheetId="3">#REF!</definedName>
    <definedName name="A_impresión_IM" localSheetId="4">#REF!</definedName>
    <definedName name="A_impresión_IM" localSheetId="6">#REF!</definedName>
    <definedName name="A_impresión_IM" localSheetId="9">#REF!</definedName>
    <definedName name="A_impresión_IM">#REF!</definedName>
    <definedName name="AA" localSheetId="0">[1]!SEP&amp;[1]!OCT&amp;[1]!NOV&amp;[1]!DIC</definedName>
    <definedName name="AA" localSheetId="1">[2]!SEP&amp;[2]!OCT&amp;[2]!NOV&amp;[2]!DIC</definedName>
    <definedName name="AA" localSheetId="3">[3]!SEP&amp;[3]!OCT&amp;[3]!NOV&amp;[3]!DIC</definedName>
    <definedName name="AA" localSheetId="4">[1]!SEP&amp;[1]!OCT&amp;[1]!NOV&amp;[1]!DIC</definedName>
    <definedName name="AA" localSheetId="6">[2]!SEP&amp;[2]!OCT&amp;[2]!NOV&amp;[2]!DIC</definedName>
    <definedName name="AA" localSheetId="9">[4]!SEP&amp;[4]!OCT&amp;[4]!NOV&amp;[4]!DIC</definedName>
    <definedName name="AA">[1]!SEP&amp;[1]!OCT&amp;[1]!NOV&amp;[1]!DIC</definedName>
    <definedName name="AA1500_">#N/A</definedName>
    <definedName name="ABR">"; ABRIL.- "&amp;TEXT([14]edofza04!$C$24,"#,##0")</definedName>
    <definedName name="actual">'[9]Régimen financiero'!$E$3</definedName>
    <definedName name="AD" localSheetId="0">[12]BANPRO99!#REF!</definedName>
    <definedName name="AD" localSheetId="1">[12]BANPRO99!#REF!</definedName>
    <definedName name="AD" localSheetId="3">[12]BANPRO99!#REF!</definedName>
    <definedName name="AD" localSheetId="4">[12]BANPRO99!#REF!</definedName>
    <definedName name="AD" localSheetId="6">[12]BANPRO99!#REF!</definedName>
    <definedName name="AD" localSheetId="9">[12]BANPRO99!#REF!</definedName>
    <definedName name="AD">[12]BANPRO99!#REF!</definedName>
    <definedName name="Admva" localSheetId="1">[15]Administrativa!$B$2:$I$59</definedName>
    <definedName name="Admva">[15]Administrativa!$B$2:$I$59</definedName>
    <definedName name="AGO">"; AGOSTO.- "&amp;TEXT([14]edofza08!$C$24,"#,##0")</definedName>
    <definedName name="ain" localSheetId="0">#REF!</definedName>
    <definedName name="ain" localSheetId="1">#REF!</definedName>
    <definedName name="ain" localSheetId="3">#REF!</definedName>
    <definedName name="ain" localSheetId="4">#REF!</definedName>
    <definedName name="ain" localSheetId="6">#REF!</definedName>
    <definedName name="ain" localSheetId="9">#REF!</definedName>
    <definedName name="ain">#REF!</definedName>
    <definedName name="Ajuste_SP" localSheetId="1">[16]Supuestos!$D$7</definedName>
    <definedName name="Ajuste_SP">[16]Supuestos!$D$7</definedName>
    <definedName name="ampliaciones" localSheetId="0">#REF!</definedName>
    <definedName name="ampliaciones" localSheetId="1">#REF!</definedName>
    <definedName name="ampliaciones" localSheetId="3">#REF!</definedName>
    <definedName name="ampliaciones" localSheetId="4">#REF!</definedName>
    <definedName name="ampliaciones" localSheetId="6">#REF!</definedName>
    <definedName name="ampliaciones" localSheetId="9">#REF!</definedName>
    <definedName name="ampliaciones">#REF!</definedName>
    <definedName name="AÑO" localSheetId="0">+TEXT(IF(AND(OR(DAY([1]!FECHA)&gt;=1,DAY([1]!FECHA)&lt;=10),MONTH([1]!FECHA)=1),YEAR([1]!FECHA)-1,YEAR([1]!FECHA)),"0")</definedName>
    <definedName name="AÑO" localSheetId="1">+TEXT(IF(AND(OR(DAY([2]!FECHA)&gt;=1,DAY([2]!FECHA)&lt;=10),MONTH([2]!FECHA)=1),YEAR([2]!FECHA)-1,YEAR([2]!FECHA)),"0")</definedName>
    <definedName name="AÑO" localSheetId="3">+TEXT(IF(AND(OR(DAY([3]!FECHA)&gt;=1,DAY([3]!FECHA)&lt;=10),MONTH([3]!FECHA)=1),YEAR([3]!FECHA)-1,YEAR([3]!FECHA)),"0")</definedName>
    <definedName name="AÑO" localSheetId="4">+TEXT(IF(AND(OR(DAY([1]!FECHA)&gt;=1,DAY([1]!FECHA)&lt;=10),MONTH([1]!FECHA)=1),YEAR([1]!FECHA)-1,YEAR([1]!FECHA)),"0")</definedName>
    <definedName name="AÑO" localSheetId="6">+TEXT(IF(AND(OR(DAY([2]!FECHA)&gt;=1,DAY([2]!FECHA)&lt;=10),MONTH([2]!FECHA)=1),YEAR([2]!FECHA)-1,YEAR([2]!FECHA)),"0")</definedName>
    <definedName name="AÑO" localSheetId="9">+TEXT(IF(AND(OR(DAY([4]!FECHA)&gt;=1,DAY([4]!FECHA)&lt;=10),MONTH([4]!FECHA)=1),YEAR([4]!FECHA)-1,YEAR([4]!FECHA)),"0")</definedName>
    <definedName name="AÑO">+TEXT(IF(AND(OR(DAY([1]!FECHA)&gt;=1,DAY([1]!FECHA)&lt;=10),MONTH([1]!FECHA)=1),YEAR([1]!FECHA)-1,YEAR([1]!FECHA)),"0")</definedName>
    <definedName name="_xlnm.Print_Area" localSheetId="0">'Anexo 10'!$A$1:$I$85</definedName>
    <definedName name="_xlnm.Print_Area" localSheetId="1">'Anexo 11'!$A$1:$M$202</definedName>
    <definedName name="_xlnm.Print_Area" localSheetId="3">'Anexo 13'!$A$1:$I$154</definedName>
    <definedName name="_xlnm.Print_Area" localSheetId="4">'Anexo 14'!$A$1:$I$60</definedName>
    <definedName name="_xlnm.Print_Area" localSheetId="5">#REF!</definedName>
    <definedName name="_xlnm.Print_Area" localSheetId="6">'Anexo 16 '!$A$1:$I$287</definedName>
    <definedName name="_xlnm.Print_Area" localSheetId="9">'Anexo 19'!$A$1:$I$94</definedName>
    <definedName name="_xlnm.Print_Area">#REF!</definedName>
    <definedName name="Area_de_paso" localSheetId="0">#REF!</definedName>
    <definedName name="Area_de_paso" localSheetId="1">#REF!</definedName>
    <definedName name="Area_de_paso" localSheetId="3">#REF!</definedName>
    <definedName name="Area_de_paso" localSheetId="4">#REF!</definedName>
    <definedName name="Area_de_paso" localSheetId="6">#REF!</definedName>
    <definedName name="Area_de_paso" localSheetId="9">#REF!</definedName>
    <definedName name="Area_de_paso">#REF!</definedName>
    <definedName name="ASIG_TEC">#N/A</definedName>
    <definedName name="ayer">'[9]Premisas IMSS'!$M$12</definedName>
    <definedName name="base" localSheetId="0">#REF!</definedName>
    <definedName name="base" localSheetId="1">#REF!</definedName>
    <definedName name="base" localSheetId="3">#REF!</definedName>
    <definedName name="base" localSheetId="4">#REF!</definedName>
    <definedName name="base" localSheetId="6">#REF!</definedName>
    <definedName name="base" localSheetId="9">#REF!</definedName>
    <definedName name="base">#REF!</definedName>
    <definedName name="base03" localSheetId="0">#REF!</definedName>
    <definedName name="base03" localSheetId="1">#REF!</definedName>
    <definedName name="base03" localSheetId="3">#REF!</definedName>
    <definedName name="base03" localSheetId="4">#REF!</definedName>
    <definedName name="base03" localSheetId="6">#REF!</definedName>
    <definedName name="base03" localSheetId="9">#REF!</definedName>
    <definedName name="base03">#REF!</definedName>
    <definedName name="base03au" localSheetId="0">#REF!</definedName>
    <definedName name="base03au" localSheetId="1">#REF!</definedName>
    <definedName name="base03au" localSheetId="3">#REF!</definedName>
    <definedName name="base03au" localSheetId="4">#REF!</definedName>
    <definedName name="base03au" localSheetId="6">#REF!</definedName>
    <definedName name="base03au" localSheetId="9">#REF!</definedName>
    <definedName name="base03au">#REF!</definedName>
    <definedName name="base04au" localSheetId="0">#REF!</definedName>
    <definedName name="base04au" localSheetId="1">#REF!</definedName>
    <definedName name="base04au" localSheetId="3">#REF!</definedName>
    <definedName name="base04au" localSheetId="4">#REF!</definedName>
    <definedName name="base04au" localSheetId="6">#REF!</definedName>
    <definedName name="base04au" localSheetId="9">#REF!</definedName>
    <definedName name="base04au">#REF!</definedName>
    <definedName name="base05" localSheetId="0">#REF!</definedName>
    <definedName name="base05" localSheetId="1">#REF!</definedName>
    <definedName name="base05" localSheetId="3">#REF!</definedName>
    <definedName name="base05" localSheetId="4">#REF!</definedName>
    <definedName name="base05" localSheetId="6">#REF!</definedName>
    <definedName name="base05" localSheetId="9">#REF!</definedName>
    <definedName name="base05">#REF!</definedName>
    <definedName name="base05au" localSheetId="0">#REF!</definedName>
    <definedName name="base05au" localSheetId="1">#REF!</definedName>
    <definedName name="base05au" localSheetId="3">#REF!</definedName>
    <definedName name="base05au" localSheetId="4">#REF!</definedName>
    <definedName name="base05au" localSheetId="6">#REF!</definedName>
    <definedName name="base05au" localSheetId="9">#REF!</definedName>
    <definedName name="base05au">#REF!</definedName>
    <definedName name="base2002" localSheetId="0">#REF!</definedName>
    <definedName name="base2002" localSheetId="1">#REF!</definedName>
    <definedName name="base2002" localSheetId="3">#REF!</definedName>
    <definedName name="base2002" localSheetId="4">#REF!</definedName>
    <definedName name="base2002" localSheetId="6">#REF!</definedName>
    <definedName name="base2002" localSheetId="9">#REF!</definedName>
    <definedName name="base2002">#REF!</definedName>
    <definedName name="base2003orig" localSheetId="0">#REF!</definedName>
    <definedName name="base2003orig" localSheetId="1">#REF!</definedName>
    <definedName name="base2003orig" localSheetId="3">#REF!</definedName>
    <definedName name="base2003orig" localSheetId="4">#REF!</definedName>
    <definedName name="base2003orig" localSheetId="6">#REF!</definedName>
    <definedName name="base2003orig" localSheetId="9">#REF!</definedName>
    <definedName name="base2003orig">#REF!</definedName>
    <definedName name="base2003origentidades" localSheetId="0">#REF!</definedName>
    <definedName name="base2003origentidades" localSheetId="1">#REF!</definedName>
    <definedName name="base2003origentidades" localSheetId="3">#REF!</definedName>
    <definedName name="base2003origentidades" localSheetId="4">#REF!</definedName>
    <definedName name="base2003origentidades" localSheetId="6">#REF!</definedName>
    <definedName name="base2003origentidades" localSheetId="9">#REF!</definedName>
    <definedName name="base2003origentidades">#REF!</definedName>
    <definedName name="base2004" localSheetId="0">#REF!</definedName>
    <definedName name="base2004" localSheetId="1">#REF!</definedName>
    <definedName name="base2004" localSheetId="3">#REF!</definedName>
    <definedName name="base2004" localSheetId="4">#REF!</definedName>
    <definedName name="base2004" localSheetId="6">#REF!</definedName>
    <definedName name="base2004" localSheetId="9">#REF!</definedName>
    <definedName name="base2004">#REF!</definedName>
    <definedName name="base2004entidades" localSheetId="0">#REF!</definedName>
    <definedName name="base2004entidades" localSheetId="1">#REF!</definedName>
    <definedName name="base2004entidades" localSheetId="3">#REF!</definedName>
    <definedName name="base2004entidades" localSheetId="4">#REF!</definedName>
    <definedName name="base2004entidades" localSheetId="6">#REF!</definedName>
    <definedName name="base2004entidades" localSheetId="9">#REF!</definedName>
    <definedName name="base2004entidades">#REF!</definedName>
    <definedName name="baseau" localSheetId="0">#REF!</definedName>
    <definedName name="baseau" localSheetId="1">#REF!</definedName>
    <definedName name="baseau" localSheetId="3">#REF!</definedName>
    <definedName name="baseau" localSheetId="4">#REF!</definedName>
    <definedName name="baseau" localSheetId="6">#REF!</definedName>
    <definedName name="baseau" localSheetId="9">#REF!</definedName>
    <definedName name="baseau">#REF!</definedName>
    <definedName name="baseb" localSheetId="0">#REF!</definedName>
    <definedName name="baseb" localSheetId="1">#REF!</definedName>
    <definedName name="baseb" localSheetId="3">#REF!</definedName>
    <definedName name="baseb" localSheetId="4">#REF!</definedName>
    <definedName name="baseb" localSheetId="6">#REF!</definedName>
    <definedName name="baseb" localSheetId="9">#REF!</definedName>
    <definedName name="baseb">#REF!</definedName>
    <definedName name="basecierre" localSheetId="0">[17]CP_2003!#REF!</definedName>
    <definedName name="basecierre" localSheetId="1">[17]CP_2003!#REF!</definedName>
    <definedName name="basecierre" localSheetId="3">[17]CP_2003!#REF!</definedName>
    <definedName name="basecierre" localSheetId="4">[17]CP_2003!#REF!</definedName>
    <definedName name="basecierre" localSheetId="6">[17]CP_2003!#REF!</definedName>
    <definedName name="basecierre" localSheetId="9">[17]CP_2003!#REF!</definedName>
    <definedName name="basecierre">[17]CP_2003!#REF!</definedName>
    <definedName name="_xlnm.Database" localSheetId="0">#REF!</definedName>
    <definedName name="_xlnm.Database" localSheetId="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9">#REF!</definedName>
    <definedName name="_xlnm.Database">#REF!</definedName>
    <definedName name="bUSCAR" localSheetId="0">#REF!</definedName>
    <definedName name="bUSCAR" localSheetId="1">#REF!</definedName>
    <definedName name="bUSCAR" localSheetId="3">#REF!</definedName>
    <definedName name="bUSCAR" localSheetId="4">#REF!</definedName>
    <definedName name="bUSCAR" localSheetId="6">#REF!</definedName>
    <definedName name="bUSCAR" localSheetId="9">#REF!</definedName>
    <definedName name="bUSCAR">#REF!</definedName>
    <definedName name="C_" localSheetId="0">[18]FP1996!#REF!</definedName>
    <definedName name="C_" localSheetId="1">[18]FP1996!#REF!</definedName>
    <definedName name="C_" localSheetId="3">[18]FP1996!#REF!</definedName>
    <definedName name="C_" localSheetId="4">[18]FP1996!#REF!</definedName>
    <definedName name="C_" localSheetId="6">[18]FP1996!#REF!</definedName>
    <definedName name="C_" localSheetId="9">[18]FP1996!#REF!</definedName>
    <definedName name="C_">[18]FP1996!#REF!</definedName>
    <definedName name="cal" localSheetId="0">#REF!</definedName>
    <definedName name="cal" localSheetId="1">#REF!</definedName>
    <definedName name="cal" localSheetId="3">#REF!</definedName>
    <definedName name="cal" localSheetId="4">#REF!</definedName>
    <definedName name="cal" localSheetId="6">#REF!</definedName>
    <definedName name="cal" localSheetId="9">#REF!</definedName>
    <definedName name="cal">#REF!</definedName>
    <definedName name="cálculos" localSheetId="0">#REF!</definedName>
    <definedName name="cálculos" localSheetId="1">#REF!</definedName>
    <definedName name="cálculos" localSheetId="3">#REF!</definedName>
    <definedName name="cálculos" localSheetId="4">#REF!</definedName>
    <definedName name="cálculos" localSheetId="6">#REF!</definedName>
    <definedName name="cálculos" localSheetId="9">#REF!</definedName>
    <definedName name="cálculos">#REF!</definedName>
    <definedName name="CALENDA">#N/A</definedName>
    <definedName name="can" localSheetId="1"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0">#REF!</definedName>
    <definedName name="CAPU96" localSheetId="1">#REF!</definedName>
    <definedName name="CAPU96" localSheetId="3">#REF!</definedName>
    <definedName name="CAPU96" localSheetId="4">#REF!</definedName>
    <definedName name="CAPU96" localSheetId="6">#REF!</definedName>
    <definedName name="CAPU96" localSheetId="9">#REF!</definedName>
    <definedName name="CAPU96">#REF!</definedName>
    <definedName name="cata" localSheetId="1">[19]tablas!$A$5:$A$275</definedName>
    <definedName name="cata">[19]tablas!$A$5:$A$275</definedName>
    <definedName name="cata4" localSheetId="1">'[20]catálogo pps'!$A$2:$N$2506</definedName>
    <definedName name="cata4">'[20]catálogo pps'!$A$2:$N$2506</definedName>
    <definedName name="CCCC" localSheetId="1"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 localSheetId="1">'[21] '!$H$99:$M$143</definedName>
    <definedName name="CFEE">'[21] '!$H$99:$M$143</definedName>
    <definedName name="CFEM" localSheetId="1">'[21] '!$H$51:$M$95</definedName>
    <definedName name="CFEM">'[21] '!$H$51:$M$95</definedName>
    <definedName name="CFEO" localSheetId="1">'[21] '!$H$3:$M$47</definedName>
    <definedName name="CFEO">'[21] '!$H$3:$M$47</definedName>
    <definedName name="CicenyAduanas" localSheetId="0">#REF!</definedName>
    <definedName name="CicenyAduanas" localSheetId="1">#REF!</definedName>
    <definedName name="CicenyAduanas" localSheetId="3">#REF!</definedName>
    <definedName name="CicenyAduanas" localSheetId="4">#REF!</definedName>
    <definedName name="CicenyAduanas" localSheetId="6">#REF!</definedName>
    <definedName name="CicenyAduanas" localSheetId="9">#REF!</definedName>
    <definedName name="CicenyAduanas">#REF!</definedName>
    <definedName name="Cifras_Control" localSheetId="0">#REF!</definedName>
    <definedName name="Cifras_Control" localSheetId="1">#REF!</definedName>
    <definedName name="Cifras_Control" localSheetId="3">#REF!</definedName>
    <definedName name="Cifras_Control" localSheetId="4">#REF!</definedName>
    <definedName name="Cifras_Control" localSheetId="6">#REF!</definedName>
    <definedName name="Cifras_Control" localSheetId="9">#REF!</definedName>
    <definedName name="Cifras_Control">#REF!</definedName>
    <definedName name="claseco" localSheetId="0">#REF!</definedName>
    <definedName name="claseco" localSheetId="1">#REF!</definedName>
    <definedName name="claseco" localSheetId="3">#REF!</definedName>
    <definedName name="claseco" localSheetId="4">#REF!</definedName>
    <definedName name="claseco" localSheetId="6">#REF!</definedName>
    <definedName name="claseco" localSheetId="9">#REF!</definedName>
    <definedName name="claseco">#REF!</definedName>
    <definedName name="cmllvc198" localSheetId="0">#REF!</definedName>
    <definedName name="cmllvc198" localSheetId="1">#REF!</definedName>
    <definedName name="cmllvc198" localSheetId="3">#REF!</definedName>
    <definedName name="cmllvc198" localSheetId="4">#REF!</definedName>
    <definedName name="cmllvc198" localSheetId="6">#REF!</definedName>
    <definedName name="cmllvc198" localSheetId="9">#REF!</definedName>
    <definedName name="cmllvc198">#REF!</definedName>
    <definedName name="cmllvc298ieps" localSheetId="0">#REF!</definedName>
    <definedName name="cmllvc298ieps" localSheetId="1">#REF!</definedName>
    <definedName name="cmllvc298ieps" localSheetId="3">#REF!</definedName>
    <definedName name="cmllvc298ieps" localSheetId="4">#REF!</definedName>
    <definedName name="cmllvc298ieps" localSheetId="6">#REF!</definedName>
    <definedName name="cmllvc298ieps" localSheetId="9">#REF!</definedName>
    <definedName name="cmllvc298ieps">#REF!</definedName>
    <definedName name="cmllvp198" localSheetId="0">#REF!</definedName>
    <definedName name="cmllvp198" localSheetId="1">#REF!</definedName>
    <definedName name="cmllvp198" localSheetId="3">#REF!</definedName>
    <definedName name="cmllvp198" localSheetId="4">#REF!</definedName>
    <definedName name="cmllvp198" localSheetId="6">#REF!</definedName>
    <definedName name="cmllvp198" localSheetId="9">#REF!</definedName>
    <definedName name="cmllvp198">#REF!</definedName>
    <definedName name="cmllvp199" localSheetId="0">#REF!</definedName>
    <definedName name="cmllvp199" localSheetId="1">#REF!</definedName>
    <definedName name="cmllvp199" localSheetId="3">#REF!</definedName>
    <definedName name="cmllvp199" localSheetId="4">#REF!</definedName>
    <definedName name="cmllvp199" localSheetId="6">#REF!</definedName>
    <definedName name="cmllvp199" localSheetId="9">#REF!</definedName>
    <definedName name="cmllvp199">#REF!</definedName>
    <definedName name="cmllvp298ieps" localSheetId="0">#REF!</definedName>
    <definedName name="cmllvp298ieps" localSheetId="1">#REF!</definedName>
    <definedName name="cmllvp298ieps" localSheetId="3">#REF!</definedName>
    <definedName name="cmllvp298ieps" localSheetId="4">#REF!</definedName>
    <definedName name="cmllvp298ieps" localSheetId="6">#REF!</definedName>
    <definedName name="cmllvp298ieps" localSheetId="9">#REF!</definedName>
    <definedName name="cmllvp298ieps">#REF!</definedName>
    <definedName name="cmllvp299ieps" localSheetId="0">#REF!</definedName>
    <definedName name="cmllvp299ieps" localSheetId="1">#REF!</definedName>
    <definedName name="cmllvp299ieps" localSheetId="3">#REF!</definedName>
    <definedName name="cmllvp299ieps" localSheetId="4">#REF!</definedName>
    <definedName name="cmllvp299ieps" localSheetId="6">#REF!</definedName>
    <definedName name="cmllvp299ieps" localSheetId="9">#REF!</definedName>
    <definedName name="cmllvp299ieps">#REF!</definedName>
    <definedName name="cmlvc198" localSheetId="0">#REF!</definedName>
    <definedName name="cmlvc198" localSheetId="1">#REF!</definedName>
    <definedName name="cmlvc198" localSheetId="3">#REF!</definedName>
    <definedName name="cmlvc198" localSheetId="4">#REF!</definedName>
    <definedName name="cmlvc198" localSheetId="6">#REF!</definedName>
    <definedName name="cmlvc198" localSheetId="9">#REF!</definedName>
    <definedName name="cmlvc198">#REF!</definedName>
    <definedName name="cmlvc298ieps" localSheetId="0">#REF!</definedName>
    <definedName name="cmlvc298ieps" localSheetId="1">#REF!</definedName>
    <definedName name="cmlvc298ieps" localSheetId="3">#REF!</definedName>
    <definedName name="cmlvc298ieps" localSheetId="4">#REF!</definedName>
    <definedName name="cmlvc298ieps" localSheetId="6">#REF!</definedName>
    <definedName name="cmlvc298ieps" localSheetId="9">#REF!</definedName>
    <definedName name="cmlvc298ieps">#REF!</definedName>
    <definedName name="cmlvp198" localSheetId="0">#REF!</definedName>
    <definedName name="cmlvp198" localSheetId="1">#REF!</definedName>
    <definedName name="cmlvp198" localSheetId="3">#REF!</definedName>
    <definedName name="cmlvp198" localSheetId="4">#REF!</definedName>
    <definedName name="cmlvp198" localSheetId="6">#REF!</definedName>
    <definedName name="cmlvp198" localSheetId="9">#REF!</definedName>
    <definedName name="cmlvp198">#REF!</definedName>
    <definedName name="cmlvp199" localSheetId="0">#REF!</definedName>
    <definedName name="cmlvp199" localSheetId="1">#REF!</definedName>
    <definedName name="cmlvp199" localSheetId="3">#REF!</definedName>
    <definedName name="cmlvp199" localSheetId="4">#REF!</definedName>
    <definedName name="cmlvp199" localSheetId="6">#REF!</definedName>
    <definedName name="cmlvp199" localSheetId="9">#REF!</definedName>
    <definedName name="cmlvp199">#REF!</definedName>
    <definedName name="cmlvp298ieps" localSheetId="0">#REF!</definedName>
    <definedName name="cmlvp298ieps" localSheetId="1">#REF!</definedName>
    <definedName name="cmlvp298ieps" localSheetId="3">#REF!</definedName>
    <definedName name="cmlvp298ieps" localSheetId="4">#REF!</definedName>
    <definedName name="cmlvp298ieps" localSheetId="6">#REF!</definedName>
    <definedName name="cmlvp298ieps" localSheetId="9">#REF!</definedName>
    <definedName name="cmlvp298ieps">#REF!</definedName>
    <definedName name="cmlvp299ieps" localSheetId="0">#REF!</definedName>
    <definedName name="cmlvp299ieps" localSheetId="1">#REF!</definedName>
    <definedName name="cmlvp299ieps" localSheetId="3">#REF!</definedName>
    <definedName name="cmlvp299ieps" localSheetId="4">#REF!</definedName>
    <definedName name="cmlvp299ieps" localSheetId="6">#REF!</definedName>
    <definedName name="cmlvp299ieps" localSheetId="9">#REF!</definedName>
    <definedName name="cmlvp299ieps">#REF!</definedName>
    <definedName name="CONA96" localSheetId="0">#REF!</definedName>
    <definedName name="CONA96" localSheetId="1">#REF!</definedName>
    <definedName name="CONA96" localSheetId="3">#REF!</definedName>
    <definedName name="CONA96" localSheetId="4">#REF!</definedName>
    <definedName name="CONA96" localSheetId="6">#REF!</definedName>
    <definedName name="CONA96" localSheetId="9">#REF!</definedName>
    <definedName name="CONA96">#REF!</definedName>
    <definedName name="concepto" localSheetId="0">'[22]BASE DEFINITIVA 2002'!#REF!</definedName>
    <definedName name="concepto" localSheetId="1">'[22]BASE DEFINITIVA 2002'!#REF!</definedName>
    <definedName name="concepto" localSheetId="3">'[22]BASE DEFINITIVA 2002'!#REF!</definedName>
    <definedName name="concepto" localSheetId="4">'[22]BASE DEFINITIVA 2002'!#REF!</definedName>
    <definedName name="concepto" localSheetId="6">'[22]BASE DEFINITIVA 2002'!#REF!</definedName>
    <definedName name="concepto" localSheetId="9">'[22]BASE DEFINITIVA 2002'!#REF!</definedName>
    <definedName name="concepto">'[22]BASE DEFINITIVA 2002'!#REF!</definedName>
    <definedName name="CONS" localSheetId="0">[12]BANPRO99!#REF!</definedName>
    <definedName name="CONS" localSheetId="1">[12]BANPRO99!#REF!</definedName>
    <definedName name="CONS" localSheetId="3">[12]BANPRO99!#REF!</definedName>
    <definedName name="CONS" localSheetId="4">[12]BANPRO99!#REF!</definedName>
    <definedName name="CONS" localSheetId="6">[12]BANPRO99!#REF!</definedName>
    <definedName name="CONS" localSheetId="9">[12]BANPRO99!#REF!</definedName>
    <definedName name="CONS">[12]BANPRO99!#REF!</definedName>
    <definedName name="copia_Clas_Admva" localSheetId="0">#REF!</definedName>
    <definedName name="copia_Clas_Admva" localSheetId="1">#REF!</definedName>
    <definedName name="copia_Clas_Admva" localSheetId="3">#REF!</definedName>
    <definedName name="copia_Clas_Admva" localSheetId="4">#REF!</definedName>
    <definedName name="copia_Clas_Admva" localSheetId="6">#REF!</definedName>
    <definedName name="copia_Clas_Admva" localSheetId="9">#REF!</definedName>
    <definedName name="copia_Clas_Admva">#REF!</definedName>
    <definedName name="copia_Clas_Econ" localSheetId="1">[23]Clas_Econ!$B$2:$M$25</definedName>
    <definedName name="copia_Clas_Econ">[23]Clas_Econ!$B$2:$M$25</definedName>
    <definedName name="copia_Clas_Fun" localSheetId="0">#REF!</definedName>
    <definedName name="copia_Clas_Fun" localSheetId="1">#REF!</definedName>
    <definedName name="copia_Clas_Fun" localSheetId="3">#REF!</definedName>
    <definedName name="copia_Clas_Fun" localSheetId="4">#REF!</definedName>
    <definedName name="copia_Clas_Fun" localSheetId="6">#REF!</definedName>
    <definedName name="copia_Clas_Fun" localSheetId="9">#REF!</definedName>
    <definedName name="copia_Clas_Fun">#REF!</definedName>
    <definedName name="copia_Clas_Func" localSheetId="0">[24]Clas_Fun!#REF!</definedName>
    <definedName name="copia_Clas_Func" localSheetId="1">[24]Clas_Fun!#REF!</definedName>
    <definedName name="copia_Clas_Func" localSheetId="3">[24]Clas_Fun!#REF!</definedName>
    <definedName name="copia_Clas_Func" localSheetId="4">[24]Clas_Fun!#REF!</definedName>
    <definedName name="copia_Clas_Func" localSheetId="6">[24]Clas_Fun!#REF!</definedName>
    <definedName name="copia_Clas_Func" localSheetId="9">[24]Clas_Fun!#REF!</definedName>
    <definedName name="copia_Clas_Func">[24]Clas_Fun!#REF!</definedName>
    <definedName name="copia_Doble_Consolid" localSheetId="0">#REF!</definedName>
    <definedName name="copia_Doble_Consolid" localSheetId="1">#REF!</definedName>
    <definedName name="copia_Doble_Consolid" localSheetId="3">#REF!</definedName>
    <definedName name="copia_Doble_Consolid" localSheetId="4">#REF!</definedName>
    <definedName name="copia_Doble_Consolid" localSheetId="6">#REF!</definedName>
    <definedName name="copia_Doble_Consolid" localSheetId="9">#REF!</definedName>
    <definedName name="copia_Doble_Consolid">#REF!</definedName>
    <definedName name="copia_Doble_OECPD" localSheetId="0">#REF!</definedName>
    <definedName name="copia_Doble_OECPD" localSheetId="1">#REF!</definedName>
    <definedName name="copia_Doble_OECPD" localSheetId="3">#REF!</definedName>
    <definedName name="copia_Doble_OECPD" localSheetId="4">#REF!</definedName>
    <definedName name="copia_Doble_OECPD" localSheetId="6">#REF!</definedName>
    <definedName name="copia_Doble_OECPD" localSheetId="9">#REF!</definedName>
    <definedName name="copia_Doble_OECPD">#REF!</definedName>
    <definedName name="copia_Doble_RAutonyAPC" localSheetId="0">#REF!</definedName>
    <definedName name="copia_Doble_RAutonyAPC" localSheetId="1">#REF!</definedName>
    <definedName name="copia_Doble_RAutonyAPC" localSheetId="3">#REF!</definedName>
    <definedName name="copia_Doble_RAutonyAPC" localSheetId="4">#REF!</definedName>
    <definedName name="copia_Doble_RAutonyAPC" localSheetId="6">#REF!</definedName>
    <definedName name="copia_Doble_RAutonyAPC" localSheetId="9">#REF!</definedName>
    <definedName name="copia_Doble_RAutonyAPC">#REF!</definedName>
    <definedName name="copia_Gto_Ents_Fed" localSheetId="1">[23]Gto_Ent_Fed!$B$39:$L$73</definedName>
    <definedName name="copia_Gto_Ents_Fed">[23]Gto_Ent_Fed!$B$39:$L$73</definedName>
    <definedName name="copia_Gto_Federal" localSheetId="0">#REF!</definedName>
    <definedName name="copia_Gto_Federal" localSheetId="1">#REF!</definedName>
    <definedName name="copia_Gto_Federal" localSheetId="3">#REF!</definedName>
    <definedName name="copia_Gto_Federal" localSheetId="4">#REF!</definedName>
    <definedName name="copia_Gto_Federal" localSheetId="6">#REF!</definedName>
    <definedName name="copia_Gto_Federal" localSheetId="9">#REF!</definedName>
    <definedName name="copia_Gto_Federal">#REF!</definedName>
    <definedName name="copia_Gto_Neto" localSheetId="0">#REF!</definedName>
    <definedName name="copia_Gto_Neto" localSheetId="1">#REF!</definedName>
    <definedName name="copia_Gto_Neto" localSheetId="3">#REF!</definedName>
    <definedName name="copia_Gto_Neto" localSheetId="4">#REF!</definedName>
    <definedName name="copia_Gto_Neto" localSheetId="6">#REF!</definedName>
    <definedName name="copia_Gto_Neto" localSheetId="9">#REF!</definedName>
    <definedName name="copia_Gto_Neto">#REF!</definedName>
    <definedName name="copia_Ing_Pres" localSheetId="0">#REF!</definedName>
    <definedName name="copia_Ing_Pres" localSheetId="1">#REF!</definedName>
    <definedName name="copia_Ing_Pres" localSheetId="3">#REF!</definedName>
    <definedName name="copia_Ing_Pres" localSheetId="4">#REF!</definedName>
    <definedName name="copia_Ing_Pres" localSheetId="6">#REF!</definedName>
    <definedName name="copia_Ing_Pres" localSheetId="9">#REF!</definedName>
    <definedName name="copia_Ing_Pres">#REF!</definedName>
    <definedName name="cor" localSheetId="1"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0">[12]BANPRO99!#REF!</definedName>
    <definedName name="CRI" localSheetId="1">[12]BANPRO99!#REF!</definedName>
    <definedName name="CRI" localSheetId="3">[12]BANPRO99!#REF!</definedName>
    <definedName name="CRI" localSheetId="4">[12]BANPRO99!#REF!</definedName>
    <definedName name="CRI" localSheetId="6">[12]BANPRO99!#REF!</definedName>
    <definedName name="CRI" localSheetId="9">[12]BANPRO99!#REF!</definedName>
    <definedName name="CRI">[12]BANPRO99!#REF!</definedName>
    <definedName name="criterios23" localSheetId="0">#REF!</definedName>
    <definedName name="criterios23" localSheetId="1">#REF!</definedName>
    <definedName name="criterios23" localSheetId="3">#REF!</definedName>
    <definedName name="criterios23" localSheetId="4">#REF!</definedName>
    <definedName name="criterios23" localSheetId="6">#REF!</definedName>
    <definedName name="criterios23" localSheetId="9">#REF!</definedName>
    <definedName name="criterios23">#REF!</definedName>
    <definedName name="Criterios25" localSheetId="0">#REF!</definedName>
    <definedName name="Criterios25" localSheetId="1">#REF!</definedName>
    <definedName name="Criterios25" localSheetId="3">#REF!</definedName>
    <definedName name="Criterios25" localSheetId="4">#REF!</definedName>
    <definedName name="Criterios25" localSheetId="6">#REF!</definedName>
    <definedName name="Criterios25" localSheetId="9">#REF!</definedName>
    <definedName name="Criterios25">#REF!</definedName>
    <definedName name="Criterios33" localSheetId="0">#REF!</definedName>
    <definedName name="Criterios33" localSheetId="1">#REF!</definedName>
    <definedName name="Criterios33" localSheetId="3">#REF!</definedName>
    <definedName name="Criterios33" localSheetId="4">#REF!</definedName>
    <definedName name="Criterios33" localSheetId="6">#REF!</definedName>
    <definedName name="Criterios33" localSheetId="9">#REF!</definedName>
    <definedName name="Criterios33">#REF!</definedName>
    <definedName name="CSCSDS" localSheetId="1"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0">#REF!</definedName>
    <definedName name="cuad" localSheetId="1">#REF!</definedName>
    <definedName name="cuad" localSheetId="3">#REF!</definedName>
    <definedName name="cuad" localSheetId="4">#REF!</definedName>
    <definedName name="cuad" localSheetId="6">#REF!</definedName>
    <definedName name="cuad" localSheetId="9">#REF!</definedName>
    <definedName name="cuad">#REF!</definedName>
    <definedName name="CUAD179" localSheetId="0">#REF!</definedName>
    <definedName name="CUAD179" localSheetId="1">#REF!</definedName>
    <definedName name="CUAD179" localSheetId="3">#REF!</definedName>
    <definedName name="CUAD179" localSheetId="4">#REF!</definedName>
    <definedName name="CUAD179" localSheetId="6">#REF!</definedName>
    <definedName name="CUAD179" localSheetId="9">#REF!</definedName>
    <definedName name="CUAD179">#REF!</definedName>
    <definedName name="CUAD179A" localSheetId="0">#REF!</definedName>
    <definedName name="CUAD179A" localSheetId="1">#REF!</definedName>
    <definedName name="CUAD179A" localSheetId="3">#REF!</definedName>
    <definedName name="CUAD179A" localSheetId="4">#REF!</definedName>
    <definedName name="CUAD179A" localSheetId="6">#REF!</definedName>
    <definedName name="CUAD179A" localSheetId="9">#REF!</definedName>
    <definedName name="CUAD179A">#REF!</definedName>
    <definedName name="CUAD180" localSheetId="0">#REF!</definedName>
    <definedName name="CUAD180" localSheetId="1">#REF!</definedName>
    <definedName name="CUAD180" localSheetId="3">#REF!</definedName>
    <definedName name="CUAD180" localSheetId="4">#REF!</definedName>
    <definedName name="CUAD180" localSheetId="6">#REF!</definedName>
    <definedName name="CUAD180" localSheetId="9">#REF!</definedName>
    <definedName name="CUAD180">#REF!</definedName>
    <definedName name="Cuadro16511" localSheetId="0">'[25]Ingresos serie'!#REF!</definedName>
    <definedName name="Cuadro16511" localSheetId="1">'[25]Ingresos serie'!#REF!</definedName>
    <definedName name="Cuadro16511" localSheetId="3">'[25]Ingresos serie'!#REF!</definedName>
    <definedName name="Cuadro16511" localSheetId="4">'[25]Ingresos serie'!#REF!</definedName>
    <definedName name="Cuadro16511" localSheetId="6">'[25]Ingresos serie'!#REF!</definedName>
    <definedName name="Cuadro16511" localSheetId="9">'[25]Ingresos serie'!#REF!</definedName>
    <definedName name="Cuadro16511">'[25]Ingresos serie'!#REF!</definedName>
    <definedName name="Cuadro18521" localSheetId="0">#REF!</definedName>
    <definedName name="Cuadro18521" localSheetId="1">#REF!</definedName>
    <definedName name="Cuadro18521" localSheetId="3">#REF!</definedName>
    <definedName name="Cuadro18521" localSheetId="4">#REF!</definedName>
    <definedName name="Cuadro18521" localSheetId="6">#REF!</definedName>
    <definedName name="Cuadro18521" localSheetId="9">#REF!</definedName>
    <definedName name="Cuadro18521">#REF!</definedName>
    <definedName name="Cuadro19522" localSheetId="0">#REF!</definedName>
    <definedName name="Cuadro19522" localSheetId="1">#REF!</definedName>
    <definedName name="Cuadro19522" localSheetId="3">#REF!</definedName>
    <definedName name="Cuadro19522" localSheetId="4">#REF!</definedName>
    <definedName name="Cuadro19522" localSheetId="6">#REF!</definedName>
    <definedName name="Cuadro19522" localSheetId="9">#REF!</definedName>
    <definedName name="Cuadro19522">#REF!</definedName>
    <definedName name="Cuadro20523" localSheetId="0">'[26]20-5.2.3'!#REF!</definedName>
    <definedName name="Cuadro20523" localSheetId="1">'[26]20-5.2.3'!#REF!</definedName>
    <definedName name="Cuadro20523" localSheetId="3">'[26]20-5.2.3'!#REF!</definedName>
    <definedName name="Cuadro20523" localSheetId="4">'[26]20-5.2.3'!#REF!</definedName>
    <definedName name="Cuadro20523" localSheetId="6">'[26]20-5.2.3'!#REF!</definedName>
    <definedName name="Cuadro20523" localSheetId="9">'[26]20-5.2.3'!#REF!</definedName>
    <definedName name="Cuadro20523">'[26]20-5.2.3'!#REF!</definedName>
    <definedName name="cUADRO26529CR" localSheetId="0">#REF!</definedName>
    <definedName name="cUADRO26529CR" localSheetId="1">#REF!</definedName>
    <definedName name="cUADRO26529CR" localSheetId="3">#REF!</definedName>
    <definedName name="cUADRO26529CR" localSheetId="4">#REF!</definedName>
    <definedName name="cUADRO26529CR" localSheetId="6">#REF!</definedName>
    <definedName name="cUADRO26529CR" localSheetId="9">#REF!</definedName>
    <definedName name="cUADRO26529CR">#REF!</definedName>
    <definedName name="Cuadro30611" localSheetId="1">'[26]30-6.1.1'!$B$65:$M$120</definedName>
    <definedName name="Cuadro30611">'[26]30-6.1.1'!$B$65:$M$120</definedName>
    <definedName name="Cuadro31613" localSheetId="0">#REF!</definedName>
    <definedName name="Cuadro31613" localSheetId="1">#REF!</definedName>
    <definedName name="Cuadro31613" localSheetId="3">#REF!</definedName>
    <definedName name="Cuadro31613" localSheetId="4">#REF!</definedName>
    <definedName name="Cuadro31613" localSheetId="6">#REF!</definedName>
    <definedName name="Cuadro31613" localSheetId="9">#REF!</definedName>
    <definedName name="Cuadro31613">#REF!</definedName>
    <definedName name="Cuadro33621" localSheetId="0">#REF!</definedName>
    <definedName name="Cuadro33621" localSheetId="1">#REF!</definedName>
    <definedName name="Cuadro33621" localSheetId="3">#REF!</definedName>
    <definedName name="Cuadro33621" localSheetId="4">#REF!</definedName>
    <definedName name="Cuadro33621" localSheetId="6">#REF!</definedName>
    <definedName name="Cuadro33621" localSheetId="9">#REF!</definedName>
    <definedName name="Cuadro33621">#REF!</definedName>
    <definedName name="cuotasem">'[9]Régimen financiero'!$E$3</definedName>
    <definedName name="DatodRamoUR" localSheetId="1">[27]DatosRamoUrEconomica!$A$1:$F$65536</definedName>
    <definedName name="DatodRamoUR">[27]DatosRamoUrEconomica!$A$1:$F$65536</definedName>
    <definedName name="Datos" localSheetId="0">#REF!</definedName>
    <definedName name="Datos" localSheetId="1">#REF!</definedName>
    <definedName name="Datos" localSheetId="3">#REF!</definedName>
    <definedName name="Datos" localSheetId="4">#REF!</definedName>
    <definedName name="Datos" localSheetId="6">#REF!</definedName>
    <definedName name="Datos" localSheetId="9">#REF!</definedName>
    <definedName name="Datos">#REF!</definedName>
    <definedName name="Datos_08_09_ServiciosPersonales" localSheetId="0">#REF!</definedName>
    <definedName name="Datos_08_09_ServiciosPersonales" localSheetId="1">#REF!</definedName>
    <definedName name="Datos_08_09_ServiciosPersonales" localSheetId="3">#REF!</definedName>
    <definedName name="Datos_08_09_ServiciosPersonales" localSheetId="4">#REF!</definedName>
    <definedName name="Datos_08_09_ServiciosPersonales" localSheetId="6">#REF!</definedName>
    <definedName name="Datos_08_09_ServiciosPersonales" localSheetId="9">#REF!</definedName>
    <definedName name="Datos_08_09_ServiciosPersonales">#REF!</definedName>
    <definedName name="Datos_CRC" localSheetId="1">[28]Hoja1!$A$5:$D$45</definedName>
    <definedName name="Datos_CRC">[28]Hoja1!$A$5:$D$45</definedName>
    <definedName name="Datos_Servicios_Personales" localSheetId="0">#REF!</definedName>
    <definedName name="Datos_Servicios_Personales" localSheetId="1">#REF!</definedName>
    <definedName name="Datos_Servicios_Personales" localSheetId="3">#REF!</definedName>
    <definedName name="Datos_Servicios_Personales" localSheetId="4">#REF!</definedName>
    <definedName name="Datos_Servicios_Personales" localSheetId="6">#REF!</definedName>
    <definedName name="Datos_Servicios_Personales" localSheetId="9">#REF!</definedName>
    <definedName name="Datos_Servicios_Personales">#REF!</definedName>
    <definedName name="datosb" localSheetId="0">#REF!</definedName>
    <definedName name="datosb" localSheetId="1">#REF!</definedName>
    <definedName name="datosb" localSheetId="3">#REF!</definedName>
    <definedName name="datosb" localSheetId="4">#REF!</definedName>
    <definedName name="datosb" localSheetId="6">#REF!</definedName>
    <definedName name="datosb" localSheetId="9">#REF!</definedName>
    <definedName name="datosb">#REF!</definedName>
    <definedName name="DatosEconomica" localSheetId="0">#REF!</definedName>
    <definedName name="DatosEconomica" localSheetId="1">#REF!</definedName>
    <definedName name="DatosEconomica" localSheetId="3">#REF!</definedName>
    <definedName name="DatosEconomica" localSheetId="4">#REF!</definedName>
    <definedName name="DatosEconomica" localSheetId="6">#REF!</definedName>
    <definedName name="DatosEconomica" localSheetId="9">#REF!</definedName>
    <definedName name="DatosEconomica">#REF!</definedName>
    <definedName name="DatosGrupoyModPp" localSheetId="0">#REF!</definedName>
    <definedName name="DatosGrupoyModPp" localSheetId="1">#REF!</definedName>
    <definedName name="DatosGrupoyModPp" localSheetId="3">#REF!</definedName>
    <definedName name="DatosGrupoyModPp" localSheetId="4">#REF!</definedName>
    <definedName name="DatosGrupoyModPp" localSheetId="6">#REF!</definedName>
    <definedName name="DatosGrupoyModPp" localSheetId="9">#REF!</definedName>
    <definedName name="DatosGrupoyModPp">#REF!</definedName>
    <definedName name="DatosporProgPresupuestario" localSheetId="0">#REF!</definedName>
    <definedName name="DatosporProgPresupuestario" localSheetId="1">#REF!</definedName>
    <definedName name="DatosporProgPresupuestario" localSheetId="3">#REF!</definedName>
    <definedName name="DatosporProgPresupuestario" localSheetId="4">#REF!</definedName>
    <definedName name="DatosporProgPresupuestario" localSheetId="6">#REF!</definedName>
    <definedName name="DatosporProgPresupuestario" localSheetId="9">#REF!</definedName>
    <definedName name="DatosporProgPresupuestario">#REF!</definedName>
    <definedName name="DatosRamoFunción" localSheetId="0">#REF!</definedName>
    <definedName name="DatosRamoFunción" localSheetId="1">#REF!</definedName>
    <definedName name="DatosRamoFunción" localSheetId="3">#REF!</definedName>
    <definedName name="DatosRamoFunción" localSheetId="4">#REF!</definedName>
    <definedName name="DatosRamoFunción" localSheetId="6">#REF!</definedName>
    <definedName name="DatosRamoFunción" localSheetId="9">#REF!</definedName>
    <definedName name="DatosRamoFunción">#REF!</definedName>
    <definedName name="DatosRamoUR" localSheetId="0">#REF!</definedName>
    <definedName name="DatosRamoUR" localSheetId="1">#REF!</definedName>
    <definedName name="DatosRamoUR" localSheetId="3">#REF!</definedName>
    <definedName name="DatosRamoUR" localSheetId="4">#REF!</definedName>
    <definedName name="DatosRamoUR" localSheetId="6">#REF!</definedName>
    <definedName name="DatosRamoUR" localSheetId="9">#REF!</definedName>
    <definedName name="DatosRamoUR">#REF!</definedName>
    <definedName name="DCXCZXCZXCXCZ" localSheetId="1"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 localSheetId="0">[1]!AGO&amp;[1]!SEP&amp;[1]!OCT&amp;[1]!NOV&amp;[1]!DIC</definedName>
    <definedName name="ddd" localSheetId="1">[2]!AGO&amp;[2]!SEP&amp;[2]!OCT&amp;[2]!NOV&amp;[2]!DIC</definedName>
    <definedName name="ddd" localSheetId="3">[3]!AGO&amp;[3]!SEP&amp;[3]!OCT&amp;[3]!NOV&amp;[3]!DIC</definedName>
    <definedName name="ddd" localSheetId="4">[1]!AGO&amp;[1]!SEP&amp;[1]!OCT&amp;[1]!NOV&amp;[1]!DIC</definedName>
    <definedName name="ddd" localSheetId="6">[2]!AGO&amp;[2]!SEP&amp;[2]!OCT&amp;[2]!NOV&amp;[2]!DIC</definedName>
    <definedName name="ddd" localSheetId="9">[4]!AGO&amp;[4]!SEP&amp;[4]!OCT&amp;[4]!NOV&amp;[4]!DIC</definedName>
    <definedName name="ddd">[1]!AGO&amp;[1]!SEP&amp;[1]!OCT&amp;[1]!NOV&amp;[1]!DIC</definedName>
    <definedName name="dddd" localSheetId="0">#REF!</definedName>
    <definedName name="dddd" localSheetId="1">#REF!</definedName>
    <definedName name="dddd" localSheetId="3">#REF!</definedName>
    <definedName name="dddd" localSheetId="4">#REF!</definedName>
    <definedName name="dddd" localSheetId="6">#REF!</definedName>
    <definedName name="dddd" localSheetId="9">#REF!</definedName>
    <definedName name="dddd">#REF!</definedName>
    <definedName name="ddddd" localSheetId="1">[29]Clas_Econ!$B$2:$M$25</definedName>
    <definedName name="ddddd">[29]Clas_Econ!$B$2:$M$25</definedName>
    <definedName name="defi" localSheetId="0">[1]!AGO&amp;[1]!SEP&amp;[1]!OCT&amp;[1]!NOV&amp;[1]!DIC</definedName>
    <definedName name="defi" localSheetId="1">[2]!AGO&amp;[2]!SEP&amp;[2]!OCT&amp;[2]!NOV&amp;[2]!DIC</definedName>
    <definedName name="defi" localSheetId="3">[3]!AGO&amp;[3]!SEP&amp;[3]!OCT&amp;[3]!NOV&amp;[3]!DIC</definedName>
    <definedName name="defi" localSheetId="4">[1]!AGO&amp;[1]!SEP&amp;[1]!OCT&amp;[1]!NOV&amp;[1]!DIC</definedName>
    <definedName name="defi" localSheetId="6">[2]!AGO&amp;[2]!SEP&amp;[2]!OCT&amp;[2]!NOV&amp;[2]!DIC</definedName>
    <definedName name="defi" localSheetId="9">[4]!AGO&amp;[4]!SEP&amp;[4]!OCT&amp;[4]!NOV&amp;[4]!DIC</definedName>
    <definedName name="defi">[1]!AGO&amp;[1]!SEP&amp;[1]!OCT&amp;[1]!NOV&amp;[1]!DIC</definedName>
    <definedName name="DEFICIT4" localSheetId="0">#REF!</definedName>
    <definedName name="DEFICIT4" localSheetId="1">#REF!</definedName>
    <definedName name="DEFICIT4" localSheetId="3">#REF!</definedName>
    <definedName name="DEFICIT4" localSheetId="4">#REF!</definedName>
    <definedName name="DEFICIT4" localSheetId="6">#REF!</definedName>
    <definedName name="DEFICIT4" localSheetId="9">#REF!</definedName>
    <definedName name="DEFICIT4">#REF!</definedName>
    <definedName name="dfd">[30]Presupuesto!$T:$T</definedName>
    <definedName name="dfhzsdgzsd" localSheetId="0">[1]!AGO&amp;[1]!SEP&amp;[1]!OCT&amp;[1]!NOV&amp;[1]!DIC</definedName>
    <definedName name="dfhzsdgzsd" localSheetId="1">[2]!AGO&amp;[2]!SEP&amp;[2]!OCT&amp;[2]!NOV&amp;[2]!DIC</definedName>
    <definedName name="dfhzsdgzsd" localSheetId="3">[3]!AGO&amp;[3]!SEP&amp;[3]!OCT&amp;[3]!NOV&amp;[3]!DIC</definedName>
    <definedName name="dfhzsdgzsd" localSheetId="4">[1]!AGO&amp;[1]!SEP&amp;[1]!OCT&amp;[1]!NOV&amp;[1]!DIC</definedName>
    <definedName name="dfhzsdgzsd" localSheetId="6">[2]!AGO&amp;[2]!SEP&amp;[2]!OCT&amp;[2]!NOV&amp;[2]!DIC</definedName>
    <definedName name="dfhzsdgzsd" localSheetId="9">[4]!AGO&amp;[4]!SEP&amp;[4]!OCT&amp;[4]!NOV&amp;[4]!DIC</definedName>
    <definedName name="dfhzsdgzsd">[1]!AGO&amp;[1]!SEP&amp;[1]!OCT&amp;[1]!NOV&amp;[1]!DIC</definedName>
    <definedName name="DIC">"; DICIEMBRE.- "&amp;TEXT([14]edofza12!$C$24,"#,##0")</definedName>
    <definedName name="DIFERENCIAS">#N/A</definedName>
    <definedName name="direccion" localSheetId="1">'[31]ADEC II'!$B$9</definedName>
    <definedName name="direccion">'[31]ADEC II'!$B$9</definedName>
    <definedName name="directo" localSheetId="0">#REF!</definedName>
    <definedName name="directo" localSheetId="1">#REF!</definedName>
    <definedName name="directo" localSheetId="3">#REF!</definedName>
    <definedName name="directo" localSheetId="4">#REF!</definedName>
    <definedName name="directo" localSheetId="6">#REF!</definedName>
    <definedName name="directo" localSheetId="9">#REF!</definedName>
    <definedName name="directo">#REF!</definedName>
    <definedName name="directo03" localSheetId="0">#REF!</definedName>
    <definedName name="directo03" localSheetId="1">#REF!</definedName>
    <definedName name="directo03" localSheetId="3">#REF!</definedName>
    <definedName name="directo03" localSheetId="4">#REF!</definedName>
    <definedName name="directo03" localSheetId="6">#REF!</definedName>
    <definedName name="directo03" localSheetId="9">#REF!</definedName>
    <definedName name="directo03">#REF!</definedName>
    <definedName name="directoc03" localSheetId="0">#REF!</definedName>
    <definedName name="directoc03" localSheetId="1">#REF!</definedName>
    <definedName name="directoc03" localSheetId="3">#REF!</definedName>
    <definedName name="directoc03" localSheetId="4">#REF!</definedName>
    <definedName name="directoc03" localSheetId="6">#REF!</definedName>
    <definedName name="directoc03" localSheetId="9">#REF!</definedName>
    <definedName name="directoc03">#REF!</definedName>
    <definedName name="directoppef" localSheetId="0">#REF!</definedName>
    <definedName name="directoppef" localSheetId="1">#REF!</definedName>
    <definedName name="directoppef" localSheetId="3">#REF!</definedName>
    <definedName name="directoppef" localSheetId="4">#REF!</definedName>
    <definedName name="directoppef" localSheetId="6">#REF!</definedName>
    <definedName name="directoppef" localSheetId="9">#REF!</definedName>
    <definedName name="directoppef">#REF!</definedName>
    <definedName name="DOS" localSheetId="1"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0">'[5]Mod Eco Controlados 99'!#REF!</definedName>
    <definedName name="ds" localSheetId="1">'[5]Mod Eco Controlados 99'!#REF!</definedName>
    <definedName name="ds" localSheetId="3">'[5]Mod Eco Controlados 99'!#REF!</definedName>
    <definedName name="ds" localSheetId="4">'[5]Mod Eco Controlados 99'!#REF!</definedName>
    <definedName name="ds" localSheetId="6">'[5]Mod Eco Controlados 99'!#REF!</definedName>
    <definedName name="ds" localSheetId="9">'[5]Mod Eco Controlados 99'!#REF!</definedName>
    <definedName name="ds">'[5]Mod Eco Controlados 99'!#REF!</definedName>
    <definedName name="ECOADV" localSheetId="0">#REF!</definedName>
    <definedName name="ECOADV" localSheetId="1">#REF!</definedName>
    <definedName name="ECOADV" localSheetId="3">#REF!</definedName>
    <definedName name="ECOADV" localSheetId="4">#REF!</definedName>
    <definedName name="ECOADV" localSheetId="6">#REF!</definedName>
    <definedName name="ECOADV" localSheetId="9">#REF!</definedName>
    <definedName name="ECOADV">#REF!</definedName>
    <definedName name="ECOADV1" localSheetId="0">#REF!</definedName>
    <definedName name="ECOADV1" localSheetId="1">#REF!</definedName>
    <definedName name="ECOADV1" localSheetId="3">#REF!</definedName>
    <definedName name="ECOADV1" localSheetId="4">#REF!</definedName>
    <definedName name="ECOADV1" localSheetId="6">#REF!</definedName>
    <definedName name="ECOADV1" localSheetId="9">#REF!</definedName>
    <definedName name="ECOADV1">#REF!</definedName>
    <definedName name="ECPD02">[32]ECPD!$F$2:$I$29</definedName>
    <definedName name="ECPD1">[32]ECPD!$A$2:$E$1001</definedName>
    <definedName name="ecpi" localSheetId="0">#REF!</definedName>
    <definedName name="ecpi" localSheetId="1">#REF!</definedName>
    <definedName name="ecpi" localSheetId="3">#REF!</definedName>
    <definedName name="ecpi" localSheetId="4">#REF!</definedName>
    <definedName name="ecpi" localSheetId="6">#REF!</definedName>
    <definedName name="ecpi" localSheetId="9">#REF!</definedName>
    <definedName name="ecpi">#REF!</definedName>
    <definedName name="ecpi03" localSheetId="0">#REF!</definedName>
    <definedName name="ecpi03" localSheetId="1">#REF!</definedName>
    <definedName name="ecpi03" localSheetId="3">#REF!</definedName>
    <definedName name="ecpi03" localSheetId="4">#REF!</definedName>
    <definedName name="ecpi03" localSheetId="6">#REF!</definedName>
    <definedName name="ecpi03" localSheetId="9">#REF!</definedName>
    <definedName name="ecpi03">#REF!</definedName>
    <definedName name="ecpic03" localSheetId="0">#REF!</definedName>
    <definedName name="ecpic03" localSheetId="1">#REF!</definedName>
    <definedName name="ecpic03" localSheetId="3">#REF!</definedName>
    <definedName name="ecpic03" localSheetId="4">#REF!</definedName>
    <definedName name="ecpic03" localSheetId="6">#REF!</definedName>
    <definedName name="ecpic03" localSheetId="9">#REF!</definedName>
    <definedName name="ecpic03">#REF!</definedName>
    <definedName name="ecpippef" localSheetId="0">#REF!</definedName>
    <definedName name="ecpippef" localSheetId="1">#REF!</definedName>
    <definedName name="ecpippef" localSheetId="3">#REF!</definedName>
    <definedName name="ecpippef" localSheetId="4">#REF!</definedName>
    <definedName name="ecpippef" localSheetId="6">#REF!</definedName>
    <definedName name="ecpippef" localSheetId="9">#REF!</definedName>
    <definedName name="ecpippef">#REF!</definedName>
    <definedName name="EEE" localSheetId="1"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"&amp;TEXT([14]edofza01!$C$24,"#,##0")</definedName>
    <definedName name="entidades2002" localSheetId="0">#REF!</definedName>
    <definedName name="entidades2002" localSheetId="1">#REF!</definedName>
    <definedName name="entidades2002" localSheetId="3">#REF!</definedName>
    <definedName name="entidades2002" localSheetId="4">#REF!</definedName>
    <definedName name="entidades2002" localSheetId="6">#REF!</definedName>
    <definedName name="entidades2002" localSheetId="9">#REF!</definedName>
    <definedName name="entidades2002">#REF!</definedName>
    <definedName name="entidadescierre2003" localSheetId="0">#REF!</definedName>
    <definedName name="entidadescierre2003" localSheetId="1">#REF!</definedName>
    <definedName name="entidadescierre2003" localSheetId="3">#REF!</definedName>
    <definedName name="entidadescierre2003" localSheetId="4">#REF!</definedName>
    <definedName name="entidadescierre2003" localSheetId="6">#REF!</definedName>
    <definedName name="entidadescierre2003" localSheetId="9">#REF!</definedName>
    <definedName name="entidadescierre2003">#REF!</definedName>
    <definedName name="esc" localSheetId="1"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0">[12]BANPRO99!#REF!</definedName>
    <definedName name="EYM" localSheetId="1">[12]BANPRO99!#REF!</definedName>
    <definedName name="EYM" localSheetId="3">[12]BANPRO99!#REF!</definedName>
    <definedName name="EYM" localSheetId="4">[12]BANPRO99!#REF!</definedName>
    <definedName name="EYM" localSheetId="6">[12]BANPRO99!#REF!</definedName>
    <definedName name="EYM" localSheetId="9">[12]BANPRO99!#REF!</definedName>
    <definedName name="EYM">[12]BANPRO99!#REF!</definedName>
    <definedName name="familias" localSheetId="0">#REF!</definedName>
    <definedName name="familias" localSheetId="1">#REF!</definedName>
    <definedName name="familias" localSheetId="3">#REF!</definedName>
    <definedName name="familias" localSheetId="4">#REF!</definedName>
    <definedName name="familias" localSheetId="6">#REF!</definedName>
    <definedName name="familias" localSheetId="9">#REF!</definedName>
    <definedName name="familias">#REF!</definedName>
    <definedName name="fd" localSheetId="0">[1]!OCT&amp;[1]!NOV&amp;[1]!DIC</definedName>
    <definedName name="fd" localSheetId="1">[2]!OCT&amp;[2]!NOV&amp;[2]!DIC</definedName>
    <definedName name="fd" localSheetId="3">[3]!OCT&amp;[3]!NOV&amp;[3]!DIC</definedName>
    <definedName name="fd" localSheetId="4">[1]!OCT&amp;[1]!NOV&amp;[1]!DIC</definedName>
    <definedName name="fd" localSheetId="6">[2]!OCT&amp;[2]!NOV&amp;[2]!DIC</definedName>
    <definedName name="fd" localSheetId="9">[4]!OCT&amp;[4]!NOV&amp;[4]!DIC</definedName>
    <definedName name="fd">[1]!OCT&amp;[1]!NOV&amp;[1]!DIC</definedName>
    <definedName name="FEB">"; FEBRERO.- "&amp;TEXT([14]edofza02!$C$24,"#,##0")</definedName>
    <definedName name="FECHA" localSheetId="6">[7]CONTROL!$A$1</definedName>
    <definedName name="FECHA">[8]CONTROL!$A$1</definedName>
    <definedName name="federalizado" localSheetId="0">#REF!</definedName>
    <definedName name="federalizado" localSheetId="1">#REF!</definedName>
    <definedName name="federalizado" localSheetId="3">#REF!</definedName>
    <definedName name="federalizado" localSheetId="4">#REF!</definedName>
    <definedName name="federalizado" localSheetId="6">#REF!</definedName>
    <definedName name="federalizado" localSheetId="9">#REF!</definedName>
    <definedName name="federalizado">#REF!</definedName>
    <definedName name="federalizado03" localSheetId="0">#REF!</definedName>
    <definedName name="federalizado03" localSheetId="1">#REF!</definedName>
    <definedName name="federalizado03" localSheetId="3">#REF!</definedName>
    <definedName name="federalizado03" localSheetId="4">#REF!</definedName>
    <definedName name="federalizado03" localSheetId="6">#REF!</definedName>
    <definedName name="federalizado03" localSheetId="9">#REF!</definedName>
    <definedName name="federalizado03">#REF!</definedName>
    <definedName name="federalizadoc03" localSheetId="0">#REF!</definedName>
    <definedName name="federalizadoc03" localSheetId="1">#REF!</definedName>
    <definedName name="federalizadoc03" localSheetId="3">#REF!</definedName>
    <definedName name="federalizadoc03" localSheetId="4">#REF!</definedName>
    <definedName name="federalizadoc03" localSheetId="6">#REF!</definedName>
    <definedName name="federalizadoc03" localSheetId="9">#REF!</definedName>
    <definedName name="federalizadoc03">#REF!</definedName>
    <definedName name="federalizadoppef" localSheetId="0">#REF!</definedName>
    <definedName name="federalizadoppef" localSheetId="1">#REF!</definedName>
    <definedName name="federalizadoppef" localSheetId="3">#REF!</definedName>
    <definedName name="federalizadoppef" localSheetId="4">#REF!</definedName>
    <definedName name="federalizadoppef" localSheetId="6">#REF!</definedName>
    <definedName name="federalizadoppef" localSheetId="9">#REF!</definedName>
    <definedName name="federalizadoppef">#REF!</definedName>
    <definedName name="FERRO96" localSheetId="0">#REF!</definedName>
    <definedName name="FERRO96" localSheetId="1">#REF!</definedName>
    <definedName name="FERRO96" localSheetId="3">#REF!</definedName>
    <definedName name="FERRO96" localSheetId="4">#REF!</definedName>
    <definedName name="FERRO96" localSheetId="6">#REF!</definedName>
    <definedName name="FERRO96" localSheetId="9">#REF!</definedName>
    <definedName name="FERRO96">#REF!</definedName>
    <definedName name="FFSDSDSDFSDF" localSheetId="1" hidden="1">{#N/A,#N/A,FALSE,"TOT";#N/A,#N/A,FALSE,"PEP";#N/A,#N/A,FALSE,"REF";#N/A,#N/A,FALSE,"GAS";#N/A,#N/A,FALSE,"PET";#N/A,#N/A,FALSE,"COR"}</definedName>
    <definedName name="FFSDSDSDFSDF" localSheetId="3"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9" hidden="1">{#N/A,#N/A,FALSE,"TOT";#N/A,#N/A,FALSE,"PEP";#N/A,#N/A,FALSE,"REF";#N/A,#N/A,FALSE,"GAS";#N/A,#N/A,FALSE,"PET";#N/A,#N/A,FALSE,"COR"}</definedName>
    <definedName name="FFSDSDSDFSDF" hidden="1">{#N/A,#N/A,FALSE,"TOT";#N/A,#N/A,FALSE,"PEP";#N/A,#N/A,FALSE,"REF";#N/A,#N/A,FALSE,"GAS";#N/A,#N/A,FALSE,"PET";#N/A,#N/A,FALSE,"COR"}</definedName>
    <definedName name="FORM" localSheetId="0">#REF!</definedName>
    <definedName name="FORM" localSheetId="1">#REF!</definedName>
    <definedName name="FORM" localSheetId="3">#REF!</definedName>
    <definedName name="FORM" localSheetId="4">#REF!</definedName>
    <definedName name="FORM" localSheetId="6">#REF!</definedName>
    <definedName name="FORM" localSheetId="9">#REF!</definedName>
    <definedName name="FORM">#REF!</definedName>
    <definedName name="función" localSheetId="0">#REF!</definedName>
    <definedName name="función" localSheetId="1">#REF!</definedName>
    <definedName name="función" localSheetId="3">#REF!</definedName>
    <definedName name="función" localSheetId="4">#REF!</definedName>
    <definedName name="función" localSheetId="6">#REF!</definedName>
    <definedName name="función" localSheetId="9">#REF!</definedName>
    <definedName name="función">#REF!</definedName>
    <definedName name="funciones">[33]funciones!$C$2:$D$30</definedName>
    <definedName name="geova" localSheetId="4">#REF!</definedName>
    <definedName name="geova" localSheetId="5">#REF!</definedName>
    <definedName name="geova" localSheetId="6">#REF!</definedName>
    <definedName name="geova" localSheetId="9">#REF!</definedName>
    <definedName name="geova">#REF!</definedName>
    <definedName name="gf" localSheetId="1">#N/A</definedName>
    <definedName name="gf">#N/A</definedName>
    <definedName name="gfd" localSheetId="0">[1]!SEP&amp;[1]!OCT&amp;[1]!NOV&amp;[1]!DIC</definedName>
    <definedName name="gfd" localSheetId="1">[2]!SEP&amp;[2]!OCT&amp;[2]!NOV&amp;[2]!DIC</definedName>
    <definedName name="gfd" localSheetId="3">[3]!SEP&amp;[3]!OCT&amp;[3]!NOV&amp;[3]!DIC</definedName>
    <definedName name="gfd" localSheetId="4">[1]!SEP&amp;[1]!OCT&amp;[1]!NOV&amp;[1]!DIC</definedName>
    <definedName name="gfd" localSheetId="6">[2]!SEP&amp;[2]!OCT&amp;[2]!NOV&amp;[2]!DIC</definedName>
    <definedName name="gfd" localSheetId="9">[4]!SEP&amp;[4]!OCT&amp;[4]!NOV&amp;[4]!DIC</definedName>
    <definedName name="gfd">[1]!SEP&amp;[1]!OCT&amp;[1]!NOV&amp;[1]!DIC</definedName>
    <definedName name="gfddd" localSheetId="0">+IF([1]!MES=1,[1]!ddd,IF([1]!MES=2,[1]!_________SEP1,IF([1]!MES=3,[1]!_________OCT1,IF([1]!MES=4,[1]!_________OCT1,IF([1]!MES=5,[1]!_________NOV1,IF([1]!MES=6,[1]!DIC))))))</definedName>
    <definedName name="gfddd" localSheetId="1">+IF([2]!MES=1,[2]!ddd,IF([2]!MES=2,[2]!_________SEP1,IF([2]!MES=3,[2]!_________OCT1,IF([2]!MES=4,[2]!_________OCT1,IF([2]!MES=5,[2]!_________NOV1,IF([2]!MES=6,[2]!DIC))))))</definedName>
    <definedName name="gfddd" localSheetId="3">+IF([3]!MES=1,[3]!ddd,IF([3]!MES=2,[3]!_________SEP1,IF([3]!MES=3,[3]!_________OCT1,IF([3]!MES=4,[3]!_________OCT1,IF([3]!MES=5,[3]!_________NOV1,IF([3]!MES=6,[3]!DIC))))))</definedName>
    <definedName name="gfddd" localSheetId="4">+IF([1]!MES=1,[1]!ddd,IF([1]!MES=2,[1]!_________SEP1,IF([1]!MES=3,[1]!_________OCT1,IF([1]!MES=4,[1]!_________OCT1,IF([1]!MES=5,[1]!_________NOV1,IF([1]!MES=6,[1]!DIC))))))</definedName>
    <definedName name="gfddd" localSheetId="6">+IF([2]!MES=1,[2]!ddd,IF([2]!MES=2,[2]!_________SEP1,IF([2]!MES=3,[2]!_________OCT1,IF([2]!MES=4,[2]!_________OCT1,IF([2]!MES=5,[2]!_________NOV1,IF([2]!MES=6,[2]!DIC))))))</definedName>
    <definedName name="gfddd" localSheetId="9">+IF([4]!MES=1,[4]!ddd,IF([4]!MES=2,[4]!_________SEP1,IF([4]!MES=3,[4]!_________OCT1,IF([4]!MES=4,[4]!_________OCT1,IF([4]!MES=5,[4]!_________NOV1,IF([4]!MES=6,[4]!DIC))))))</definedName>
    <definedName name="gfddd">+IF([1]!MES=1,[1]!ddd,IF([1]!MES=2,[1]!_________SEP1,IF([1]!MES=3,[1]!_________OCT1,IF([1]!MES=4,[1]!_________OCT1,IF([1]!MES=5,[1]!_________NOV1,IF([1]!MES=6,[1]!DIC))))))</definedName>
    <definedName name="ggg" localSheetId="0">[1]!FEB&amp;[1]!MAR&amp;[1]!ABR&amp;[1]!MAY&amp;[1]!JUN&amp;[1]!JUL</definedName>
    <definedName name="ggg" localSheetId="1">[2]!FEB&amp;[2]!MAR&amp;[2]!ABR&amp;[2]!MAY&amp;[2]!JUN&amp;[2]!JUL</definedName>
    <definedName name="ggg" localSheetId="3">[3]!FEB&amp;[3]!MAR&amp;[3]!ABR&amp;[3]!MAY&amp;[3]!JUN&amp;[3]!JUL</definedName>
    <definedName name="ggg" localSheetId="4">[1]!FEB&amp;[1]!MAR&amp;[1]!ABR&amp;[1]!MAY&amp;[1]!JUN&amp;[1]!JUL</definedName>
    <definedName name="ggg" localSheetId="6">[2]!FEB&amp;[2]!MAR&amp;[2]!ABR&amp;[2]!MAY&amp;[2]!JUN&amp;[2]!JUL</definedName>
    <definedName name="ggg" localSheetId="9">[4]!FEB&amp;[4]!MAR&amp;[4]!ABR&amp;[4]!MAY&amp;[4]!JUN&amp;[4]!JUL</definedName>
    <definedName name="ggg">[1]!FEB&amp;[1]!MAR&amp;[1]!ABR&amp;[1]!MAY&amp;[1]!JUN&amp;[1]!JUL</definedName>
    <definedName name="GPRG02" localSheetId="0">#REF!</definedName>
    <definedName name="GPRG02" localSheetId="1">#REF!</definedName>
    <definedName name="GPRG02" localSheetId="3">#REF!</definedName>
    <definedName name="GPRG02" localSheetId="4">#REF!</definedName>
    <definedName name="GPRG02" localSheetId="6">#REF!</definedName>
    <definedName name="GPRG02" localSheetId="9">#REF!</definedName>
    <definedName name="GPRG02">#REF!</definedName>
    <definedName name="GPRG03" localSheetId="0">#REF!</definedName>
    <definedName name="GPRG03" localSheetId="1">#REF!</definedName>
    <definedName name="GPRG03" localSheetId="3">#REF!</definedName>
    <definedName name="GPRG03" localSheetId="4">#REF!</definedName>
    <definedName name="GPRG03" localSheetId="6">#REF!</definedName>
    <definedName name="GPRG03" localSheetId="9">#REF!</definedName>
    <definedName name="GPRG03">#REF!</definedName>
    <definedName name="GPRG04" localSheetId="0">#REF!</definedName>
    <definedName name="GPRG04" localSheetId="1">#REF!</definedName>
    <definedName name="GPRG04" localSheetId="3">#REF!</definedName>
    <definedName name="GPRG04" localSheetId="4">#REF!</definedName>
    <definedName name="GPRG04" localSheetId="6">#REF!</definedName>
    <definedName name="GPRG04" localSheetId="9">#REF!</definedName>
    <definedName name="GPRG04">#REF!</definedName>
    <definedName name="GPRG05" localSheetId="0">#REF!</definedName>
    <definedName name="GPRG05" localSheetId="1">#REF!</definedName>
    <definedName name="GPRG05" localSheetId="3">#REF!</definedName>
    <definedName name="GPRG05" localSheetId="4">#REF!</definedName>
    <definedName name="GPRG05" localSheetId="6">#REF!</definedName>
    <definedName name="GPRG05" localSheetId="9">#REF!</definedName>
    <definedName name="GPRG05">#REF!</definedName>
    <definedName name="GPRG06" localSheetId="0">#REF!</definedName>
    <definedName name="GPRG06" localSheetId="1">#REF!</definedName>
    <definedName name="GPRG06" localSheetId="3">#REF!</definedName>
    <definedName name="GPRG06" localSheetId="4">#REF!</definedName>
    <definedName name="GPRG06" localSheetId="6">#REF!</definedName>
    <definedName name="GPRG06" localSheetId="9">#REF!</definedName>
    <definedName name="GPRG06">#REF!</definedName>
    <definedName name="GPRG07" localSheetId="0">#REF!</definedName>
    <definedName name="GPRG07" localSheetId="1">#REF!</definedName>
    <definedName name="GPRG07" localSheetId="3">#REF!</definedName>
    <definedName name="GPRG07" localSheetId="4">#REF!</definedName>
    <definedName name="GPRG07" localSheetId="6">#REF!</definedName>
    <definedName name="GPRG07" localSheetId="9">#REF!</definedName>
    <definedName name="GPRG07">#REF!</definedName>
    <definedName name="GPRG08" localSheetId="0">#REF!</definedName>
    <definedName name="GPRG08" localSheetId="1">#REF!</definedName>
    <definedName name="GPRG08" localSheetId="3">#REF!</definedName>
    <definedName name="GPRG08" localSheetId="4">#REF!</definedName>
    <definedName name="GPRG08" localSheetId="6">#REF!</definedName>
    <definedName name="GPRG08" localSheetId="9">#REF!</definedName>
    <definedName name="GPRG08">#REF!</definedName>
    <definedName name="GPRG09" localSheetId="0">#REF!</definedName>
    <definedName name="GPRG09" localSheetId="1">#REF!</definedName>
    <definedName name="GPRG09" localSheetId="3">#REF!</definedName>
    <definedName name="GPRG09" localSheetId="4">#REF!</definedName>
    <definedName name="GPRG09" localSheetId="6">#REF!</definedName>
    <definedName name="GPRG09" localSheetId="9">#REF!</definedName>
    <definedName name="GPRG09">#REF!</definedName>
    <definedName name="GPRG10" localSheetId="0">#REF!</definedName>
    <definedName name="GPRG10" localSheetId="1">#REF!</definedName>
    <definedName name="GPRG10" localSheetId="3">#REF!</definedName>
    <definedName name="GPRG10" localSheetId="4">#REF!</definedName>
    <definedName name="GPRG10" localSheetId="6">#REF!</definedName>
    <definedName name="GPRG10" localSheetId="9">#REF!</definedName>
    <definedName name="GPRG10">#REF!</definedName>
    <definedName name="GPRG11" localSheetId="0">#REF!</definedName>
    <definedName name="GPRG11" localSheetId="1">#REF!</definedName>
    <definedName name="GPRG11" localSheetId="3">#REF!</definedName>
    <definedName name="GPRG11" localSheetId="4">#REF!</definedName>
    <definedName name="GPRG11" localSheetId="6">#REF!</definedName>
    <definedName name="GPRG11" localSheetId="9">#REF!</definedName>
    <definedName name="GPRG11">#REF!</definedName>
    <definedName name="GPS" localSheetId="0">[12]BANPRO99!#REF!</definedName>
    <definedName name="GPS" localSheetId="1">[12]BANPRO99!#REF!</definedName>
    <definedName name="GPS" localSheetId="3">[12]BANPRO99!#REF!</definedName>
    <definedName name="GPS" localSheetId="4">[12]BANPRO99!#REF!</definedName>
    <definedName name="GPS" localSheetId="6">[12]BANPRO99!#REF!</definedName>
    <definedName name="GPS" localSheetId="9">[12]BANPRO99!#REF!</definedName>
    <definedName name="GPS">[12]BANPRO99!#REF!</definedName>
    <definedName name="GTtoNoProgRamos" localSheetId="1">'[34]GP Ramos'!$A$1:$N$11204</definedName>
    <definedName name="GTtoNoProgRamos">'[34]GP Ramos'!$A$1:$N$11204</definedName>
    <definedName name="HABERES">#N/A</definedName>
    <definedName name="HJK" localSheetId="0">[1]!ABR&amp;[1]!MAY&amp;[1]!JUN&amp;[1]!JUL&amp;[1]!AGO&amp;[1]!SEP</definedName>
    <definedName name="HJK" localSheetId="1">[2]!ABR&amp;[2]!MAY&amp;[2]!JUN&amp;[2]!JUL&amp;[2]!AGO&amp;[2]!SEP</definedName>
    <definedName name="HJK" localSheetId="3">[3]!ABR&amp;[3]!MAY&amp;[3]!JUN&amp;[3]!JUL&amp;[3]!AGO&amp;[3]!SEP</definedName>
    <definedName name="HJK" localSheetId="4">[1]!ABR&amp;[1]!MAY&amp;[1]!JUN&amp;[1]!JUL&amp;[1]!AGO&amp;[1]!SEP</definedName>
    <definedName name="HJK" localSheetId="6">[2]!ABR&amp;[2]!MAY&amp;[2]!JUN&amp;[2]!JUL&amp;[2]!AGO&amp;[2]!SEP</definedName>
    <definedName name="HJK" localSheetId="9">[4]!ABR&amp;[4]!MAY&amp;[4]!JUN&amp;[4]!JUL&amp;[4]!AGO&amp;[4]!SEP</definedName>
    <definedName name="HJK">[1]!ABR&amp;[1]!MAY&amp;[1]!JUN&amp;[1]!JUL&amp;[1]!AGO&amp;[1]!SEP</definedName>
    <definedName name="hoja1" localSheetId="0">#REF!</definedName>
    <definedName name="hoja1" localSheetId="1">#REF!</definedName>
    <definedName name="hoja1" localSheetId="3">#REF!</definedName>
    <definedName name="hoja1" localSheetId="4">#REF!</definedName>
    <definedName name="hoja1" localSheetId="6">#REF!</definedName>
    <definedName name="hoja1" localSheetId="9">#REF!</definedName>
    <definedName name="hoja1">#REF!</definedName>
    <definedName name="hoja2" localSheetId="0">#REF!</definedName>
    <definedName name="hoja2" localSheetId="1">#REF!</definedName>
    <definedName name="hoja2" localSheetId="3">#REF!</definedName>
    <definedName name="hoja2" localSheetId="4">#REF!</definedName>
    <definedName name="hoja2" localSheetId="6">#REF!</definedName>
    <definedName name="hoja2" localSheetId="9">#REF!</definedName>
    <definedName name="hoja2">#REF!</definedName>
    <definedName name="hoja3" localSheetId="0">#REF!</definedName>
    <definedName name="hoja3" localSheetId="1">#REF!</definedName>
    <definedName name="hoja3" localSheetId="3">#REF!</definedName>
    <definedName name="hoja3" localSheetId="4">#REF!</definedName>
    <definedName name="hoja3" localSheetId="6">#REF!</definedName>
    <definedName name="hoja3" localSheetId="9">#REF!</definedName>
    <definedName name="hoja3">#REF!</definedName>
    <definedName name="hoja4" localSheetId="0">#REF!+#REF!</definedName>
    <definedName name="hoja4" localSheetId="1">#REF!+#REF!</definedName>
    <definedName name="hoja4" localSheetId="3">#REF!+#REF!</definedName>
    <definedName name="hoja4" localSheetId="4">#REF!+#REF!</definedName>
    <definedName name="hoja4" localSheetId="6">#REF!+#REF!</definedName>
    <definedName name="hoja4" localSheetId="9">#REF!+#REF!</definedName>
    <definedName name="hoja4">#REF!+#REF!</definedName>
    <definedName name="HT_1" localSheetId="0">#REF!</definedName>
    <definedName name="HT_1" localSheetId="1">#REF!</definedName>
    <definedName name="HT_1" localSheetId="3">#REF!</definedName>
    <definedName name="HT_1" localSheetId="4">#REF!</definedName>
    <definedName name="HT_1" localSheetId="6">#REF!</definedName>
    <definedName name="HT_1" localSheetId="9">#REF!</definedName>
    <definedName name="HT_1">#REF!</definedName>
    <definedName name="I" localSheetId="0">#REF!</definedName>
    <definedName name="I" localSheetId="1">#REF!</definedName>
    <definedName name="I" localSheetId="3">#REF!</definedName>
    <definedName name="I" localSheetId="4">#REF!</definedName>
    <definedName name="I" localSheetId="6">#REF!</definedName>
    <definedName name="I" localSheetId="9">#REF!</definedName>
    <definedName name="I">#REF!</definedName>
    <definedName name="ID_GFS">#REF!</definedName>
    <definedName name="ID_PP">#REF!</definedName>
    <definedName name="ID_UR">#REF!</definedName>
    <definedName name="iii" localSheetId="0">#REF!</definedName>
    <definedName name="iii" localSheetId="1">#REF!</definedName>
    <definedName name="iii" localSheetId="3">#REF!</definedName>
    <definedName name="iii" localSheetId="4">#REF!</definedName>
    <definedName name="iii" localSheetId="6">#REF!</definedName>
    <definedName name="iii" localSheetId="9">#REF!</definedName>
    <definedName name="iii">#REF!</definedName>
    <definedName name="IMP_APORTA" localSheetId="0">#REF!</definedName>
    <definedName name="IMP_APORTA" localSheetId="1">#REF!</definedName>
    <definedName name="IMP_APORTA" localSheetId="3">#REF!</definedName>
    <definedName name="IMP_APORTA" localSheetId="4">#REF!</definedName>
    <definedName name="IMP_APORTA" localSheetId="6">#REF!</definedName>
    <definedName name="IMP_APORTA" localSheetId="9">#REF!</definedName>
    <definedName name="IMP_APORTA">#REF!</definedName>
    <definedName name="IMP_BRUTOT" localSheetId="0">#REF!</definedName>
    <definedName name="IMP_BRUTOT" localSheetId="1">#REF!</definedName>
    <definedName name="IMP_BRUTOT" localSheetId="3">#REF!</definedName>
    <definedName name="IMP_BRUTOT" localSheetId="4">#REF!</definedName>
    <definedName name="IMP_BRUTOT" localSheetId="6">#REF!</definedName>
    <definedName name="IMP_BRUTOT" localSheetId="9">#REF!</definedName>
    <definedName name="IMP_BRUTOT">#REF!</definedName>
    <definedName name="imp_control" localSheetId="0">#REF!</definedName>
    <definedName name="imp_control" localSheetId="1">#REF!</definedName>
    <definedName name="imp_control" localSheetId="3">#REF!</definedName>
    <definedName name="imp_control" localSheetId="4">#REF!</definedName>
    <definedName name="imp_control" localSheetId="6">#REF!</definedName>
    <definedName name="imp_control" localSheetId="9">#REF!</definedName>
    <definedName name="imp_control">#REF!</definedName>
    <definedName name="Imprimir_área_IM" localSheetId="0">#REF!</definedName>
    <definedName name="Imprimir_área_IM" localSheetId="1">#REF!</definedName>
    <definedName name="Imprimir_área_IM" localSheetId="3">#REF!</definedName>
    <definedName name="Imprimir_área_IM" localSheetId="4">#REF!</definedName>
    <definedName name="Imprimir_área_IM" localSheetId="6">#REF!</definedName>
    <definedName name="Imprimir_área_IM" localSheetId="9">#REF!</definedName>
    <definedName name="Imprimir_área_IM">#REF!</definedName>
    <definedName name="IMSS96" localSheetId="0">#REF!</definedName>
    <definedName name="IMSS96" localSheetId="1">#REF!</definedName>
    <definedName name="IMSS96" localSheetId="3">#REF!</definedName>
    <definedName name="IMSS96" localSheetId="4">#REF!</definedName>
    <definedName name="IMSS96" localSheetId="6">#REF!</definedName>
    <definedName name="IMSS96" localSheetId="9">#REF!</definedName>
    <definedName name="IMSS96">#REF!</definedName>
    <definedName name="IMSSE" localSheetId="1">'[21] '!$Z$99:$AE$143</definedName>
    <definedName name="IMSSE">'[21] '!$Z$99:$AE$143</definedName>
    <definedName name="IMSSM" localSheetId="1">'[21] '!$Z$51:$AE$95</definedName>
    <definedName name="IMSSM">'[21] '!$Z$51:$AE$95</definedName>
    <definedName name="IMSSO" localSheetId="1">'[21] '!$Z$3:$AE$47</definedName>
    <definedName name="IMSSO">'[21] '!$Z$3:$AE$47</definedName>
    <definedName name="ISSSTE96" localSheetId="0">#REF!</definedName>
    <definedName name="ISSSTE96" localSheetId="1">#REF!</definedName>
    <definedName name="ISSSTE96" localSheetId="3">#REF!</definedName>
    <definedName name="ISSSTE96" localSheetId="4">#REF!</definedName>
    <definedName name="ISSSTE96" localSheetId="6">#REF!</definedName>
    <definedName name="ISSSTE96" localSheetId="9">#REF!</definedName>
    <definedName name="ISSSTE96">#REF!</definedName>
    <definedName name="ISSSTEE" localSheetId="1">'[21] '!$T$99:$Y$143</definedName>
    <definedName name="ISSSTEE">'[21] '!$T$99:$Y$143</definedName>
    <definedName name="ISSSTEM" localSheetId="1">'[21] '!$T$51:$Y$95</definedName>
    <definedName name="ISSSTEM">'[21] '!$T$51:$Y$95</definedName>
    <definedName name="ISSSTEO" localSheetId="1">'[21] '!$T$3:$Y$47</definedName>
    <definedName name="ISSSTEO">'[21] '!$T$3:$Y$47</definedName>
    <definedName name="IV" localSheetId="0">[12]BANPRO99!#REF!</definedName>
    <definedName name="IV" localSheetId="1">[12]BANPRO99!#REF!</definedName>
    <definedName name="IV" localSheetId="3">[12]BANPRO99!#REF!</definedName>
    <definedName name="IV" localSheetId="4">[12]BANPRO99!#REF!</definedName>
    <definedName name="IV" localSheetId="6">[12]BANPRO99!#REF!</definedName>
    <definedName name="IV" localSheetId="9">[12]BANPRO99!#REF!</definedName>
    <definedName name="IV">[12]BANPRO99!#REF!</definedName>
    <definedName name="jjj" localSheetId="0">#REF!</definedName>
    <definedName name="jjj" localSheetId="1">#REF!</definedName>
    <definedName name="jjj" localSheetId="3">#REF!</definedName>
    <definedName name="jjj" localSheetId="4">#REF!</definedName>
    <definedName name="jjj" localSheetId="6">#REF!</definedName>
    <definedName name="jjj" localSheetId="9">#REF!</definedName>
    <definedName name="jjj">#REF!</definedName>
    <definedName name="JUL">"; JULIO.- "&amp;TEXT([14]edofza07!$C$24,"#,##0")</definedName>
    <definedName name="JULIO" localSheetId="0">[1]!FEB&amp;[1]!MAR&amp;[1]!ABR&amp;[1]!MAY&amp;[1]!JUN&amp;[1]!JUL</definedName>
    <definedName name="JULIO" localSheetId="1">[2]!FEB&amp;[2]!MAR&amp;[2]!ABR&amp;[2]!MAY&amp;[2]!JUN&amp;[2]!JUL</definedName>
    <definedName name="JULIO" localSheetId="3">[3]!FEB&amp;[3]!MAR&amp;[3]!ABR&amp;[3]!MAY&amp;[3]!JUN&amp;[3]!JUL</definedName>
    <definedName name="JULIO" localSheetId="4">[1]!FEB&amp;[1]!MAR&amp;[1]!ABR&amp;[1]!MAY&amp;[1]!JUN&amp;[1]!JUL</definedName>
    <definedName name="JULIO" localSheetId="6">[2]!FEB&amp;[2]!MAR&amp;[2]!ABR&amp;[2]!MAY&amp;[2]!JUN&amp;[2]!JUL</definedName>
    <definedName name="JULIO" localSheetId="9">[4]!FEB&amp;[4]!MAR&amp;[4]!ABR&amp;[4]!MAY&amp;[4]!JUN&amp;[4]!JUL</definedName>
    <definedName name="JULIO">[1]!FEB&amp;[1]!MAR&amp;[1]!ABR&amp;[1]!MAY&amp;[1]!JUN&amp;[1]!JUL</definedName>
    <definedName name="JUN">"; JUNIO.- "&amp;TEXT([14]edofza06!$C$24,"#,##0")</definedName>
    <definedName name="kkk" localSheetId="0">#REF!</definedName>
    <definedName name="kkk" localSheetId="1">#REF!</definedName>
    <definedName name="kkk" localSheetId="3">#REF!</definedName>
    <definedName name="kkk" localSheetId="4">#REF!</definedName>
    <definedName name="kkk" localSheetId="6">#REF!</definedName>
    <definedName name="kkk" localSheetId="9">#REF!</definedName>
    <definedName name="kkk">#REF!</definedName>
    <definedName name="lfc" localSheetId="0">+TEXT(IF(AND(OR(DAY([1]!FECHA)&gt;=1,DAY([1]!FECHA)&lt;=10),MONTH([1]!FECHA)=1),YEAR([1]!FECHA)-1,YEAR([1]!FECHA)),"0")</definedName>
    <definedName name="lfc" localSheetId="1">+TEXT(IF(AND(OR(DAY([2]!FECHA)&gt;=1,DAY([2]!FECHA)&lt;=10),MONTH([2]!FECHA)=1),YEAR([2]!FECHA)-1,YEAR([2]!FECHA)),"0")</definedName>
    <definedName name="lfc" localSheetId="3">+TEXT(IF(AND(OR(DAY([3]!FECHA)&gt;=1,DAY([3]!FECHA)&lt;=10),MONTH([3]!FECHA)=1),YEAR([3]!FECHA)-1,YEAR([3]!FECHA)),"0")</definedName>
    <definedName name="lfc" localSheetId="4">+TEXT(IF(AND(OR(DAY([1]!FECHA)&gt;=1,DAY([1]!FECHA)&lt;=10),MONTH([1]!FECHA)=1),YEAR([1]!FECHA)-1,YEAR([1]!FECHA)),"0")</definedName>
    <definedName name="lfc" localSheetId="6">+TEXT(IF(AND(OR(DAY([2]!FECHA)&gt;=1,DAY([2]!FECHA)&lt;=10),MONTH([2]!FECHA)=1),YEAR([2]!FECHA)-1,YEAR([2]!FECHA)),"0")</definedName>
    <definedName name="lfc" localSheetId="9">+TEXT(IF(AND(OR(DAY([4]!FECHA)&gt;=1,DAY([4]!FECHA)&lt;=10),MONTH([4]!FECHA)=1),YEAR([4]!FECHA)-1,YEAR([4]!FECHA)),"0")</definedName>
    <definedName name="lfc">+TEXT(IF(AND(OR(DAY([1]!FECHA)&gt;=1,DAY([1]!FECHA)&lt;=10),MONTH([1]!FECHA)=1),YEAR([1]!FECHA)-1,YEAR([1]!FECHA)),"0")</definedName>
    <definedName name="LFCE" localSheetId="1">'[21] '!$N$99:$S$143</definedName>
    <definedName name="LFCE">'[21] '!$N$99:$S$143</definedName>
    <definedName name="LFCM" localSheetId="1">'[21] '!$N$51:$S$95</definedName>
    <definedName name="LFCM">'[21] '!$N$51:$S$95</definedName>
    <definedName name="LFCO" localSheetId="1">'[21] '!$N$3:$S$47</definedName>
    <definedName name="LFCO">'[21] '!$N$3:$S$47</definedName>
    <definedName name="lll" localSheetId="0">[1]!OCT&amp;[1]!NOV&amp;[1]!DIC</definedName>
    <definedName name="lll" localSheetId="1">[2]!OCT&amp;[2]!NOV&amp;[2]!DIC</definedName>
    <definedName name="lll" localSheetId="3">[3]!OCT&amp;[3]!NOV&amp;[3]!DIC</definedName>
    <definedName name="lll" localSheetId="4">[1]!OCT&amp;[1]!NOV&amp;[1]!DIC</definedName>
    <definedName name="lll" localSheetId="6">[2]!OCT&amp;[2]!NOV&amp;[2]!DIC</definedName>
    <definedName name="lll" localSheetId="9">[4]!OCT&amp;[4]!NOV&amp;[4]!DIC</definedName>
    <definedName name="lll">[1]!OCT&amp;[1]!NOV&amp;[1]!DIC</definedName>
    <definedName name="LOTE96" localSheetId="0">#REF!</definedName>
    <definedName name="LOTE96" localSheetId="1">#REF!</definedName>
    <definedName name="LOTE96" localSheetId="3">#REF!</definedName>
    <definedName name="LOTE96" localSheetId="4">#REF!</definedName>
    <definedName name="LOTE96" localSheetId="6">#REF!</definedName>
    <definedName name="LOTE96" localSheetId="9">#REF!</definedName>
    <definedName name="LOTE96">#REF!</definedName>
    <definedName name="LUCY">#N/A</definedName>
    <definedName name="LYFC96" localSheetId="0">#REF!</definedName>
    <definedName name="LYFC96" localSheetId="1">#REF!</definedName>
    <definedName name="LYFC96" localSheetId="3">#REF!</definedName>
    <definedName name="LYFC96" localSheetId="4">#REF!</definedName>
    <definedName name="LYFC96" localSheetId="6">#REF!</definedName>
    <definedName name="LYFC96" localSheetId="9">#REF!</definedName>
    <definedName name="LYFC96">#REF!</definedName>
    <definedName name="m" localSheetId="0">[1]!MAR&amp;[1]!ABR&amp;[1]!MAY&amp;[1]!JUN&amp;[1]!JUL&amp;[1]!AGO</definedName>
    <definedName name="m" localSheetId="1">[2]!MAR&amp;[2]!ABR&amp;[2]!MAY&amp;[2]!JUN&amp;[2]!JUL&amp;[2]!AGO</definedName>
    <definedName name="m" localSheetId="3">[3]!MAR&amp;[3]!ABR&amp;[3]!MAY&amp;[3]!JUN&amp;[3]!JUL&amp;[3]!AGO</definedName>
    <definedName name="m" localSheetId="4">[1]!MAR&amp;[1]!ABR&amp;[1]!MAY&amp;[1]!JUN&amp;[1]!JUL&amp;[1]!AGO</definedName>
    <definedName name="m" localSheetId="6">[2]!MAR&amp;[2]!ABR&amp;[2]!MAY&amp;[2]!JUN&amp;[2]!JUL&amp;[2]!AGO</definedName>
    <definedName name="m" localSheetId="9">[4]!MAR&amp;[4]!ABR&amp;[4]!MAY&amp;[4]!JUN&amp;[4]!JUL&amp;[4]!AGO</definedName>
    <definedName name="m">[1]!MAR&amp;[1]!ABR&amp;[1]!MAY&amp;[1]!JUN&amp;[1]!JUL&amp;[1]!AGO</definedName>
    <definedName name="mamá">'[9]Premisas IMSS'!$M$14</definedName>
    <definedName name="maña">'[9]Premisas IMSS'!$M$13</definedName>
    <definedName name="MAR">"; MARZO.- "&amp;TEXT([14]edofza03!$C$24,"#,##0")</definedName>
    <definedName name="MARI">#N/A</definedName>
    <definedName name="MAS" localSheetId="1"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"&amp;TEXT([14]edofza05!$C$24,"#,##0")</definedName>
    <definedName name="MES" localSheetId="7">#REF!</definedName>
    <definedName name="MES">[14]Hoja1!$A$3</definedName>
    <definedName name="Mesppto" localSheetId="0">#REF!</definedName>
    <definedName name="Mesppto" localSheetId="1">#REF!</definedName>
    <definedName name="Mesppto" localSheetId="3">#REF!</definedName>
    <definedName name="Mesppto" localSheetId="4">#REF!</definedName>
    <definedName name="Mesppto" localSheetId="6">#REF!</definedName>
    <definedName name="Mesppto" localSheetId="9">#REF!</definedName>
    <definedName name="Mesppto">#REF!</definedName>
    <definedName name="METAS" localSheetId="0">[12]BANPRO99!#REF!</definedName>
    <definedName name="METAS" localSheetId="1">[12]BANPRO99!#REF!</definedName>
    <definedName name="METAS" localSheetId="3">[12]BANPRO99!#REF!</definedName>
    <definedName name="METAS" localSheetId="4">[12]BANPRO99!#REF!</definedName>
    <definedName name="METAS" localSheetId="6">[12]BANPRO99!#REF!</definedName>
    <definedName name="METAS" localSheetId="9">[12]BANPRO99!#REF!</definedName>
    <definedName name="METAS">[12]BANPRO99!#REF!</definedName>
    <definedName name="modif_anual">#REF!</definedName>
    <definedName name="Modif00" localSheetId="0">#REF!</definedName>
    <definedName name="Modif00" localSheetId="1">#REF!</definedName>
    <definedName name="Modif00" localSheetId="3">#REF!</definedName>
    <definedName name="Modif00" localSheetId="4">#REF!</definedName>
    <definedName name="Modif00" localSheetId="6">#REF!</definedName>
    <definedName name="Modif00" localSheetId="9">#REF!</definedName>
    <definedName name="Modif00">#REF!</definedName>
    <definedName name="modifalmes">#REF!</definedName>
    <definedName name="mor" localSheetId="1"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'[9]Premisas IMSS'!$M$15</definedName>
    <definedName name="mun" localSheetId="0">[1]!ABR&amp;[1]!MAY&amp;[1]!JUN&amp;[1]!JUL&amp;[1]!AGO&amp;[1]!SEP</definedName>
    <definedName name="mun" localSheetId="1">[2]!ABR&amp;[2]!MAY&amp;[2]!JUN&amp;[2]!JUL&amp;[2]!AGO&amp;[2]!SEP</definedName>
    <definedName name="mun" localSheetId="3">[3]!ABR&amp;[3]!MAY&amp;[3]!JUN&amp;[3]!JUL&amp;[3]!AGO&amp;[3]!SEP</definedName>
    <definedName name="mun" localSheetId="4">[1]!ABR&amp;[1]!MAY&amp;[1]!JUN&amp;[1]!JUL&amp;[1]!AGO&amp;[1]!SEP</definedName>
    <definedName name="mun" localSheetId="6">[2]!ABR&amp;[2]!MAY&amp;[2]!JUN&amp;[2]!JUL&amp;[2]!AGO&amp;[2]!SEP</definedName>
    <definedName name="mun" localSheetId="9">[4]!ABR&amp;[4]!MAY&amp;[4]!JUN&amp;[4]!JUL&amp;[4]!AGO&amp;[4]!SEP</definedName>
    <definedName name="mun">[1]!ABR&amp;[1]!MAY&amp;[1]!JUN&amp;[1]!JUL&amp;[1]!AGO&amp;[1]!SEP</definedName>
    <definedName name="NINGUNO" localSheetId="0">[1]!SEP&amp;[1]!OCT&amp;[1]!NOV&amp;[1]!DIC</definedName>
    <definedName name="NINGUNO" localSheetId="1">[2]!SEP&amp;[2]!OCT&amp;[2]!NOV&amp;[2]!DIC</definedName>
    <definedName name="NINGUNO" localSheetId="3">[3]!SEP&amp;[3]!OCT&amp;[3]!NOV&amp;[3]!DIC</definedName>
    <definedName name="NINGUNO" localSheetId="4">[1]!SEP&amp;[1]!OCT&amp;[1]!NOV&amp;[1]!DIC</definedName>
    <definedName name="NINGUNO" localSheetId="6">[2]!SEP&amp;[2]!OCT&amp;[2]!NOV&amp;[2]!DIC</definedName>
    <definedName name="NINGUNO" localSheetId="9">[4]!SEP&amp;[4]!OCT&amp;[4]!NOV&amp;[4]!DIC</definedName>
    <definedName name="NINGUNO">[1]!SEP&amp;[1]!OCT&amp;[1]!NOV&amp;[1]!DIC</definedName>
    <definedName name="NIV">#N/A</definedName>
    <definedName name="NOV">"; NOVIEMBRE.- "&amp;TEXT([14]edofza11!$C$45,"#,##0")</definedName>
    <definedName name="nuevo" localSheetId="0" hidden="1">#REF!</definedName>
    <definedName name="nuevo" localSheetId="1" hidden="1">#REF!</definedName>
    <definedName name="nuevo" localSheetId="3" hidden="1">#REF!</definedName>
    <definedName name="nuevo" localSheetId="4" hidden="1">#REF!</definedName>
    <definedName name="nuevo" localSheetId="6" hidden="1">#REF!</definedName>
    <definedName name="nuevo" localSheetId="7" hidden="1">#REF!</definedName>
    <definedName name="nuevo" localSheetId="9" hidden="1">#REF!</definedName>
    <definedName name="nuevo" hidden="1">#REF!</definedName>
    <definedName name="ñ" localSheetId="0">+TEXT(IF(AND(OR(DAY([1]!FECHA)&gt;=1,DAY([1]!FECHA)&lt;=10),MONTH([1]!FECHA)=1),YEAR([1]!FECHA)-1,YEAR([1]!FECHA)),"0")</definedName>
    <definedName name="ñ" localSheetId="1">+TEXT(IF(AND(OR(DAY([2]!FECHA)&gt;=1,DAY([2]!FECHA)&lt;=10),MONTH([2]!FECHA)=1),YEAR([2]!FECHA)-1,YEAR([2]!FECHA)),"0")</definedName>
    <definedName name="ñ" localSheetId="3">+TEXT(IF(AND(OR(DAY([3]!FECHA)&gt;=1,DAY([3]!FECHA)&lt;=10),MONTH([3]!FECHA)=1),YEAR([3]!FECHA)-1,YEAR([3]!FECHA)),"0")</definedName>
    <definedName name="ñ" localSheetId="4">+TEXT(IF(AND(OR(DAY([1]!FECHA)&gt;=1,DAY([1]!FECHA)&lt;=10),MONTH([1]!FECHA)=1),YEAR([1]!FECHA)-1,YEAR([1]!FECHA)),"0")</definedName>
    <definedName name="ñ" localSheetId="6">+TEXT(IF(AND(OR(DAY([2]!FECHA)&gt;=1,DAY([2]!FECHA)&lt;=10),MONTH([2]!FECHA)=1),YEAR([2]!FECHA)-1,YEAR([2]!FECHA)),"0")</definedName>
    <definedName name="ñ" localSheetId="9">+TEXT(IF(AND(OR(DAY([4]!FECHA)&gt;=1,DAY([4]!FECHA)&lt;=10),MONTH([4]!FECHA)=1),YEAR([4]!FECHA)-1,YEAR([4]!FECHA)),"0")</definedName>
    <definedName name="ñ">+TEXT(IF(AND(OR(DAY([1]!FECHA)&gt;=1,DAY([1]!FECHA)&lt;=10),MONTH([1]!FECHA)=1),YEAR([1]!FECHA)-1,YEAR([1]!FECHA)),"0")</definedName>
    <definedName name="ÑÑÑ" localSheetId="0">[1]!AGO&amp;[1]!SEP&amp;[1]!OCT&amp;[1]!NOV&amp;[1]!DIC</definedName>
    <definedName name="ÑÑÑ" localSheetId="1">[2]!AGO&amp;[2]!SEP&amp;[2]!OCT&amp;[2]!NOV&amp;[2]!DIC</definedName>
    <definedName name="ÑÑÑ" localSheetId="3">[3]!AGO&amp;[3]!SEP&amp;[3]!OCT&amp;[3]!NOV&amp;[3]!DIC</definedName>
    <definedName name="ÑÑÑ" localSheetId="4">[1]!AGO&amp;[1]!SEP&amp;[1]!OCT&amp;[1]!NOV&amp;[1]!DIC</definedName>
    <definedName name="ÑÑÑ" localSheetId="6">[2]!AGO&amp;[2]!SEP&amp;[2]!OCT&amp;[2]!NOV&amp;[2]!DIC</definedName>
    <definedName name="ÑÑÑ" localSheetId="9">[4]!AGO&amp;[4]!SEP&amp;[4]!OCT&amp;[4]!NOV&amp;[4]!DIC</definedName>
    <definedName name="ÑÑÑ">[1]!AGO&amp;[1]!SEP&amp;[1]!OCT&amp;[1]!NOV&amp;[1]!DIC</definedName>
    <definedName name="OBRA_DEF">#N/A</definedName>
    <definedName name="OCT">"; OCTUBRE.- "&amp;TEXT([14]edofza10!$C$24,"#,##0")</definedName>
    <definedName name="oic">[35]oics!$C$2:$D$21</definedName>
    <definedName name="oooo" localSheetId="0">#REF!</definedName>
    <definedName name="oooo" localSheetId="1">#REF!</definedName>
    <definedName name="oooo" localSheetId="3">#REF!</definedName>
    <definedName name="oooo" localSheetId="4">#REF!</definedName>
    <definedName name="oooo" localSheetId="6">#REF!</definedName>
    <definedName name="oooo" localSheetId="9">#REF!</definedName>
    <definedName name="oooo">#REF!</definedName>
    <definedName name="Original">#REF!</definedName>
    <definedName name="p" localSheetId="0">[36]SPC!#REF!</definedName>
    <definedName name="p" localSheetId="1">[36]SPC!#REF!</definedName>
    <definedName name="p" localSheetId="3">[36]SPC!#REF!</definedName>
    <definedName name="p" localSheetId="4">[36]SPC!#REF!</definedName>
    <definedName name="p" localSheetId="6">[36]SPC!#REF!</definedName>
    <definedName name="p" localSheetId="9">[36]SPC!#REF!</definedName>
    <definedName name="p">[36]SPC!#REF!</definedName>
    <definedName name="PAD" localSheetId="0">[12]BANPRO99!#REF!</definedName>
    <definedName name="PAD" localSheetId="1">[12]BANPRO99!#REF!</definedName>
    <definedName name="PAD" localSheetId="3">[12]BANPRO99!#REF!</definedName>
    <definedName name="PAD" localSheetId="4">[12]BANPRO99!#REF!</definedName>
    <definedName name="PAD" localSheetId="6">[12]BANPRO99!#REF!</definedName>
    <definedName name="PAD" localSheetId="9">[12]BANPRO99!#REF!</definedName>
    <definedName name="PAD">[12]BANPRO99!#REF!</definedName>
    <definedName name="pagadoalmes">#REF!</definedName>
    <definedName name="paj" localSheetId="1"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'[9]Premisas IMSS'!$M$15</definedName>
    <definedName name="PARTE" localSheetId="0">#REF!</definedName>
    <definedName name="PARTE" localSheetId="1">#REF!</definedName>
    <definedName name="PARTE" localSheetId="3">#REF!</definedName>
    <definedName name="PARTE" localSheetId="4">#REF!</definedName>
    <definedName name="PARTE" localSheetId="6">#REF!</definedName>
    <definedName name="PARTE" localSheetId="9">#REF!</definedName>
    <definedName name="PARTE">#REF!</definedName>
    <definedName name="PCONS" localSheetId="0">[12]BANPRO99!#REF!</definedName>
    <definedName name="PCONS" localSheetId="1">[12]BANPRO99!#REF!</definedName>
    <definedName name="PCONS" localSheetId="3">[12]BANPRO99!#REF!</definedName>
    <definedName name="PCONS" localSheetId="4">[12]BANPRO99!#REF!</definedName>
    <definedName name="PCONS" localSheetId="6">[12]BANPRO99!#REF!</definedName>
    <definedName name="PCONS" localSheetId="9">[12]BANPRO99!#REF!</definedName>
    <definedName name="PCONS">[12]BANPRO99!#REF!</definedName>
    <definedName name="pec" localSheetId="0">#REF!</definedName>
    <definedName name="pec" localSheetId="1">#REF!</definedName>
    <definedName name="pec" localSheetId="3">#REF!</definedName>
    <definedName name="pec" localSheetId="4">#REF!</definedName>
    <definedName name="pec" localSheetId="6">#REF!</definedName>
    <definedName name="pec" localSheetId="9">#REF!</definedName>
    <definedName name="pec">#REF!</definedName>
    <definedName name="pef" localSheetId="0">#REF!</definedName>
    <definedName name="pef" localSheetId="1">#REF!</definedName>
    <definedName name="pef" localSheetId="3">#REF!</definedName>
    <definedName name="pef" localSheetId="4">#REF!</definedName>
    <definedName name="pef" localSheetId="6">#REF!</definedName>
    <definedName name="pef" localSheetId="9">#REF!</definedName>
    <definedName name="pef">#REF!</definedName>
    <definedName name="PEMEXE" localSheetId="1">'[21] '!$B$99:$G$143</definedName>
    <definedName name="PEMEXE">'[21] '!$B$99:$G$143</definedName>
    <definedName name="PEMEXM" localSheetId="1">'[21] '!$B$51:$G$95</definedName>
    <definedName name="PEMEXM">'[21] '!$B$51:$G$95</definedName>
    <definedName name="PEMEXO" localSheetId="1">'[21] '!$B$3:$G$47</definedName>
    <definedName name="PEMEXO">'[21] '!$B$3:$G$47</definedName>
    <definedName name="pendientepagomes">#REF!</definedName>
    <definedName name="PER_EST1">#N/A</definedName>
    <definedName name="PER_EST2">#N/A</definedName>
    <definedName name="PER_REAL1">#N/A</definedName>
    <definedName name="PER_REAL2">#N/A</definedName>
    <definedName name="PEyM" localSheetId="0">[12]BANPRO99!#REF!</definedName>
    <definedName name="PEyM" localSheetId="1">[12]BANPRO99!#REF!</definedName>
    <definedName name="PEyM" localSheetId="3">[12]BANPRO99!#REF!</definedName>
    <definedName name="PEyM" localSheetId="4">[12]BANPRO99!#REF!</definedName>
    <definedName name="PEyM" localSheetId="6">[12]BANPRO99!#REF!</definedName>
    <definedName name="PEyM" localSheetId="9">[12]BANPRO99!#REF!</definedName>
    <definedName name="PEyM">[12]BANPRO99!#REF!</definedName>
    <definedName name="PGPS" localSheetId="0">[12]BANPRO99!#REF!</definedName>
    <definedName name="PGPS" localSheetId="1">[12]BANPRO99!#REF!</definedName>
    <definedName name="PGPS" localSheetId="3">[12]BANPRO99!#REF!</definedName>
    <definedName name="PGPS" localSheetId="4">[12]BANPRO99!#REF!</definedName>
    <definedName name="PGPS" localSheetId="6">[12]BANPRO99!#REF!</definedName>
    <definedName name="PGPS" localSheetId="9">[12]BANPRO99!#REF!</definedName>
    <definedName name="PGPS">[12]BANPRO99!#REF!</definedName>
    <definedName name="PIBR" localSheetId="0">#REF!</definedName>
    <definedName name="PIBR" localSheetId="1">#REF!</definedName>
    <definedName name="PIBR" localSheetId="3">#REF!</definedName>
    <definedName name="PIBR" localSheetId="4">#REF!</definedName>
    <definedName name="PIBR" localSheetId="6">#REF!</definedName>
    <definedName name="PIBR" localSheetId="9">#REF!</definedName>
    <definedName name="PIBR">#REF!</definedName>
    <definedName name="PIV" localSheetId="0">[12]BANPRO99!#REF!</definedName>
    <definedName name="PIV" localSheetId="1">[12]BANPRO99!#REF!</definedName>
    <definedName name="PIV" localSheetId="3">[12]BANPRO99!#REF!</definedName>
    <definedName name="PIV" localSheetId="4">[12]BANPRO99!#REF!</definedName>
    <definedName name="PIV" localSheetId="6">[12]BANPRO99!#REF!</definedName>
    <definedName name="PIV" localSheetId="9">[12]BANPRO99!#REF!</definedName>
    <definedName name="PIV">[12]BANPRO99!#REF!</definedName>
    <definedName name="PLAZAS">#N/A</definedName>
    <definedName name="PLAZAS2">#N/A</definedName>
    <definedName name="POA" localSheetId="0">[1]!OCT&amp;[1]!NOV&amp;[1]!DIC</definedName>
    <definedName name="POA" localSheetId="1">[2]!OCT&amp;[2]!NOV&amp;[2]!DIC</definedName>
    <definedName name="POA" localSheetId="3">[3]!OCT&amp;[3]!NOV&amp;[3]!DIC</definedName>
    <definedName name="POA" localSheetId="4">[1]!OCT&amp;[1]!NOV&amp;[1]!DIC</definedName>
    <definedName name="POA" localSheetId="6">[2]!OCT&amp;[2]!NOV&amp;[2]!DIC</definedName>
    <definedName name="POA" localSheetId="9">[4]!OCT&amp;[4]!NOV&amp;[4]!DIC</definedName>
    <definedName name="POA">[1]!OCT&amp;[1]!NOV&amp;[1]!DIC</definedName>
    <definedName name="POADO7" localSheetId="0">[1]!JUL&amp;[1]!AGO&amp;[1]!SEP&amp;[1]!OCT&amp;[1]!NOV</definedName>
    <definedName name="POADO7" localSheetId="1">[2]!JUL&amp;[2]!AGO&amp;[2]!SEP&amp;[2]!OCT&amp;[2]!NOV</definedName>
    <definedName name="POADO7" localSheetId="3">[3]!JUL&amp;[3]!AGO&amp;[3]!SEP&amp;[3]!OCT&amp;[3]!NOV</definedName>
    <definedName name="POADO7" localSheetId="4">[1]!JUL&amp;[1]!AGO&amp;[1]!SEP&amp;[1]!OCT&amp;[1]!NOV</definedName>
    <definedName name="POADO7" localSheetId="6">[2]!JUL&amp;[2]!AGO&amp;[2]!SEP&amp;[2]!OCT&amp;[2]!NOV</definedName>
    <definedName name="POADO7" localSheetId="9">[4]!JUL&amp;[4]!AGO&amp;[4]!SEP&amp;[4]!OCT&amp;[4]!NOV</definedName>
    <definedName name="POADO7">[1]!JUL&amp;[1]!AGO&amp;[1]!SEP&amp;[1]!OCT&amp;[1]!NOV</definedName>
    <definedName name="porcentaje" localSheetId="0">'[22]BASE DEFINITIVA 2002'!#REF!</definedName>
    <definedName name="porcentaje" localSheetId="1">'[22]BASE DEFINITIVA 2002'!#REF!</definedName>
    <definedName name="porcentaje" localSheetId="3">'[22]BASE DEFINITIVA 2002'!#REF!</definedName>
    <definedName name="porcentaje" localSheetId="4">'[22]BASE DEFINITIVA 2002'!#REF!</definedName>
    <definedName name="porcentaje" localSheetId="6">'[22]BASE DEFINITIVA 2002'!#REF!</definedName>
    <definedName name="porcentaje" localSheetId="9">'[22]BASE DEFINITIVA 2002'!#REF!</definedName>
    <definedName name="porcentaje">'[22]BASE DEFINITIVA 2002'!#REF!</definedName>
    <definedName name="PP">[35]pps!$I$10:$J$1730</definedName>
    <definedName name="pppp" localSheetId="0">#REF!</definedName>
    <definedName name="pppp" localSheetId="1">#REF!</definedName>
    <definedName name="pppp" localSheetId="3">#REF!</definedName>
    <definedName name="pppp" localSheetId="4">#REF!</definedName>
    <definedName name="pppp" localSheetId="6">#REF!</definedName>
    <definedName name="pppp" localSheetId="9">#REF!</definedName>
    <definedName name="pppp">#REF!</definedName>
    <definedName name="PRCV" localSheetId="0">[12]BANPRO99!#REF!</definedName>
    <definedName name="PRCV" localSheetId="1">[12]BANPRO99!#REF!</definedName>
    <definedName name="PRCV" localSheetId="3">[12]BANPRO99!#REF!</definedName>
    <definedName name="PRCV" localSheetId="4">[12]BANPRO99!#REF!</definedName>
    <definedName name="PRCV" localSheetId="6">[12]BANPRO99!#REF!</definedName>
    <definedName name="PRCV" localSheetId="9">[12]BANPRO99!#REF!</definedName>
    <definedName name="PRCV">[12]BANPRO99!#REF!</definedName>
    <definedName name="PRESUPUESTO_1997" localSheetId="0">#REF!</definedName>
    <definedName name="PRESUPUESTO_1997" localSheetId="1">#REF!</definedName>
    <definedName name="PRESUPUESTO_1997" localSheetId="3">#REF!</definedName>
    <definedName name="PRESUPUESTO_1997" localSheetId="4">#REF!</definedName>
    <definedName name="PRESUPUESTO_1997" localSheetId="6">#REF!</definedName>
    <definedName name="PRESUPUESTO_1997" localSheetId="9">#REF!</definedName>
    <definedName name="PRESUPUESTO_1997">#REF!</definedName>
    <definedName name="PRIMAPS">#N/A</definedName>
    <definedName name="Print_Area_MI" localSheetId="0">[18]FP1996!#REF!</definedName>
    <definedName name="Print_Area_MI" localSheetId="1">[18]FP1996!#REF!</definedName>
    <definedName name="Print_Area_MI" localSheetId="3">[18]FP1996!#REF!</definedName>
    <definedName name="Print_Area_MI" localSheetId="4">[18]FP1996!#REF!</definedName>
    <definedName name="Print_Area_MI" localSheetId="6">[18]FP1996!#REF!</definedName>
    <definedName name="Print_Area_MI" localSheetId="9">[18]FP1996!#REF!</definedName>
    <definedName name="Print_Area_MI">[18]FP1996!#REF!</definedName>
    <definedName name="prior" localSheetId="1">'[37]sal 2'!$A$26:$AD$548</definedName>
    <definedName name="prior">'[37]sal 2'!$A$26:$AD$548</definedName>
    <definedName name="Prioritarios" localSheetId="0">#REF!</definedName>
    <definedName name="Prioritarios" localSheetId="1">#REF!</definedName>
    <definedName name="Prioritarios" localSheetId="3">#REF!</definedName>
    <definedName name="Prioritarios" localSheetId="4">#REF!</definedName>
    <definedName name="Prioritarios" localSheetId="6">#REF!</definedName>
    <definedName name="Prioritarios" localSheetId="9">#REF!</definedName>
    <definedName name="Prioritarios">#REF!</definedName>
    <definedName name="programas" localSheetId="0">#REF!</definedName>
    <definedName name="programas" localSheetId="1">#REF!</definedName>
    <definedName name="programas" localSheetId="3">#REF!</definedName>
    <definedName name="programas" localSheetId="4">#REF!</definedName>
    <definedName name="programas" localSheetId="6">#REF!</definedName>
    <definedName name="programas" localSheetId="9">#REF!</definedName>
    <definedName name="programas">#REF!</definedName>
    <definedName name="PROY1" localSheetId="1">#N/A</definedName>
    <definedName name="PROY1">#N/A</definedName>
    <definedName name="PROY2" localSheetId="0">+IF([1]!MES=7,[1]!_________AGO1,IF([1]!MES=8,[1]!_________SEP1,IF([1]!MES=9,[1]!_________OCT1,IF([1]!MES=10,[1]!_________NOV1,IF([1]!MES=11,[1]!DIC)))))</definedName>
    <definedName name="PROY2" localSheetId="1">+IF([2]!MES=7,[2]!_________AGO1,IF([2]!MES=8,[2]!_________SEP1,IF([2]!MES=9,[2]!_________OCT1,IF([2]!MES=10,[2]!_________NOV1,IF([2]!MES=11,[2]!DIC)))))</definedName>
    <definedName name="PROY2" localSheetId="3">+IF([3]!MES=7,[3]!_________AGO1,IF([3]!MES=8,[3]!_________SEP1,IF([3]!MES=9,[3]!_________OCT1,IF([3]!MES=10,[3]!_________NOV1,IF([3]!MES=11,[3]!DIC)))))</definedName>
    <definedName name="PROY2" localSheetId="4">+IF([1]!MES=7,[1]!_________AGO1,IF([1]!MES=8,[1]!_________SEP1,IF([1]!MES=9,[1]!_________OCT1,IF([1]!MES=10,[1]!_________NOV1,IF([1]!MES=11,[1]!DIC)))))</definedName>
    <definedName name="PROY2" localSheetId="6">+IF([2]!MES=7,[2]!_________AGO1,IF([2]!MES=8,[2]!_________SEP1,IF([2]!MES=9,[2]!_________OCT1,IF([2]!MES=10,[2]!_________NOV1,IF([2]!MES=11,[2]!DIC)))))</definedName>
    <definedName name="PROY2" localSheetId="9">+IF([4]!MES=7,[4]!_________AGO1,IF([4]!MES=8,[4]!_________SEP1,IF([4]!MES=9,[4]!_________OCT1,IF([4]!MES=10,[4]!_________NOV1,IF([4]!MES=11,[4]!DIC)))))</definedName>
    <definedName name="PROY2">+IF([1]!MES=7,[1]!_________AGO1,IF([1]!MES=8,[1]!_________SEP1,IF([1]!MES=9,[1]!_________OCT1,IF([1]!MES=10,[1]!_________NOV1,IF([1]!MES=11,[1]!DIC)))))</definedName>
    <definedName name="PROY3" localSheetId="0">+IF([1]!MES=1,[1]!_________AGO1,IF([1]!MES=2,[1]!_________SEP1,IF([1]!MES=3,[1]!_________OCT1,IF([1]!MES=4,[1]!_________OCT1,IF([1]!MES=5,[1]!_________NOV1,IF([1]!MES=6,[1]!DIC))))))</definedName>
    <definedName name="PROY3" localSheetId="1">+IF([2]!MES=1,[2]!_________AGO1,IF([2]!MES=2,[2]!_________SEP1,IF([2]!MES=3,[2]!_________OCT1,IF([2]!MES=4,[2]!_________OCT1,IF([2]!MES=5,[2]!_________NOV1,IF([2]!MES=6,[2]!DIC))))))</definedName>
    <definedName name="PROY3" localSheetId="3">+IF([3]!MES=1,[3]!_________AGO1,IF([3]!MES=2,[3]!_________SEP1,IF([3]!MES=3,[3]!_________OCT1,IF([3]!MES=4,[3]!_________OCT1,IF([3]!MES=5,[3]!_________NOV1,IF([3]!MES=6,[3]!DIC))))))</definedName>
    <definedName name="PROY3" localSheetId="4">+IF([1]!MES=1,[1]!_________AGO1,IF([1]!MES=2,[1]!_________SEP1,IF([1]!MES=3,[1]!_________OCT1,IF([1]!MES=4,[1]!_________OCT1,IF([1]!MES=5,[1]!_________NOV1,IF([1]!MES=6,[1]!DIC))))))</definedName>
    <definedName name="PROY3" localSheetId="6">+IF([2]!MES=1,[2]!_________AGO1,IF([2]!MES=2,[2]!_________SEP1,IF([2]!MES=3,[2]!_________OCT1,IF([2]!MES=4,[2]!_________OCT1,IF([2]!MES=5,[2]!_________NOV1,IF([2]!MES=6,[2]!DIC))))))</definedName>
    <definedName name="PROY3" localSheetId="9">+IF([4]!MES=1,[4]!_________AGO1,IF([4]!MES=2,[4]!_________SEP1,IF([4]!MES=3,[4]!_________OCT1,IF([4]!MES=4,[4]!_________OCT1,IF([4]!MES=5,[4]!_________NOV1,IF([4]!MES=6,[4]!DIC))))))</definedName>
    <definedName name="PROY3">+IF([1]!MES=1,[1]!_________AGO1,IF([1]!MES=2,[1]!_________SEP1,IF([1]!MES=3,[1]!_________OCT1,IF([1]!MES=4,[1]!_________OCT1,IF([1]!MES=5,[1]!_________NOV1,IF([1]!MES=6,[1]!DIC))))))</definedName>
    <definedName name="PRT" localSheetId="0">[12]BANPRO99!#REF!</definedName>
    <definedName name="PRT" localSheetId="1">[12]BANPRO99!#REF!</definedName>
    <definedName name="PRT" localSheetId="3">[12]BANPRO99!#REF!</definedName>
    <definedName name="PRT" localSheetId="4">[12]BANPRO99!#REF!</definedName>
    <definedName name="PRT" localSheetId="6">[12]BANPRO99!#REF!</definedName>
    <definedName name="PRT" localSheetId="9">[12]BANPRO99!#REF!</definedName>
    <definedName name="PRT">[12]BANPRO99!#REF!</definedName>
    <definedName name="PSF" localSheetId="0">[12]BANPRO99!#REF!</definedName>
    <definedName name="PSF" localSheetId="1">[12]BANPRO99!#REF!</definedName>
    <definedName name="PSF" localSheetId="3">[12]BANPRO99!#REF!</definedName>
    <definedName name="PSF" localSheetId="4">[12]BANPRO99!#REF!</definedName>
    <definedName name="PSF" localSheetId="6">[12]BANPRO99!#REF!</definedName>
    <definedName name="PSF" localSheetId="9">[12]BANPRO99!#REF!</definedName>
    <definedName name="PSF">[12]BANPRO99!#REF!</definedName>
    <definedName name="pta" localSheetId="0">#REF!</definedName>
    <definedName name="pta" localSheetId="1">#REF!</definedName>
    <definedName name="pta" localSheetId="3">#REF!</definedName>
    <definedName name="pta" localSheetId="4">#REF!</definedName>
    <definedName name="pta" localSheetId="6">#REF!</definedName>
    <definedName name="pta" localSheetId="9">#REF!</definedName>
    <definedName name="pta">#REF!</definedName>
    <definedName name="ptb" localSheetId="0">#REF!</definedName>
    <definedName name="ptb" localSheetId="1">#REF!</definedName>
    <definedName name="ptb" localSheetId="3">#REF!</definedName>
    <definedName name="ptb" localSheetId="4">#REF!</definedName>
    <definedName name="ptb" localSheetId="6">#REF!</definedName>
    <definedName name="ptb" localSheetId="9">#REF!</definedName>
    <definedName name="ptb">#REF!</definedName>
    <definedName name="ptc" localSheetId="0">#REF!</definedName>
    <definedName name="ptc" localSheetId="1">#REF!</definedName>
    <definedName name="ptc" localSheetId="3">#REF!</definedName>
    <definedName name="ptc" localSheetId="4">#REF!</definedName>
    <definedName name="ptc" localSheetId="6">#REF!</definedName>
    <definedName name="ptc" localSheetId="9">#REF!</definedName>
    <definedName name="ptc">#REF!</definedName>
    <definedName name="ptd" localSheetId="0">#REF!</definedName>
    <definedName name="ptd" localSheetId="1">#REF!</definedName>
    <definedName name="ptd" localSheetId="3">#REF!</definedName>
    <definedName name="ptd" localSheetId="4">#REF!</definedName>
    <definedName name="ptd" localSheetId="6">#REF!</definedName>
    <definedName name="ptd" localSheetId="9">#REF!</definedName>
    <definedName name="ptd">#REF!</definedName>
    <definedName name="pte" localSheetId="0">#REF!</definedName>
    <definedName name="pte" localSheetId="1">#REF!</definedName>
    <definedName name="pte" localSheetId="3">#REF!</definedName>
    <definedName name="pte" localSheetId="4">#REF!</definedName>
    <definedName name="pte" localSheetId="6">#REF!</definedName>
    <definedName name="pte" localSheetId="9">#REF!</definedName>
    <definedName name="pte">#REF!</definedName>
    <definedName name="QQQ" localSheetId="0">#REF!</definedName>
    <definedName name="QQQ" localSheetId="1">#REF!</definedName>
    <definedName name="QQQ" localSheetId="3">#REF!</definedName>
    <definedName name="QQQ" localSheetId="4">#REF!</definedName>
    <definedName name="QQQ" localSheetId="6">#REF!</definedName>
    <definedName name="QQQ" localSheetId="9">#REF!</definedName>
    <definedName name="QQQ">#REF!</definedName>
    <definedName name="qww" localSheetId="0">[1]!FEB&amp;[1]!MAR&amp;[1]!ABR&amp;[1]!MAY&amp;[1]!JUN&amp;[1]!JUL</definedName>
    <definedName name="qww" localSheetId="1">[2]!FEB&amp;[2]!MAR&amp;[2]!ABR&amp;[2]!MAY&amp;[2]!JUN&amp;[2]!JUL</definedName>
    <definedName name="qww" localSheetId="3">[3]!FEB&amp;[3]!MAR&amp;[3]!ABR&amp;[3]!MAY&amp;[3]!JUN&amp;[3]!JUL</definedName>
    <definedName name="qww" localSheetId="4">[1]!FEB&amp;[1]!MAR&amp;[1]!ABR&amp;[1]!MAY&amp;[1]!JUN&amp;[1]!JUL</definedName>
    <definedName name="qww" localSheetId="6">[2]!FEB&amp;[2]!MAR&amp;[2]!ABR&amp;[2]!MAY&amp;[2]!JUN&amp;[2]!JUL</definedName>
    <definedName name="qww" localSheetId="9">[4]!FEB&amp;[4]!MAR&amp;[4]!ABR&amp;[4]!MAY&amp;[4]!JUN&amp;[4]!JUL</definedName>
    <definedName name="qww">[1]!FEB&amp;[1]!MAR&amp;[1]!ABR&amp;[1]!MAY&amp;[1]!JUN&amp;[1]!JUL</definedName>
    <definedName name="R_Bife" localSheetId="1">'[38]ADEC II'!$A$1:$A$1016</definedName>
    <definedName name="R_Bife">'[38]ADEC II'!$A$1:$A$1016</definedName>
    <definedName name="ra">'[39]cat ramos'!$A$10:$B$52</definedName>
    <definedName name="ramo" localSheetId="0">#REF!</definedName>
    <definedName name="ramo" localSheetId="1">#REF!</definedName>
    <definedName name="ramo" localSheetId="3">#REF!</definedName>
    <definedName name="ramo" localSheetId="4">#REF!</definedName>
    <definedName name="ramo" localSheetId="6">#REF!</definedName>
    <definedName name="ramo" localSheetId="7">#REF!</definedName>
    <definedName name="ramo" localSheetId="9">#REF!</definedName>
    <definedName name="ramo">#REF!</definedName>
    <definedName name="Ramo_Rubro" localSheetId="0">#REF!</definedName>
    <definedName name="Ramo_Rubro" localSheetId="1">#REF!</definedName>
    <definedName name="Ramo_Rubro" localSheetId="3">#REF!</definedName>
    <definedName name="Ramo_Rubro" localSheetId="4">#REF!</definedName>
    <definedName name="Ramo_Rubro" localSheetId="6">#REF!</definedName>
    <definedName name="Ramo_Rubro" localSheetId="9">#REF!</definedName>
    <definedName name="Ramo_Rubro">#REF!</definedName>
    <definedName name="ramoscierredos2003" localSheetId="0">#REF!</definedName>
    <definedName name="ramoscierredos2003" localSheetId="1">#REF!</definedName>
    <definedName name="ramoscierredos2003" localSheetId="3">#REF!</definedName>
    <definedName name="ramoscierredos2003" localSheetId="4">#REF!</definedName>
    <definedName name="ramoscierredos2003" localSheetId="6">#REF!</definedName>
    <definedName name="ramoscierredos2003" localSheetId="9">#REF!</definedName>
    <definedName name="ramoscierredos2003">#REF!</definedName>
    <definedName name="ramoscierreuno2003" localSheetId="0">#REF!</definedName>
    <definedName name="ramoscierreuno2003" localSheetId="1">#REF!</definedName>
    <definedName name="ramoscierreuno2003" localSheetId="3">#REF!</definedName>
    <definedName name="ramoscierreuno2003" localSheetId="4">#REF!</definedName>
    <definedName name="ramoscierreuno2003" localSheetId="6">#REF!</definedName>
    <definedName name="ramoscierreuno2003" localSheetId="9">#REF!</definedName>
    <definedName name="ramoscierreuno2003">#REF!</definedName>
    <definedName name="ramosdos2002" localSheetId="0">#REF!</definedName>
    <definedName name="ramosdos2002" localSheetId="1">#REF!</definedName>
    <definedName name="ramosdos2002" localSheetId="3">#REF!</definedName>
    <definedName name="ramosdos2002" localSheetId="4">#REF!</definedName>
    <definedName name="ramosdos2002" localSheetId="6">#REF!</definedName>
    <definedName name="ramosdos2002" localSheetId="9">#REF!</definedName>
    <definedName name="ramosdos2002">#REF!</definedName>
    <definedName name="ramosuno2002" localSheetId="0">#REF!</definedName>
    <definedName name="ramosuno2002" localSheetId="1">#REF!</definedName>
    <definedName name="ramosuno2002" localSheetId="3">#REF!</definedName>
    <definedName name="ramosuno2002" localSheetId="4">#REF!</definedName>
    <definedName name="ramosuno2002" localSheetId="6">#REF!</definedName>
    <definedName name="ramosuno2002" localSheetId="9">#REF!</definedName>
    <definedName name="ramosuno2002">#REF!</definedName>
    <definedName name="ramoUR">#REF!</definedName>
    <definedName name="RANGO">#N/A</definedName>
    <definedName name="RANGO2">#N/A</definedName>
    <definedName name="RCV" localSheetId="0">[12]BANPRO99!#REF!</definedName>
    <definedName name="RCV" localSheetId="1">[12]BANPRO99!#REF!</definedName>
    <definedName name="RCV" localSheetId="3">[12]BANPRO99!#REF!</definedName>
    <definedName name="RCV" localSheetId="4">[12]BANPRO99!#REF!</definedName>
    <definedName name="RCV" localSheetId="6">[12]BANPRO99!#REF!</definedName>
    <definedName name="RCV" localSheetId="9">[12]BANPRO99!#REF!</definedName>
    <definedName name="RCV">[12]BANPRO99!#REF!</definedName>
    <definedName name="reducciones" localSheetId="0">#REF!</definedName>
    <definedName name="reducciones" localSheetId="1">#REF!</definedName>
    <definedName name="reducciones" localSheetId="3">#REF!</definedName>
    <definedName name="reducciones" localSheetId="4">#REF!</definedName>
    <definedName name="reducciones" localSheetId="6">#REF!</definedName>
    <definedName name="reducciones" localSheetId="9">#REF!</definedName>
    <definedName name="reducciones">#REF!</definedName>
    <definedName name="REG">#N/A</definedName>
    <definedName name="res" localSheetId="0">#REF!</definedName>
    <definedName name="res" localSheetId="1">#REF!</definedName>
    <definedName name="res" localSheetId="3">#REF!</definedName>
    <definedName name="res" localSheetId="4">#REF!</definedName>
    <definedName name="res" localSheetId="6">#REF!</definedName>
    <definedName name="res" localSheetId="9">#REF!</definedName>
    <definedName name="res">#REF!</definedName>
    <definedName name="RF" localSheetId="0">[12]BANPRO99!#REF!</definedName>
    <definedName name="RF" localSheetId="1">[12]BANPRO99!#REF!</definedName>
    <definedName name="RF" localSheetId="3">[12]BANPRO99!#REF!</definedName>
    <definedName name="RF" localSheetId="4">[12]BANPRO99!#REF!</definedName>
    <definedName name="RF" localSheetId="6">[12]BANPRO99!#REF!</definedName>
    <definedName name="RF" localSheetId="9">[12]BANPRO99!#REF!</definedName>
    <definedName name="RF">[12]BANPRO99!#REF!</definedName>
    <definedName name="RP" localSheetId="0">[12]BANPRO99!#REF!</definedName>
    <definedName name="RP" localSheetId="1">[12]BANPRO99!#REF!</definedName>
    <definedName name="RP" localSheetId="3">[12]BANPRO99!#REF!</definedName>
    <definedName name="RP" localSheetId="4">[12]BANPRO99!#REF!</definedName>
    <definedName name="RP" localSheetId="6">[12]BANPRO99!#REF!</definedName>
    <definedName name="RP" localSheetId="9">[12]BANPRO99!#REF!</definedName>
    <definedName name="RP">[12]BANPRO99!#REF!</definedName>
    <definedName name="RT" localSheetId="0">[12]BANPRO99!#REF!</definedName>
    <definedName name="RT" localSheetId="1">[12]BANPRO99!#REF!</definedName>
    <definedName name="RT" localSheetId="3">[12]BANPRO99!#REF!</definedName>
    <definedName name="RT" localSheetId="4">[12]BANPRO99!#REF!</definedName>
    <definedName name="RT" localSheetId="6">[12]BANPRO99!#REF!</definedName>
    <definedName name="RT" localSheetId="9">[12]BANPRO99!#REF!</definedName>
    <definedName name="RT">[12]BANPRO99!#REF!</definedName>
    <definedName name="s" localSheetId="0">[1]!SEP&amp;[1]!OCT&amp;[1]!NOV&amp;[1]!DIC</definedName>
    <definedName name="s" localSheetId="1">[2]!SEP&amp;[2]!OCT&amp;[2]!NOV&amp;[2]!DIC</definedName>
    <definedName name="s" localSheetId="3">[3]!SEP&amp;[3]!OCT&amp;[3]!NOV&amp;[3]!DIC</definedName>
    <definedName name="s" localSheetId="4">[1]!SEP&amp;[1]!OCT&amp;[1]!NOV&amp;[1]!DIC</definedName>
    <definedName name="s" localSheetId="6">[2]!SEP&amp;[2]!OCT&amp;[2]!NOV&amp;[2]!DIC</definedName>
    <definedName name="s" localSheetId="9">[4]!SEP&amp;[4]!OCT&amp;[4]!NOV&amp;[4]!DIC</definedName>
    <definedName name="s">[1]!SEP&amp;[1]!OCT&amp;[1]!NOV&amp;[1]!DIC</definedName>
    <definedName name="sa" localSheetId="0">#REF!</definedName>
    <definedName name="sa" localSheetId="1">#REF!</definedName>
    <definedName name="sa" localSheetId="3">#REF!</definedName>
    <definedName name="sa" localSheetId="4">#REF!</definedName>
    <definedName name="sa" localSheetId="6">#REF!</definedName>
    <definedName name="sa" localSheetId="9">#REF!</definedName>
    <definedName name="sa">#REF!</definedName>
    <definedName name="saasa" localSheetId="1"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1" hidden="1">{#N/A,#N/A,FALSE,"TOT";#N/A,#N/A,FALSE,"PEP";#N/A,#N/A,FALSE,"REF";#N/A,#N/A,FALSE,"GAS";#N/A,#N/A,FALSE,"PET";#N/A,#N/A,FALSE,"COR"}</definedName>
    <definedName name="sasaas" localSheetId="3"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9" hidden="1">{#N/A,#N/A,FALSE,"TOT";#N/A,#N/A,FALSE,"PEP";#N/A,#N/A,FALSE,"REF";#N/A,#N/A,FALSE,"GAS";#N/A,#N/A,FALSE,"PET";#N/A,#N/A,FALSE,"COR"}</definedName>
    <definedName name="sasaas" hidden="1">{#N/A,#N/A,FALSE,"TOT";#N/A,#N/A,FALSE,"PEP";#N/A,#N/A,FALSE,"REF";#N/A,#N/A,FALSE,"GAS";#N/A,#N/A,FALSE,"PET";#N/A,#N/A,FALSE,"COR"}</definedName>
    <definedName name="sb" localSheetId="0">#REF!</definedName>
    <definedName name="sb" localSheetId="1">#REF!</definedName>
    <definedName name="sb" localSheetId="3">#REF!</definedName>
    <definedName name="sb" localSheetId="4">#REF!</definedName>
    <definedName name="sb" localSheetId="6">#REF!</definedName>
    <definedName name="sb" localSheetId="9">#REF!</definedName>
    <definedName name="sb">#REF!</definedName>
    <definedName name="sc" localSheetId="0">#REF!</definedName>
    <definedName name="sc" localSheetId="1">#REF!</definedName>
    <definedName name="sc" localSheetId="3">#REF!</definedName>
    <definedName name="sc" localSheetId="4">#REF!</definedName>
    <definedName name="sc" localSheetId="6">#REF!</definedName>
    <definedName name="sc" localSheetId="9">#REF!</definedName>
    <definedName name="sc">#REF!</definedName>
    <definedName name="SCHP">'[9]Premisas IMSS'!$M$13</definedName>
    <definedName name="sd" localSheetId="0">#REF!</definedName>
    <definedName name="sd" localSheetId="1">#REF!</definedName>
    <definedName name="sd" localSheetId="3">#REF!</definedName>
    <definedName name="sd" localSheetId="4">#REF!</definedName>
    <definedName name="sd" localSheetId="6">#REF!</definedName>
    <definedName name="sd" localSheetId="9">#REF!</definedName>
    <definedName name="sd">#REF!</definedName>
    <definedName name="sds">[30]Presupuesto!$T:$T</definedName>
    <definedName name="sdsdds" localSheetId="1"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0">#REF!</definedName>
    <definedName name="se" localSheetId="1">#REF!</definedName>
    <definedName name="se" localSheetId="3">#REF!</definedName>
    <definedName name="se" localSheetId="4">#REF!</definedName>
    <definedName name="se" localSheetId="6">#REF!</definedName>
    <definedName name="se" localSheetId="9">#REF!</definedName>
    <definedName name="se">#REF!</definedName>
    <definedName name="SEP">"; SEPTIEMBRE.- "&amp;TEXT([14]edofza09!$C$24,"#,##0")</definedName>
    <definedName name="sero" localSheetId="1"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0">[12]BANPRO99!#REF!</definedName>
    <definedName name="SF" localSheetId="1">[12]BANPRO99!#REF!</definedName>
    <definedName name="SF" localSheetId="3">[12]BANPRO99!#REF!</definedName>
    <definedName name="SF" localSheetId="4">[12]BANPRO99!#REF!</definedName>
    <definedName name="SF" localSheetId="6">[12]BANPRO99!#REF!</definedName>
    <definedName name="SF" localSheetId="9">[12]BANPRO99!#REF!</definedName>
    <definedName name="SF">[12]BANPRO99!#REF!</definedName>
    <definedName name="SHCP" localSheetId="0" hidden="1">#REF!</definedName>
    <definedName name="SHCP" localSheetId="1" hidden="1">#REF!</definedName>
    <definedName name="SHCP" localSheetId="3" hidden="1">#REF!</definedName>
    <definedName name="SHCP" localSheetId="4" hidden="1">#REF!</definedName>
    <definedName name="SHCP" localSheetId="6" hidden="1">#REF!</definedName>
    <definedName name="SHCP" localSheetId="7" hidden="1">#REF!</definedName>
    <definedName name="SHCP" localSheetId="9" hidden="1">#REF!</definedName>
    <definedName name="SHCP" hidden="1">#REF!</definedName>
    <definedName name="sinpec" localSheetId="0">#REF!</definedName>
    <definedName name="sinpec" localSheetId="1">#REF!</definedName>
    <definedName name="sinpec" localSheetId="3">#REF!</definedName>
    <definedName name="sinpec" localSheetId="4">#REF!</definedName>
    <definedName name="sinpec" localSheetId="6">#REF!</definedName>
    <definedName name="sinpec" localSheetId="9">#REF!</definedName>
    <definedName name="sinpec">#REF!</definedName>
    <definedName name="smdf97">'[9]Premisa macro'!$C$4</definedName>
    <definedName name="SPEM96" localSheetId="0">#REF!</definedName>
    <definedName name="SPEM96" localSheetId="1">#REF!</definedName>
    <definedName name="SPEM96" localSheetId="3">#REF!</definedName>
    <definedName name="SPEM96" localSheetId="4">#REF!</definedName>
    <definedName name="SPEM96" localSheetId="6">#REF!</definedName>
    <definedName name="SPEM96" localSheetId="9">#REF!</definedName>
    <definedName name="SPEM96">#REF!</definedName>
    <definedName name="sta" localSheetId="0">#REF!</definedName>
    <definedName name="sta" localSheetId="1">#REF!</definedName>
    <definedName name="sta" localSheetId="3">#REF!</definedName>
    <definedName name="sta" localSheetId="4">#REF!</definedName>
    <definedName name="sta" localSheetId="6">#REF!</definedName>
    <definedName name="sta" localSheetId="9">#REF!</definedName>
    <definedName name="sta">#REF!</definedName>
    <definedName name="stb" localSheetId="0">#REF!</definedName>
    <definedName name="stb" localSheetId="1">#REF!</definedName>
    <definedName name="stb" localSheetId="3">#REF!</definedName>
    <definedName name="stb" localSheetId="4">#REF!</definedName>
    <definedName name="stb" localSheetId="6">#REF!</definedName>
    <definedName name="stb" localSheetId="9">#REF!</definedName>
    <definedName name="stb">#REF!</definedName>
    <definedName name="stc" localSheetId="0">#REF!</definedName>
    <definedName name="stc" localSheetId="1">#REF!</definedName>
    <definedName name="stc" localSheetId="3">#REF!</definedName>
    <definedName name="stc" localSheetId="4">#REF!</definedName>
    <definedName name="stc" localSheetId="6">#REF!</definedName>
    <definedName name="stc" localSheetId="9">#REF!</definedName>
    <definedName name="stc">#REF!</definedName>
    <definedName name="std" localSheetId="0">#REF!</definedName>
    <definedName name="std" localSheetId="1">#REF!</definedName>
    <definedName name="std" localSheetId="3">#REF!</definedName>
    <definedName name="std" localSheetId="4">#REF!</definedName>
    <definedName name="std" localSheetId="6">#REF!</definedName>
    <definedName name="std" localSheetId="9">#REF!</definedName>
    <definedName name="std">#REF!</definedName>
    <definedName name="ste" localSheetId="0">#REF!</definedName>
    <definedName name="ste" localSheetId="1">#REF!</definedName>
    <definedName name="ste" localSheetId="3">#REF!</definedName>
    <definedName name="ste" localSheetId="4">#REF!</definedName>
    <definedName name="ste" localSheetId="6">#REF!</definedName>
    <definedName name="ste" localSheetId="9">#REF!</definedName>
    <definedName name="ste">#REF!</definedName>
    <definedName name="subfunción" localSheetId="0">#REF!</definedName>
    <definedName name="subfunción" localSheetId="1">#REF!</definedName>
    <definedName name="subfunción" localSheetId="3">#REF!</definedName>
    <definedName name="subfunción" localSheetId="4">#REF!</definedName>
    <definedName name="subfunción" localSheetId="6">#REF!</definedName>
    <definedName name="subfunción" localSheetId="9">#REF!</definedName>
    <definedName name="subfunción">#REF!</definedName>
    <definedName name="syt" localSheetId="0">#REF!</definedName>
    <definedName name="syt" localSheetId="1">#REF!</definedName>
    <definedName name="syt" localSheetId="3">#REF!</definedName>
    <definedName name="syt" localSheetId="4">#REF!</definedName>
    <definedName name="syt" localSheetId="6">#REF!</definedName>
    <definedName name="syt" localSheetId="9">#REF!</definedName>
    <definedName name="syt">#REF!</definedName>
    <definedName name="sytc03" localSheetId="0">#REF!</definedName>
    <definedName name="sytc03" localSheetId="1">#REF!</definedName>
    <definedName name="sytc03" localSheetId="3">#REF!</definedName>
    <definedName name="sytc03" localSheetId="4">#REF!</definedName>
    <definedName name="sytc03" localSheetId="6">#REF!</definedName>
    <definedName name="sytc03" localSheetId="9">#REF!</definedName>
    <definedName name="sytc03">#REF!</definedName>
    <definedName name="sytppef" localSheetId="0">#REF!</definedName>
    <definedName name="sytppef" localSheetId="1">#REF!</definedName>
    <definedName name="sytppef" localSheetId="3">#REF!</definedName>
    <definedName name="sytppef" localSheetId="4">#REF!</definedName>
    <definedName name="sytppef" localSheetId="6">#REF!</definedName>
    <definedName name="sytppef" localSheetId="9">#REF!</definedName>
    <definedName name="sytppef">#REF!</definedName>
    <definedName name="SZZXCZXC" localSheetId="1"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'[40]16'!$D$1:$E$15</definedName>
    <definedName name="TABLA01D">'[40]1'!$D$2:$E$14</definedName>
    <definedName name="TABLA04D">'[40]4'!$D$2:$E$34</definedName>
    <definedName name="TABLA06D">'[40]6'!$D$1:$G$15</definedName>
    <definedName name="TABLA1">'[40]1'!$A$1:$B$58</definedName>
    <definedName name="TABLA10">'[40]10'!$A$1:$B$133</definedName>
    <definedName name="TABLA10D">'[40]10'!$D$1:$E$19</definedName>
    <definedName name="TABLA11">'[40]11'!$A$1:$B$57</definedName>
    <definedName name="TABLA12">'[40]12'!$A$1:$B$130</definedName>
    <definedName name="TABLA13">'[40]13'!$A$1:$B$170</definedName>
    <definedName name="TABLA14">'[40]14'!$A$1:$B$100</definedName>
    <definedName name="TABLA14D">'[40]14'!$D$1:$E$21</definedName>
    <definedName name="TABLA15">'[40]15'!$A$1:$B$69</definedName>
    <definedName name="TABLA17">'[40]17'!$A$2:$B$134</definedName>
    <definedName name="TABLA18">'[40]18'!$A$1:$B$100</definedName>
    <definedName name="TABLA19">'[40]19'!$A$1:$B$100</definedName>
    <definedName name="TABLA2">'[40]2'!$A$3:$B$187</definedName>
    <definedName name="TABLA20">'[40]20'!$A$1:$B$100</definedName>
    <definedName name="tabla2002" localSheetId="0">#REF!</definedName>
    <definedName name="tabla2002" localSheetId="1">#REF!</definedName>
    <definedName name="tabla2002" localSheetId="3">#REF!</definedName>
    <definedName name="tabla2002" localSheetId="4">#REF!</definedName>
    <definedName name="tabla2002" localSheetId="6">#REF!</definedName>
    <definedName name="tabla2002" localSheetId="9">#REF!</definedName>
    <definedName name="tabla2002">#REF!</definedName>
    <definedName name="TABLA21">'[40]21'!$A$1:$B$67</definedName>
    <definedName name="TABLA22">'[40]22'!$A$1:$B$14</definedName>
    <definedName name="TABLA3">'[40]3'!$A$2:$B$43</definedName>
    <definedName name="TABLA4">'[40]4'!$A$2:$B$31</definedName>
    <definedName name="TABLA5">'[40]5'!$A$1:$B$31</definedName>
    <definedName name="TABLA6">'[40]6'!$A$1:$B$28</definedName>
    <definedName name="TABLA7">'[40]7'!$A$2:$B$23</definedName>
    <definedName name="TABLA8">'[40]8'!$A$1:$B$49</definedName>
    <definedName name="TABLA9">'[40]9'!$A$1:$B$332</definedName>
    <definedName name="TAJJJJ" localSheetId="1" hidden="1">{#N/A,#N/A,FALSE,"TOT";#N/A,#N/A,FALSE,"PEP";#N/A,#N/A,FALSE,"REF";#N/A,#N/A,FALSE,"GAS";#N/A,#N/A,FALSE,"PET";#N/A,#N/A,FALSE,"COR"}</definedName>
    <definedName name="TAJJJJ" localSheetId="3"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9" hidden="1">{#N/A,#N/A,FALSE,"TOT";#N/A,#N/A,FALSE,"PEP";#N/A,#N/A,FALSE,"REF";#N/A,#N/A,FALSE,"GAS";#N/A,#N/A,FALSE,"PET";#N/A,#N/A,FALSE,"COR"}</definedName>
    <definedName name="TAJJJJ" hidden="1">{#N/A,#N/A,FALSE,"TOT";#N/A,#N/A,FALSE,"PEP";#N/A,#N/A,FALSE,"REF";#N/A,#N/A,FALSE,"GAS";#N/A,#N/A,FALSE,"PET";#N/A,#N/A,FALSE,"COR"}</definedName>
    <definedName name="TENER" localSheetId="1"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0">#REF!</definedName>
    <definedName name="TIT" localSheetId="1">#REF!</definedName>
    <definedName name="TIT" localSheetId="3">#REF!</definedName>
    <definedName name="TIT" localSheetId="4">#REF!</definedName>
    <definedName name="TIT" localSheetId="6">#REF!</definedName>
    <definedName name="TIT" localSheetId="9">#REF!</definedName>
    <definedName name="TIT">#REF!</definedName>
    <definedName name="TITULO" localSheetId="1">[41]PPQ!$B$3</definedName>
    <definedName name="TITULO">[41]PPQ!$B$3</definedName>
    <definedName name="_xlnm.Print_Titles" localSheetId="0">'Anexo 10'!$4:$7</definedName>
    <definedName name="_xlnm.Print_Titles" localSheetId="1">'Anexo 11'!$4:$7</definedName>
    <definedName name="_xlnm.Print_Titles" localSheetId="3">'Anexo 13'!$4:$7</definedName>
    <definedName name="_xlnm.Print_Titles" localSheetId="4">'Anexo 14'!$4:$7</definedName>
    <definedName name="_xlnm.Print_Titles" localSheetId="6">'Anexo 16 '!$4:$7</definedName>
    <definedName name="_xlnm.Print_Titles" localSheetId="9">'Anexo 19'!$1:$7</definedName>
    <definedName name="TODO96" localSheetId="0">#REF!</definedName>
    <definedName name="TODO96" localSheetId="1">#REF!</definedName>
    <definedName name="TODO96" localSheetId="3">#REF!</definedName>
    <definedName name="TODO96" localSheetId="4">#REF!</definedName>
    <definedName name="TODO96" localSheetId="6">#REF!</definedName>
    <definedName name="TODO96" localSheetId="9">#REF!</definedName>
    <definedName name="TODO96">#REF!</definedName>
    <definedName name="TOTAL">#N/A</definedName>
    <definedName name="total_real" localSheetId="0">#REF!</definedName>
    <definedName name="total_real" localSheetId="1">#REF!</definedName>
    <definedName name="total_real" localSheetId="3">#REF!</definedName>
    <definedName name="total_real" localSheetId="4">#REF!</definedName>
    <definedName name="total_real" localSheetId="6">#REF!</definedName>
    <definedName name="total_real" localSheetId="9">#REF!</definedName>
    <definedName name="total_real">#REF!</definedName>
    <definedName name="TOTAL01" localSheetId="0">#REF!</definedName>
    <definedName name="TOTAL01" localSheetId="1">#REF!</definedName>
    <definedName name="TOTAL01" localSheetId="3">#REF!</definedName>
    <definedName name="TOTAL01" localSheetId="4">#REF!</definedName>
    <definedName name="TOTAL01" localSheetId="6">#REF!</definedName>
    <definedName name="TOTAL01" localSheetId="9">#REF!</definedName>
    <definedName name="TOTAL01">#REF!</definedName>
    <definedName name="total1">'[32]1'!$I$2:$J$42</definedName>
    <definedName name="TOTAL10">'[32]10'!$J$2:$K$39</definedName>
    <definedName name="TOTAL2">'[32]2'!$J$2:$K$39</definedName>
    <definedName name="TOTAL3">'[32]3'!$J$2:$K$39</definedName>
    <definedName name="TOTAL4">'[32]4'!$J$2:$K$39</definedName>
    <definedName name="TOTAL5">'[32]5'!$J$2:$K$39</definedName>
    <definedName name="TOTAL6">'[32]6'!$J$2:$K$39</definedName>
    <definedName name="TOTAL7">'[32]7'!$J$2:$K$39</definedName>
    <definedName name="TOTAL8">'[32]8'!$J$2:$K$39</definedName>
    <definedName name="TOTAL9">'[32]9'!$J$2:$K$39</definedName>
    <definedName name="TTL">[42]AcumMens!$3:$191</definedName>
    <definedName name="tul" localSheetId="1"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 localSheetId="0">[1]!AGO&amp;[1]!SEP&amp;[1]!OCT&amp;[1]!NOV&amp;[1]!DIC</definedName>
    <definedName name="u" localSheetId="1">[2]!AGO&amp;[2]!SEP&amp;[2]!OCT&amp;[2]!NOV&amp;[2]!DIC</definedName>
    <definedName name="u" localSheetId="3">[3]!AGO&amp;[3]!SEP&amp;[3]!OCT&amp;[3]!NOV&amp;[3]!DIC</definedName>
    <definedName name="u" localSheetId="4">[1]!AGO&amp;[1]!SEP&amp;[1]!OCT&amp;[1]!NOV&amp;[1]!DIC</definedName>
    <definedName name="u" localSheetId="6">[2]!AGO&amp;[2]!SEP&amp;[2]!OCT&amp;[2]!NOV&amp;[2]!DIC</definedName>
    <definedName name="u" localSheetId="9">[4]!AGO&amp;[4]!SEP&amp;[4]!OCT&amp;[4]!NOV&amp;[4]!DIC</definedName>
    <definedName name="u">[1]!AGO&amp;[1]!SEP&amp;[1]!OCT&amp;[1]!NOV&amp;[1]!DIC</definedName>
    <definedName name="UPCPICF_VMD50020" localSheetId="0">#REF!</definedName>
    <definedName name="UPCPICF_VMD50020" localSheetId="1">#REF!</definedName>
    <definedName name="UPCPICF_VMD50020" localSheetId="3">#REF!</definedName>
    <definedName name="UPCPICF_VMD50020" localSheetId="4">#REF!</definedName>
    <definedName name="UPCPICF_VMD50020" localSheetId="6">#REF!</definedName>
    <definedName name="UPCPICF_VMD50020" localSheetId="9">#REF!</definedName>
    <definedName name="UPCPICF_VMD50020">#REF!</definedName>
    <definedName name="UR">[35]urs!$C$10:$D$1332</definedName>
    <definedName name="V_Bife" localSheetId="1">'[38]ADEC II'!$A$1:$Z$1016</definedName>
    <definedName name="V_Bife">'[38]ADEC II'!$A$1:$Z$1016</definedName>
    <definedName name="VARIABLES">#N/A</definedName>
    <definedName name="vcorta" localSheetId="0">#REF!</definedName>
    <definedName name="vcorta" localSheetId="1">#REF!</definedName>
    <definedName name="vcorta" localSheetId="3">#REF!</definedName>
    <definedName name="vcorta" localSheetId="4">#REF!</definedName>
    <definedName name="vcorta" localSheetId="6">#REF!</definedName>
    <definedName name="vcorta" localSheetId="9">#REF!</definedName>
    <definedName name="vcorta">#REF!</definedName>
    <definedName name="Vertientes" localSheetId="0">#REF!</definedName>
    <definedName name="Vertientes" localSheetId="1">#REF!</definedName>
    <definedName name="Vertientes" localSheetId="3">#REF!</definedName>
    <definedName name="Vertientes" localSheetId="4">#REF!</definedName>
    <definedName name="Vertientes" localSheetId="6">#REF!</definedName>
    <definedName name="Vertientes" localSheetId="9">#REF!</definedName>
    <definedName name="Vertientes">#REF!</definedName>
    <definedName name="wrn.econv2s." localSheetId="1"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1" hidden="1">{#N/A,#N/A,FALSE,"TOT";#N/A,#N/A,FALSE,"PEP";#N/A,#N/A,FALSE,"REF";#N/A,#N/A,FALSE,"GAS";#N/A,#N/A,FALSE,"PET";#N/A,#N/A,FALSE,"COR"}</definedName>
    <definedName name="wrn.gst1tajuorg." localSheetId="3"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9" hidden="1">{#N/A,#N/A,FALSE,"TOT";#N/A,#N/A,FALSE,"PEP";#N/A,#N/A,FALSE,"REF";#N/A,#N/A,FALSE,"GAS";#N/A,#N/A,FALSE,"PET";#N/A,#N/A,FALSE,"COR"}</definedName>
    <definedName name="wrn.gst1tajuorg." hidden="1">{#N/A,#N/A,FALSE,"TOT";#N/A,#N/A,FALSE,"PEP";#N/A,#N/A,FALSE,"REF";#N/A,#N/A,FALSE,"GAS";#N/A,#N/A,FALSE,"PET";#N/A,#N/A,FALSE,"COR"}</definedName>
    <definedName name="x" localSheetId="0">#REF!</definedName>
    <definedName name="x" localSheetId="1">#REF!</definedName>
    <definedName name="x" localSheetId="3">#REF!</definedName>
    <definedName name="x" localSheetId="4">#REF!</definedName>
    <definedName name="x" localSheetId="6">#REF!</definedName>
    <definedName name="x" localSheetId="9">#REF!</definedName>
    <definedName name="x">#REF!</definedName>
    <definedName name="XX" localSheetId="1"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0">#REF!</definedName>
    <definedName name="xxx" localSheetId="1">#REF!</definedName>
    <definedName name="xxx" localSheetId="3">#REF!</definedName>
    <definedName name="xxx" localSheetId="4">#REF!</definedName>
    <definedName name="xxx" localSheetId="6">#REF!</definedName>
    <definedName name="xxx" localSheetId="9">#REF!</definedName>
    <definedName name="xxx">#REF!</definedName>
    <definedName name="yyy" localSheetId="0">#REF!</definedName>
    <definedName name="yyy" localSheetId="1">#REF!</definedName>
    <definedName name="yyy" localSheetId="3">#REF!</definedName>
    <definedName name="yyy" localSheetId="4">#REF!</definedName>
    <definedName name="yyy" localSheetId="6">#REF!</definedName>
    <definedName name="yyy" localSheetId="9">#REF!</definedName>
    <definedName name="yyy">#REF!</definedName>
    <definedName name="zz" localSheetId="0">#REF!</definedName>
    <definedName name="zz" localSheetId="1">#REF!</definedName>
    <definedName name="zz" localSheetId="3">#REF!</definedName>
    <definedName name="zz" localSheetId="4">#REF!</definedName>
    <definedName name="zz" localSheetId="6">#REF!</definedName>
    <definedName name="zz" localSheetId="9">#REF!</definedName>
    <definedName name="zz">#REF!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 i="7" l="1"/>
  <c r="H8" i="7"/>
  <c r="F139" i="7"/>
  <c r="F137" i="7"/>
  <c r="F134" i="7"/>
  <c r="F130" i="7"/>
  <c r="F128" i="7"/>
  <c r="F125" i="7"/>
  <c r="D125" i="7"/>
  <c r="E125" i="7"/>
  <c r="F117" i="7"/>
  <c r="F111" i="7"/>
  <c r="F104" i="7"/>
  <c r="F100" i="7"/>
  <c r="F91" i="7"/>
  <c r="F84" i="7"/>
  <c r="F76" i="7"/>
  <c r="F71" i="7"/>
  <c r="F66" i="7"/>
  <c r="F62" i="7"/>
  <c r="F45" i="7"/>
  <c r="F37" i="7"/>
  <c r="F34" i="7"/>
  <c r="F32" i="7"/>
  <c r="F29" i="7"/>
  <c r="F26" i="7"/>
  <c r="F24" i="7"/>
  <c r="F20" i="7"/>
  <c r="F13" i="7"/>
  <c r="F10" i="7"/>
  <c r="F9" i="7" s="1"/>
  <c r="I150" i="7" l="1"/>
  <c r="H150" i="7"/>
  <c r="I149" i="7"/>
  <c r="H149" i="7"/>
  <c r="I148" i="7"/>
  <c r="H148" i="7"/>
  <c r="I147" i="7"/>
  <c r="H147" i="7"/>
  <c r="I146" i="7"/>
  <c r="H146" i="7"/>
  <c r="I145" i="7"/>
  <c r="H145" i="7"/>
  <c r="I144" i="7"/>
  <c r="H144" i="7"/>
  <c r="I143" i="7"/>
  <c r="H143" i="7"/>
  <c r="I142" i="7"/>
  <c r="H142" i="7"/>
  <c r="I141" i="7"/>
  <c r="H141" i="7"/>
  <c r="I140" i="7"/>
  <c r="H140" i="7"/>
  <c r="I139" i="7"/>
  <c r="H139" i="7"/>
  <c r="E139" i="7"/>
  <c r="D139" i="7"/>
  <c r="C139" i="7"/>
  <c r="I138" i="7"/>
  <c r="H138" i="7"/>
  <c r="I137" i="7"/>
  <c r="H137" i="7"/>
  <c r="E137" i="7"/>
  <c r="D137" i="7"/>
  <c r="C137" i="7"/>
  <c r="I136" i="7"/>
  <c r="H136" i="7"/>
  <c r="I135" i="7"/>
  <c r="H135" i="7"/>
  <c r="E134" i="7"/>
  <c r="D134" i="7"/>
  <c r="C134" i="7"/>
  <c r="I133" i="7"/>
  <c r="H133" i="7"/>
  <c r="I132" i="7"/>
  <c r="H132" i="7"/>
  <c r="I131" i="7"/>
  <c r="H131" i="7"/>
  <c r="E130" i="7"/>
  <c r="D130" i="7"/>
  <c r="C130" i="7"/>
  <c r="I129" i="7"/>
  <c r="H129" i="7"/>
  <c r="E128" i="7"/>
  <c r="D128" i="7"/>
  <c r="C128" i="7"/>
  <c r="I127" i="7"/>
  <c r="H127" i="7"/>
  <c r="I126" i="7"/>
  <c r="H126" i="7"/>
  <c r="I125" i="7"/>
  <c r="C125" i="7"/>
  <c r="I124" i="7"/>
  <c r="H124" i="7"/>
  <c r="I123" i="7"/>
  <c r="H123" i="7"/>
  <c r="I122" i="7"/>
  <c r="H122" i="7"/>
  <c r="I121" i="7"/>
  <c r="H121" i="7"/>
  <c r="I120" i="7"/>
  <c r="H120" i="7"/>
  <c r="I119" i="7"/>
  <c r="H119" i="7"/>
  <c r="I118" i="7"/>
  <c r="H118" i="7"/>
  <c r="I117" i="7"/>
  <c r="E117" i="7"/>
  <c r="D117" i="7"/>
  <c r="C117" i="7"/>
  <c r="I116" i="7"/>
  <c r="H116" i="7"/>
  <c r="I115" i="7"/>
  <c r="H115" i="7"/>
  <c r="F114" i="7"/>
  <c r="E114" i="7"/>
  <c r="D114" i="7"/>
  <c r="C114" i="7"/>
  <c r="I113" i="7"/>
  <c r="H113" i="7"/>
  <c r="I112" i="7"/>
  <c r="H112" i="7"/>
  <c r="I111" i="7"/>
  <c r="H111" i="7"/>
  <c r="E111" i="7"/>
  <c r="D111" i="7"/>
  <c r="C111" i="7"/>
  <c r="I110" i="7"/>
  <c r="H110" i="7"/>
  <c r="I109" i="7"/>
  <c r="H109" i="7"/>
  <c r="F109" i="7"/>
  <c r="E109" i="7"/>
  <c r="D109" i="7"/>
  <c r="C109" i="7"/>
  <c r="I108" i="7"/>
  <c r="H108" i="7"/>
  <c r="I107" i="7"/>
  <c r="H107" i="7"/>
  <c r="F107" i="7"/>
  <c r="E107" i="7"/>
  <c r="D107" i="7"/>
  <c r="C107" i="7"/>
  <c r="I106" i="7"/>
  <c r="H106" i="7"/>
  <c r="I105" i="7"/>
  <c r="H105" i="7"/>
  <c r="E104" i="7"/>
  <c r="D104" i="7"/>
  <c r="C104" i="7"/>
  <c r="I103" i="7"/>
  <c r="H103" i="7"/>
  <c r="I102" i="7"/>
  <c r="H102" i="7"/>
  <c r="I101" i="7"/>
  <c r="H101" i="7"/>
  <c r="E100" i="7"/>
  <c r="D100" i="7"/>
  <c r="C100" i="7"/>
  <c r="I99" i="7"/>
  <c r="H99" i="7"/>
  <c r="F98" i="7"/>
  <c r="E98" i="7"/>
  <c r="D98" i="7"/>
  <c r="C98" i="7"/>
  <c r="I97" i="7"/>
  <c r="H97" i="7"/>
  <c r="I96" i="7"/>
  <c r="H96" i="7"/>
  <c r="I95" i="7"/>
  <c r="H95" i="7"/>
  <c r="I94" i="7"/>
  <c r="H94" i="7"/>
  <c r="I93" i="7"/>
  <c r="H93" i="7"/>
  <c r="I92" i="7"/>
  <c r="H92" i="7"/>
  <c r="I91" i="7"/>
  <c r="E91" i="7"/>
  <c r="D91" i="7"/>
  <c r="C91" i="7"/>
  <c r="I90" i="7"/>
  <c r="H90" i="7"/>
  <c r="F89" i="7"/>
  <c r="I89" i="7" s="1"/>
  <c r="E89" i="7"/>
  <c r="D89" i="7"/>
  <c r="C89" i="7"/>
  <c r="I88" i="7"/>
  <c r="H88" i="7"/>
  <c r="I87" i="7"/>
  <c r="H87" i="7"/>
  <c r="I86" i="7"/>
  <c r="H86" i="7"/>
  <c r="I85" i="7"/>
  <c r="H85" i="7"/>
  <c r="E84" i="7"/>
  <c r="D84" i="7"/>
  <c r="C84" i="7"/>
  <c r="I83" i="7"/>
  <c r="H83" i="7"/>
  <c r="I82" i="7"/>
  <c r="H82" i="7"/>
  <c r="I81" i="7"/>
  <c r="H81" i="7"/>
  <c r="I80" i="7"/>
  <c r="H80" i="7"/>
  <c r="I79" i="7"/>
  <c r="H79" i="7"/>
  <c r="I78" i="7"/>
  <c r="H78" i="7"/>
  <c r="I77" i="7"/>
  <c r="H77" i="7"/>
  <c r="E76" i="7"/>
  <c r="D76" i="7"/>
  <c r="C76" i="7"/>
  <c r="I75" i="7"/>
  <c r="H75" i="7"/>
  <c r="I74" i="7"/>
  <c r="H74" i="7"/>
  <c r="I73" i="7"/>
  <c r="H73" i="7"/>
  <c r="I72" i="7"/>
  <c r="H72" i="7"/>
  <c r="I71" i="7"/>
  <c r="E71" i="7"/>
  <c r="D71" i="7"/>
  <c r="C71" i="7"/>
  <c r="I70" i="7"/>
  <c r="H70" i="7"/>
  <c r="I69" i="7"/>
  <c r="H69" i="7"/>
  <c r="I68" i="7"/>
  <c r="H68" i="7"/>
  <c r="I67" i="7"/>
  <c r="H67" i="7"/>
  <c r="E66" i="7"/>
  <c r="D66" i="7"/>
  <c r="C66" i="7"/>
  <c r="I65" i="7"/>
  <c r="H65" i="7"/>
  <c r="I64" i="7"/>
  <c r="H64" i="7"/>
  <c r="I63" i="7"/>
  <c r="H63" i="7"/>
  <c r="E62" i="7"/>
  <c r="D62" i="7"/>
  <c r="C62" i="7"/>
  <c r="I61" i="7"/>
  <c r="H61" i="7"/>
  <c r="F60" i="7"/>
  <c r="E60" i="7"/>
  <c r="D60" i="7"/>
  <c r="C60" i="7"/>
  <c r="I59" i="7"/>
  <c r="H59" i="7"/>
  <c r="I58" i="7"/>
  <c r="H58" i="7"/>
  <c r="I57" i="7"/>
  <c r="H57" i="7"/>
  <c r="I56" i="7"/>
  <c r="H56" i="7"/>
  <c r="I55" i="7"/>
  <c r="H55" i="7"/>
  <c r="I54" i="7"/>
  <c r="H54" i="7"/>
  <c r="I53" i="7"/>
  <c r="H53" i="7"/>
  <c r="I52" i="7"/>
  <c r="H52" i="7"/>
  <c r="I51" i="7"/>
  <c r="H51" i="7"/>
  <c r="I50" i="7"/>
  <c r="H50" i="7"/>
  <c r="I49" i="7"/>
  <c r="H49" i="7"/>
  <c r="I48" i="7"/>
  <c r="H48" i="7"/>
  <c r="I47" i="7"/>
  <c r="H47" i="7"/>
  <c r="I46" i="7"/>
  <c r="H46" i="7"/>
  <c r="I45" i="7"/>
  <c r="H45" i="7"/>
  <c r="E45" i="7"/>
  <c r="D45" i="7"/>
  <c r="C45" i="7"/>
  <c r="I44" i="7"/>
  <c r="H44" i="7"/>
  <c r="I43" i="7"/>
  <c r="H43" i="7"/>
  <c r="I42" i="7"/>
  <c r="H42" i="7"/>
  <c r="I41" i="7"/>
  <c r="H41" i="7"/>
  <c r="I40" i="7"/>
  <c r="H40" i="7"/>
  <c r="I39" i="7"/>
  <c r="H39" i="7"/>
  <c r="I38" i="7"/>
  <c r="H38" i="7"/>
  <c r="I37" i="7"/>
  <c r="H37" i="7"/>
  <c r="E37" i="7"/>
  <c r="D37" i="7"/>
  <c r="C37" i="7"/>
  <c r="I36" i="7"/>
  <c r="H36" i="7"/>
  <c r="I35" i="7"/>
  <c r="H35" i="7"/>
  <c r="E34" i="7"/>
  <c r="D34" i="7"/>
  <c r="C34" i="7"/>
  <c r="I33" i="7"/>
  <c r="H33" i="7"/>
  <c r="E32" i="7"/>
  <c r="D32" i="7"/>
  <c r="C32" i="7"/>
  <c r="I31" i="7"/>
  <c r="H31" i="7"/>
  <c r="I30" i="7"/>
  <c r="H30" i="7"/>
  <c r="I29" i="7"/>
  <c r="H29" i="7"/>
  <c r="E29" i="7"/>
  <c r="D29" i="7"/>
  <c r="C29" i="7"/>
  <c r="I28" i="7"/>
  <c r="H28" i="7"/>
  <c r="I27" i="7"/>
  <c r="H27" i="7"/>
  <c r="E26" i="7"/>
  <c r="D26" i="7"/>
  <c r="C26" i="7"/>
  <c r="I25" i="7"/>
  <c r="H25" i="7"/>
  <c r="E24" i="7"/>
  <c r="D24" i="7"/>
  <c r="C24" i="7"/>
  <c r="I23" i="7"/>
  <c r="H23" i="7"/>
  <c r="I22" i="7"/>
  <c r="H22" i="7"/>
  <c r="I21" i="7"/>
  <c r="H21" i="7"/>
  <c r="E20" i="7"/>
  <c r="D20" i="7"/>
  <c r="C20" i="7"/>
  <c r="I19" i="7"/>
  <c r="H19" i="7"/>
  <c r="I18" i="7"/>
  <c r="H18" i="7"/>
  <c r="I17" i="7"/>
  <c r="H17" i="7"/>
  <c r="I16" i="7"/>
  <c r="H16" i="7"/>
  <c r="I15" i="7"/>
  <c r="H15" i="7"/>
  <c r="I14" i="7"/>
  <c r="H14" i="7"/>
  <c r="I13" i="7"/>
  <c r="E13" i="7"/>
  <c r="D13" i="7"/>
  <c r="C13" i="7"/>
  <c r="I12" i="7"/>
  <c r="H12" i="7"/>
  <c r="I11" i="7"/>
  <c r="H11" i="7"/>
  <c r="E10" i="7"/>
  <c r="E9" i="7" s="1"/>
  <c r="E8" i="7" s="1"/>
  <c r="D10" i="7"/>
  <c r="C10" i="7"/>
  <c r="D9" i="7"/>
  <c r="D8" i="7" s="1"/>
  <c r="C9" i="7"/>
  <c r="C8" i="7" s="1"/>
  <c r="I10" i="7" l="1"/>
  <c r="I32" i="7"/>
  <c r="I84" i="7"/>
  <c r="I114" i="7"/>
  <c r="I130" i="7"/>
  <c r="H125" i="7"/>
  <c r="I24" i="7"/>
  <c r="I60" i="7"/>
  <c r="I66" i="7"/>
  <c r="I100" i="7"/>
  <c r="H13" i="7"/>
  <c r="H71" i="7"/>
  <c r="H89" i="7"/>
  <c r="H91" i="7"/>
  <c r="H117" i="7"/>
  <c r="I20" i="7"/>
  <c r="I26" i="7"/>
  <c r="I34" i="7"/>
  <c r="I62" i="7"/>
  <c r="I76" i="7"/>
  <c r="I98" i="7"/>
  <c r="I104" i="7"/>
  <c r="I128" i="7"/>
  <c r="I134" i="7"/>
  <c r="H10" i="7"/>
  <c r="H20" i="7"/>
  <c r="H24" i="7"/>
  <c r="H26" i="7"/>
  <c r="H32" i="7"/>
  <c r="H34" i="7"/>
  <c r="H60" i="7"/>
  <c r="H62" i="7"/>
  <c r="H66" i="7"/>
  <c r="H76" i="7"/>
  <c r="H84" i="7"/>
  <c r="H98" i="7"/>
  <c r="H100" i="7"/>
  <c r="H104" i="7"/>
  <c r="H114" i="7"/>
  <c r="H128" i="7"/>
  <c r="H130" i="7"/>
  <c r="H134" i="7"/>
  <c r="C9" i="13"/>
  <c r="D9" i="13"/>
  <c r="E9" i="13"/>
  <c r="F9" i="13"/>
  <c r="H10" i="13"/>
  <c r="I10" i="13"/>
  <c r="C11" i="13"/>
  <c r="D11" i="13"/>
  <c r="E11" i="13"/>
  <c r="F11" i="13"/>
  <c r="H12" i="13"/>
  <c r="I12" i="13"/>
  <c r="C13" i="13"/>
  <c r="D13" i="13"/>
  <c r="E13" i="13"/>
  <c r="F13" i="13"/>
  <c r="G13" i="13"/>
  <c r="H14" i="13"/>
  <c r="I14" i="13"/>
  <c r="C16" i="13"/>
  <c r="D16" i="13"/>
  <c r="E16" i="13"/>
  <c r="F16" i="13"/>
  <c r="H17" i="13"/>
  <c r="I17" i="13"/>
  <c r="H18" i="13"/>
  <c r="I18" i="13"/>
  <c r="H19" i="13"/>
  <c r="I19" i="13"/>
  <c r="C20" i="13"/>
  <c r="D20" i="13"/>
  <c r="E20" i="13"/>
  <c r="F20" i="13"/>
  <c r="H21" i="13"/>
  <c r="I21" i="13"/>
  <c r="H22" i="13"/>
  <c r="I22" i="13"/>
  <c r="H23" i="13"/>
  <c r="I23" i="13"/>
  <c r="H24" i="13"/>
  <c r="I24" i="13"/>
  <c r="H25" i="13"/>
  <c r="I25" i="13"/>
  <c r="H26" i="13"/>
  <c r="I26" i="13"/>
  <c r="H27" i="13"/>
  <c r="I27" i="13"/>
  <c r="H28" i="13"/>
  <c r="I28" i="13"/>
  <c r="H29" i="13"/>
  <c r="I29" i="13"/>
  <c r="H30" i="13"/>
  <c r="I30" i="13"/>
  <c r="H31" i="13"/>
  <c r="I31" i="13"/>
  <c r="C32" i="13"/>
  <c r="D32" i="13"/>
  <c r="E32" i="13"/>
  <c r="F32" i="13"/>
  <c r="H33" i="13"/>
  <c r="I33" i="13"/>
  <c r="H34" i="13"/>
  <c r="I34" i="13"/>
  <c r="H35" i="13"/>
  <c r="I35" i="13"/>
  <c r="H36" i="13"/>
  <c r="I36" i="13"/>
  <c r="H37" i="13"/>
  <c r="I37" i="13"/>
  <c r="H38" i="13"/>
  <c r="I38" i="13"/>
  <c r="H39" i="13"/>
  <c r="I39" i="13"/>
  <c r="H40" i="13"/>
  <c r="I40" i="13"/>
  <c r="H41" i="13"/>
  <c r="I41" i="13"/>
  <c r="H42" i="13"/>
  <c r="I42" i="13"/>
  <c r="H43" i="13"/>
  <c r="I43" i="13"/>
  <c r="H44" i="13"/>
  <c r="I44" i="13"/>
  <c r="C45" i="13"/>
  <c r="D45" i="13"/>
  <c r="E45" i="13"/>
  <c r="F45" i="13"/>
  <c r="G45" i="13"/>
  <c r="H46" i="13"/>
  <c r="I46" i="13"/>
  <c r="H47" i="13"/>
  <c r="I47" i="13"/>
  <c r="H48" i="13"/>
  <c r="I48" i="13"/>
  <c r="C49" i="13"/>
  <c r="D49" i="13"/>
  <c r="E49" i="13"/>
  <c r="F49" i="13"/>
  <c r="H50" i="13"/>
  <c r="I50" i="13"/>
  <c r="H51" i="13"/>
  <c r="I51" i="13"/>
  <c r="C52" i="13"/>
  <c r="D52" i="13"/>
  <c r="E52" i="13"/>
  <c r="F52" i="13"/>
  <c r="G52" i="13"/>
  <c r="H53" i="13"/>
  <c r="I53" i="13"/>
  <c r="C54" i="13"/>
  <c r="D54" i="13"/>
  <c r="E54" i="13"/>
  <c r="F54" i="13"/>
  <c r="G54" i="13"/>
  <c r="H55" i="13"/>
  <c r="I55" i="13"/>
  <c r="C56" i="13"/>
  <c r="D56" i="13"/>
  <c r="E56" i="13"/>
  <c r="F56" i="13"/>
  <c r="H57" i="13"/>
  <c r="I57" i="13"/>
  <c r="C58" i="13"/>
  <c r="D58" i="13"/>
  <c r="E58" i="13"/>
  <c r="F58" i="13"/>
  <c r="H59" i="13"/>
  <c r="I59" i="13"/>
  <c r="C60" i="13"/>
  <c r="D60" i="13"/>
  <c r="E60" i="13"/>
  <c r="F60" i="13"/>
  <c r="G60" i="13"/>
  <c r="H61" i="13"/>
  <c r="I61" i="13"/>
  <c r="H62" i="13"/>
  <c r="I62" i="13"/>
  <c r="H63" i="13"/>
  <c r="I63" i="13"/>
  <c r="C64" i="13"/>
  <c r="D64" i="13"/>
  <c r="E64" i="13"/>
  <c r="F64" i="13"/>
  <c r="H65" i="13"/>
  <c r="I65" i="13"/>
  <c r="C67" i="13"/>
  <c r="D67" i="13"/>
  <c r="E67" i="13"/>
  <c r="F67" i="13"/>
  <c r="H68" i="13"/>
  <c r="I68" i="13"/>
  <c r="H69" i="13"/>
  <c r="I69" i="13"/>
  <c r="H70" i="13"/>
  <c r="I70" i="13"/>
  <c r="H71" i="13"/>
  <c r="I71" i="13"/>
  <c r="H72" i="13"/>
  <c r="I72" i="13"/>
  <c r="H73" i="13"/>
  <c r="I73" i="13"/>
  <c r="C74" i="13"/>
  <c r="D74" i="13"/>
  <c r="E74" i="13"/>
  <c r="F74" i="13"/>
  <c r="H75" i="13"/>
  <c r="I75" i="13"/>
  <c r="H76" i="13"/>
  <c r="I76" i="13"/>
  <c r="C77" i="13"/>
  <c r="D77" i="13"/>
  <c r="E77" i="13"/>
  <c r="F77" i="13"/>
  <c r="H78" i="13"/>
  <c r="I78" i="13"/>
  <c r="C79" i="13"/>
  <c r="D79" i="13"/>
  <c r="E79" i="13"/>
  <c r="F79" i="13"/>
  <c r="H80" i="13"/>
  <c r="I80" i="13"/>
  <c r="C81" i="13"/>
  <c r="D81" i="13"/>
  <c r="E81" i="13"/>
  <c r="F81" i="13"/>
  <c r="H82" i="13"/>
  <c r="I82" i="13"/>
  <c r="C83" i="13"/>
  <c r="D83" i="13"/>
  <c r="E83" i="13"/>
  <c r="F83" i="13"/>
  <c r="H84" i="13"/>
  <c r="I84" i="13"/>
  <c r="H85" i="13"/>
  <c r="I85" i="13"/>
  <c r="C86" i="13"/>
  <c r="D86" i="13"/>
  <c r="E86" i="13"/>
  <c r="F86" i="13"/>
  <c r="H87" i="13"/>
  <c r="I87" i="13"/>
  <c r="H88" i="13"/>
  <c r="I88" i="13"/>
  <c r="F8" i="7" l="1"/>
  <c r="H9" i="7"/>
  <c r="I9" i="7"/>
  <c r="H67" i="13"/>
  <c r="C66" i="13"/>
  <c r="I54" i="13"/>
  <c r="H54" i="13"/>
  <c r="H11" i="13"/>
  <c r="I11" i="13"/>
  <c r="H83" i="13"/>
  <c r="H79" i="13"/>
  <c r="H58" i="13"/>
  <c r="C15" i="13"/>
  <c r="C8" i="13" s="1"/>
  <c r="I13" i="13"/>
  <c r="H13" i="13"/>
  <c r="I81" i="13"/>
  <c r="I77" i="13"/>
  <c r="I67" i="13"/>
  <c r="H45" i="13"/>
  <c r="H32" i="13"/>
  <c r="H16" i="13"/>
  <c r="H86" i="13"/>
  <c r="H81" i="13"/>
  <c r="H77" i="13"/>
  <c r="H52" i="13"/>
  <c r="H49" i="13"/>
  <c r="H9" i="13"/>
  <c r="I83" i="13"/>
  <c r="I79" i="13"/>
  <c r="E66" i="13"/>
  <c r="I52" i="13"/>
  <c r="H60" i="13"/>
  <c r="H56" i="13"/>
  <c r="I45" i="13"/>
  <c r="E15" i="13"/>
  <c r="F66" i="13"/>
  <c r="D66" i="13"/>
  <c r="H64" i="13"/>
  <c r="D15" i="13"/>
  <c r="H20" i="13"/>
  <c r="I9" i="13"/>
  <c r="I86" i="13"/>
  <c r="I74" i="13"/>
  <c r="I64" i="13"/>
  <c r="I60" i="13"/>
  <c r="I32" i="13"/>
  <c r="I20" i="13"/>
  <c r="I16" i="13"/>
  <c r="F15" i="13"/>
  <c r="H74" i="13"/>
  <c r="I58" i="13"/>
  <c r="I56" i="13"/>
  <c r="I49" i="13"/>
  <c r="H66" i="13" l="1"/>
  <c r="I66" i="13"/>
  <c r="D8" i="13"/>
  <c r="E8" i="13"/>
  <c r="I15" i="13"/>
  <c r="F8" i="13"/>
  <c r="H15" i="13"/>
  <c r="H8" i="13" l="1"/>
  <c r="I8" i="13"/>
  <c r="C9" i="12" l="1"/>
  <c r="D9" i="12"/>
  <c r="E9" i="12"/>
  <c r="F9" i="12"/>
  <c r="H10" i="12"/>
  <c r="I10" i="12"/>
  <c r="H11" i="12"/>
  <c r="I11" i="12"/>
  <c r="H12" i="12"/>
  <c r="I12" i="12"/>
  <c r="H13" i="12"/>
  <c r="I13" i="12"/>
  <c r="H14" i="12"/>
  <c r="I14" i="12"/>
  <c r="H15" i="12"/>
  <c r="I15" i="12"/>
  <c r="H16" i="12"/>
  <c r="I16" i="12"/>
  <c r="H17" i="12"/>
  <c r="I17" i="12"/>
  <c r="H18" i="12"/>
  <c r="I18" i="12"/>
  <c r="H19" i="12"/>
  <c r="I19" i="12"/>
  <c r="H20" i="12"/>
  <c r="I20" i="12"/>
  <c r="H21" i="12"/>
  <c r="I21" i="12"/>
  <c r="C22" i="12"/>
  <c r="D22" i="12"/>
  <c r="E22" i="12"/>
  <c r="F22" i="12"/>
  <c r="H23" i="12"/>
  <c r="I23" i="12"/>
  <c r="C24" i="12"/>
  <c r="D24" i="12"/>
  <c r="E24" i="12"/>
  <c r="F24" i="12"/>
  <c r="H25" i="12"/>
  <c r="I25" i="12"/>
  <c r="H26" i="12"/>
  <c r="I26" i="12"/>
  <c r="H27" i="12"/>
  <c r="I27" i="12"/>
  <c r="H28" i="12"/>
  <c r="I28" i="12"/>
  <c r="C29" i="12"/>
  <c r="D29" i="12"/>
  <c r="E29" i="12"/>
  <c r="F29" i="12"/>
  <c r="H30" i="12"/>
  <c r="I30" i="12"/>
  <c r="C31" i="12"/>
  <c r="D31" i="12"/>
  <c r="E31" i="12"/>
  <c r="F31" i="12"/>
  <c r="H32" i="12"/>
  <c r="I32" i="12"/>
  <c r="C33" i="12"/>
  <c r="D33" i="12"/>
  <c r="E33" i="12"/>
  <c r="F33" i="12"/>
  <c r="H34" i="12"/>
  <c r="I34" i="12"/>
  <c r="H35" i="12"/>
  <c r="I35" i="12"/>
  <c r="H36" i="12"/>
  <c r="I36" i="12"/>
  <c r="H37" i="12"/>
  <c r="I37" i="12"/>
  <c r="H38" i="12"/>
  <c r="I38" i="12"/>
  <c r="H39" i="12"/>
  <c r="I39" i="12"/>
  <c r="H40" i="12"/>
  <c r="I40" i="12"/>
  <c r="H41" i="12"/>
  <c r="I41" i="12"/>
  <c r="H42" i="12"/>
  <c r="I42" i="12"/>
  <c r="H43" i="12"/>
  <c r="I43" i="12"/>
  <c r="H44" i="12"/>
  <c r="I44" i="12"/>
  <c r="H45" i="12"/>
  <c r="I45" i="12"/>
  <c r="H46" i="12"/>
  <c r="I46" i="12"/>
  <c r="H47" i="12"/>
  <c r="I47" i="12"/>
  <c r="H48" i="12"/>
  <c r="I48" i="12"/>
  <c r="H49" i="12"/>
  <c r="I49" i="12"/>
  <c r="C50" i="12"/>
  <c r="D50" i="12"/>
  <c r="E50" i="12"/>
  <c r="F50" i="12"/>
  <c r="H51" i="12"/>
  <c r="I51" i="12"/>
  <c r="H52" i="12"/>
  <c r="I52" i="12"/>
  <c r="H53" i="12"/>
  <c r="I53" i="12"/>
  <c r="H54" i="12"/>
  <c r="I54" i="12"/>
  <c r="H55" i="12"/>
  <c r="I55" i="12"/>
  <c r="C56" i="12"/>
  <c r="D56" i="12"/>
  <c r="E56" i="12"/>
  <c r="F56" i="12"/>
  <c r="H57" i="12"/>
  <c r="I57" i="12"/>
  <c r="H58" i="12"/>
  <c r="I58" i="12"/>
  <c r="C59" i="12"/>
  <c r="D59" i="12"/>
  <c r="E59" i="12"/>
  <c r="F59" i="12"/>
  <c r="H60" i="12"/>
  <c r="I60" i="12"/>
  <c r="H61" i="12"/>
  <c r="I61" i="12"/>
  <c r="H62" i="12"/>
  <c r="I62" i="12"/>
  <c r="C63" i="12"/>
  <c r="D63" i="12"/>
  <c r="E63" i="12"/>
  <c r="F63" i="12"/>
  <c r="H64" i="12"/>
  <c r="I64" i="12"/>
  <c r="H65" i="12"/>
  <c r="I65" i="12"/>
  <c r="C66" i="12"/>
  <c r="D66" i="12"/>
  <c r="E66" i="12"/>
  <c r="F66" i="12"/>
  <c r="H67" i="12"/>
  <c r="I67" i="12"/>
  <c r="H68" i="12"/>
  <c r="I68" i="12"/>
  <c r="C69" i="12"/>
  <c r="D69" i="12"/>
  <c r="E69" i="12"/>
  <c r="F69" i="12"/>
  <c r="H70" i="12"/>
  <c r="I70" i="12"/>
  <c r="H71" i="12"/>
  <c r="I71" i="12"/>
  <c r="H72" i="12"/>
  <c r="I72" i="12"/>
  <c r="H73" i="12"/>
  <c r="I73" i="12"/>
  <c r="H74" i="12"/>
  <c r="I74" i="12"/>
  <c r="H75" i="12"/>
  <c r="I75" i="12"/>
  <c r="H76" i="12"/>
  <c r="I76" i="12"/>
  <c r="H77" i="12"/>
  <c r="I77" i="12"/>
  <c r="H78" i="12"/>
  <c r="I78" i="12"/>
  <c r="C79" i="12"/>
  <c r="D79" i="12"/>
  <c r="E79" i="12"/>
  <c r="F79" i="12"/>
  <c r="H80" i="12"/>
  <c r="I80" i="12"/>
  <c r="H81" i="12"/>
  <c r="I81" i="12"/>
  <c r="H82" i="12"/>
  <c r="I82" i="12"/>
  <c r="C83" i="12"/>
  <c r="D83" i="12"/>
  <c r="E83" i="12"/>
  <c r="F83" i="12"/>
  <c r="H84" i="12"/>
  <c r="I84" i="12"/>
  <c r="C85" i="12"/>
  <c r="D85" i="12"/>
  <c r="E85" i="12"/>
  <c r="F85" i="12"/>
  <c r="H86" i="12"/>
  <c r="I86" i="12"/>
  <c r="H87" i="12"/>
  <c r="I87" i="12"/>
  <c r="H88" i="12"/>
  <c r="I88" i="12"/>
  <c r="C9" i="11"/>
  <c r="D9" i="11"/>
  <c r="E9" i="11"/>
  <c r="F9" i="11"/>
  <c r="H10" i="11"/>
  <c r="I10" i="11"/>
  <c r="AR10" i="11"/>
  <c r="AR9" i="11" s="1"/>
  <c r="AS10" i="11"/>
  <c r="AS9" i="11" s="1"/>
  <c r="AT10" i="11"/>
  <c r="AT9" i="11" s="1"/>
  <c r="C11" i="11"/>
  <c r="D11" i="11"/>
  <c r="E11" i="11"/>
  <c r="F11" i="11"/>
  <c r="H12" i="11"/>
  <c r="I12" i="11"/>
  <c r="AR12" i="11"/>
  <c r="AS12" i="11"/>
  <c r="AT12" i="11"/>
  <c r="H13" i="11"/>
  <c r="I13" i="11"/>
  <c r="AR13" i="11"/>
  <c r="AR11" i="11" s="1"/>
  <c r="AS13" i="11"/>
  <c r="AS11" i="11" s="1"/>
  <c r="AT13" i="11"/>
  <c r="AT11" i="11" s="1"/>
  <c r="H14" i="11"/>
  <c r="I14" i="11"/>
  <c r="AR14" i="11"/>
  <c r="AS14" i="11"/>
  <c r="AT14" i="11"/>
  <c r="H15" i="11"/>
  <c r="I15" i="11"/>
  <c r="AR15" i="11"/>
  <c r="AS15" i="11"/>
  <c r="AT15" i="11"/>
  <c r="H16" i="11"/>
  <c r="I16" i="11"/>
  <c r="AR16" i="11"/>
  <c r="AS16" i="11"/>
  <c r="AT16" i="11"/>
  <c r="C17" i="11"/>
  <c r="D17" i="11"/>
  <c r="E17" i="11"/>
  <c r="F17" i="11"/>
  <c r="H18" i="11"/>
  <c r="I18" i="11"/>
  <c r="AR18" i="11"/>
  <c r="AR17" i="11" s="1"/>
  <c r="AS18" i="11"/>
  <c r="AS17" i="11" s="1"/>
  <c r="AT18" i="11"/>
  <c r="AT17" i="11" s="1"/>
  <c r="C19" i="11"/>
  <c r="D19" i="11"/>
  <c r="E19" i="11"/>
  <c r="F19" i="11"/>
  <c r="H20" i="11"/>
  <c r="I20" i="11"/>
  <c r="AR20" i="11"/>
  <c r="AR19" i="11" s="1"/>
  <c r="AS20" i="11"/>
  <c r="AS19" i="11" s="1"/>
  <c r="AT20" i="11"/>
  <c r="AT19" i="11" s="1"/>
  <c r="C21" i="11"/>
  <c r="D21" i="11"/>
  <c r="E21" i="11"/>
  <c r="F21" i="11"/>
  <c r="AR21" i="11"/>
  <c r="AS21" i="11"/>
  <c r="AT21" i="11"/>
  <c r="H22" i="11"/>
  <c r="I22" i="11"/>
  <c r="H23" i="11"/>
  <c r="I23" i="11"/>
  <c r="H24" i="11"/>
  <c r="I24" i="11"/>
  <c r="C25" i="11"/>
  <c r="D25" i="11"/>
  <c r="E25" i="11"/>
  <c r="F25" i="11"/>
  <c r="H26" i="11"/>
  <c r="I26" i="11"/>
  <c r="AR26" i="11"/>
  <c r="AR25" i="11" s="1"/>
  <c r="AS26" i="11"/>
  <c r="AS25" i="11" s="1"/>
  <c r="AT26" i="11"/>
  <c r="AT25" i="11" s="1"/>
  <c r="H27" i="11"/>
  <c r="I27" i="11"/>
  <c r="H28" i="11"/>
  <c r="I28" i="11"/>
  <c r="AR28" i="11"/>
  <c r="AS28" i="11"/>
  <c r="AT28" i="11"/>
  <c r="C29" i="11"/>
  <c r="D29" i="11"/>
  <c r="E29" i="11"/>
  <c r="F29" i="11"/>
  <c r="H30" i="11"/>
  <c r="I30" i="11"/>
  <c r="AR30" i="11"/>
  <c r="AR29" i="11" s="1"/>
  <c r="AS30" i="11"/>
  <c r="AS29" i="11" s="1"/>
  <c r="AT30" i="11"/>
  <c r="AT29" i="11" s="1"/>
  <c r="C31" i="11"/>
  <c r="D31" i="11"/>
  <c r="E31" i="11"/>
  <c r="F31" i="11"/>
  <c r="H32" i="11"/>
  <c r="I32" i="11"/>
  <c r="AR32" i="11"/>
  <c r="AR31" i="11" s="1"/>
  <c r="AS32" i="11"/>
  <c r="AS31" i="11" s="1"/>
  <c r="AT32" i="11"/>
  <c r="AT31" i="11" s="1"/>
  <c r="H33" i="11"/>
  <c r="I33" i="11"/>
  <c r="AR33" i="11"/>
  <c r="AS33" i="11"/>
  <c r="AT33" i="11"/>
  <c r="C34" i="11"/>
  <c r="D34" i="11"/>
  <c r="E34" i="11"/>
  <c r="F34" i="11"/>
  <c r="H35" i="11"/>
  <c r="I35" i="11"/>
  <c r="AR35" i="11"/>
  <c r="AS35" i="11"/>
  <c r="AT35" i="11"/>
  <c r="H36" i="11"/>
  <c r="I36" i="11"/>
  <c r="AR36" i="11"/>
  <c r="AS36" i="11"/>
  <c r="AT36" i="11"/>
  <c r="H37" i="11"/>
  <c r="I37" i="11"/>
  <c r="AR37" i="11"/>
  <c r="AS37" i="11"/>
  <c r="AT37" i="11"/>
  <c r="H38" i="11"/>
  <c r="I38" i="11"/>
  <c r="AR38" i="11"/>
  <c r="AS38" i="11"/>
  <c r="AT38" i="11"/>
  <c r="H39" i="11"/>
  <c r="I39" i="11"/>
  <c r="AR39" i="11"/>
  <c r="AR34" i="11" s="1"/>
  <c r="AS39" i="11"/>
  <c r="AS34" i="11" s="1"/>
  <c r="AT39" i="11"/>
  <c r="AT34" i="11" s="1"/>
  <c r="H40" i="11"/>
  <c r="I40" i="11"/>
  <c r="AR40" i="11"/>
  <c r="AS40" i="11"/>
  <c r="AT40" i="11"/>
  <c r="H41" i="11"/>
  <c r="I41" i="11"/>
  <c r="AR41" i="11"/>
  <c r="AS41" i="11"/>
  <c r="AT41" i="11"/>
  <c r="H42" i="11"/>
  <c r="I42" i="11"/>
  <c r="AR42" i="11"/>
  <c r="AS42" i="11"/>
  <c r="AT42" i="11"/>
  <c r="H43" i="11"/>
  <c r="I43" i="11"/>
  <c r="AR43" i="11"/>
  <c r="AS43" i="11"/>
  <c r="AT43" i="11"/>
  <c r="H44" i="11"/>
  <c r="I44" i="11"/>
  <c r="AR44" i="11"/>
  <c r="AS44" i="11"/>
  <c r="AT44" i="11"/>
  <c r="H45" i="11"/>
  <c r="I45" i="11"/>
  <c r="AR45" i="11"/>
  <c r="AS45" i="11"/>
  <c r="AT45" i="11"/>
  <c r="H46" i="11"/>
  <c r="I46" i="11"/>
  <c r="AR46" i="11"/>
  <c r="AS46" i="11"/>
  <c r="AT46" i="11"/>
  <c r="H47" i="11"/>
  <c r="I47" i="11"/>
  <c r="AR47" i="11"/>
  <c r="AS47" i="11"/>
  <c r="AT47" i="11"/>
  <c r="H48" i="11"/>
  <c r="I48" i="11"/>
  <c r="AR48" i="11"/>
  <c r="AS48" i="11"/>
  <c r="AT48" i="11"/>
  <c r="H49" i="11"/>
  <c r="I49" i="11"/>
  <c r="AR49" i="11"/>
  <c r="AS49" i="11"/>
  <c r="AT49" i="11"/>
  <c r="H50" i="11"/>
  <c r="I50" i="11"/>
  <c r="AR50" i="11"/>
  <c r="AS50" i="11"/>
  <c r="AT50" i="11"/>
  <c r="H51" i="11"/>
  <c r="I51" i="11"/>
  <c r="AR51" i="11"/>
  <c r="AS51" i="11"/>
  <c r="AT51" i="11"/>
  <c r="H52" i="11"/>
  <c r="I52" i="11"/>
  <c r="AR52" i="11"/>
  <c r="AS52" i="11"/>
  <c r="AT52" i="11"/>
  <c r="H53" i="11"/>
  <c r="I53" i="11"/>
  <c r="AR53" i="11"/>
  <c r="AS53" i="11"/>
  <c r="AT53" i="11"/>
  <c r="H54" i="11"/>
  <c r="I54" i="11"/>
  <c r="AR54" i="11"/>
  <c r="AS54" i="11"/>
  <c r="AT54" i="11"/>
  <c r="C55" i="11"/>
  <c r="D55" i="11"/>
  <c r="E55" i="11"/>
  <c r="F55" i="11"/>
  <c r="H56" i="11"/>
  <c r="I56" i="11"/>
  <c r="AR56" i="11"/>
  <c r="AR55" i="11" s="1"/>
  <c r="AS56" i="11"/>
  <c r="AS55" i="11" s="1"/>
  <c r="AT56" i="11"/>
  <c r="AT55" i="11" s="1"/>
  <c r="H57" i="11"/>
  <c r="I57" i="11"/>
  <c r="AR57" i="11"/>
  <c r="AS57" i="11"/>
  <c r="AT57" i="11"/>
  <c r="H58" i="11"/>
  <c r="I58" i="11"/>
  <c r="AR58" i="11"/>
  <c r="AS58" i="11"/>
  <c r="AT58" i="11"/>
  <c r="H59" i="11"/>
  <c r="I59" i="11"/>
  <c r="AR59" i="11"/>
  <c r="AS59" i="11"/>
  <c r="AT59" i="11"/>
  <c r="H60" i="11"/>
  <c r="I60" i="11"/>
  <c r="AR60" i="11"/>
  <c r="AS60" i="11"/>
  <c r="AT60" i="11"/>
  <c r="H61" i="11"/>
  <c r="I61" i="11"/>
  <c r="C62" i="11"/>
  <c r="D62" i="11"/>
  <c r="E62" i="11"/>
  <c r="F62" i="11"/>
  <c r="H63" i="11"/>
  <c r="I63" i="11"/>
  <c r="AR63" i="11"/>
  <c r="AR62" i="11" s="1"/>
  <c r="AS63" i="11"/>
  <c r="AS62" i="11" s="1"/>
  <c r="AT63" i="11"/>
  <c r="AT62" i="11" s="1"/>
  <c r="C64" i="11"/>
  <c r="D64" i="11"/>
  <c r="E64" i="11"/>
  <c r="F64" i="11"/>
  <c r="H65" i="11"/>
  <c r="I65" i="11"/>
  <c r="AR65" i="11"/>
  <c r="AR64" i="11" s="1"/>
  <c r="AS65" i="11"/>
  <c r="AS64" i="11" s="1"/>
  <c r="AT65" i="11"/>
  <c r="AT64" i="11" s="1"/>
  <c r="H66" i="11"/>
  <c r="I66" i="11"/>
  <c r="AR66" i="11"/>
  <c r="AS66" i="11"/>
  <c r="AT66" i="11"/>
  <c r="C67" i="11"/>
  <c r="D67" i="11"/>
  <c r="E67" i="11"/>
  <c r="F67" i="11"/>
  <c r="H68" i="11"/>
  <c r="I68" i="11"/>
  <c r="AR68" i="11"/>
  <c r="AR67" i="11" s="1"/>
  <c r="AS68" i="11"/>
  <c r="AS67" i="11" s="1"/>
  <c r="AT68" i="11"/>
  <c r="AT67" i="11" s="1"/>
  <c r="H69" i="11"/>
  <c r="I69" i="11"/>
  <c r="AR69" i="11"/>
  <c r="AS69" i="11"/>
  <c r="AT69" i="11"/>
  <c r="H70" i="11"/>
  <c r="I70" i="11"/>
  <c r="AR70" i="11"/>
  <c r="AS70" i="11"/>
  <c r="AT70" i="11"/>
  <c r="C71" i="11"/>
  <c r="D71" i="11"/>
  <c r="E71" i="11"/>
  <c r="F71" i="11"/>
  <c r="H72" i="11"/>
  <c r="I72" i="11"/>
  <c r="AR72" i="11"/>
  <c r="AR71" i="11" s="1"/>
  <c r="AS72" i="11"/>
  <c r="AS71" i="11" s="1"/>
  <c r="AT72" i="11"/>
  <c r="AT71" i="11" s="1"/>
  <c r="C73" i="11"/>
  <c r="D73" i="11"/>
  <c r="E73" i="11"/>
  <c r="F73" i="11"/>
  <c r="H74" i="11"/>
  <c r="I74" i="11"/>
  <c r="AR74" i="11"/>
  <c r="AR73" i="11" s="1"/>
  <c r="AS74" i="11"/>
  <c r="AS73" i="11" s="1"/>
  <c r="AT74" i="11"/>
  <c r="AT73" i="11" s="1"/>
  <c r="C75" i="11"/>
  <c r="D75" i="11"/>
  <c r="E75" i="11"/>
  <c r="F75" i="11"/>
  <c r="H76" i="11"/>
  <c r="I76" i="11"/>
  <c r="H77" i="11"/>
  <c r="I77" i="11"/>
  <c r="AR77" i="11"/>
  <c r="AR75" i="11" s="1"/>
  <c r="AS77" i="11"/>
  <c r="AS75" i="11" s="1"/>
  <c r="AT77" i="11"/>
  <c r="AT75" i="11" s="1"/>
  <c r="H78" i="11"/>
  <c r="I78" i="11"/>
  <c r="AR78" i="11"/>
  <c r="AS78" i="11"/>
  <c r="AT78" i="11"/>
  <c r="H79" i="11"/>
  <c r="I79" i="11"/>
  <c r="H80" i="11"/>
  <c r="I80" i="11"/>
  <c r="AR80" i="11"/>
  <c r="AS80" i="11"/>
  <c r="AT80" i="11"/>
  <c r="I69" i="12" l="1"/>
  <c r="I59" i="12"/>
  <c r="I85" i="12"/>
  <c r="I79" i="12"/>
  <c r="I9" i="12"/>
  <c r="I63" i="12"/>
  <c r="D8" i="12"/>
  <c r="H83" i="12"/>
  <c r="H66" i="12"/>
  <c r="H56" i="12"/>
  <c r="H29" i="12"/>
  <c r="H22" i="12"/>
  <c r="C8" i="12"/>
  <c r="H69" i="12"/>
  <c r="H79" i="12"/>
  <c r="H63" i="12"/>
  <c r="H85" i="12"/>
  <c r="I83" i="12"/>
  <c r="H33" i="12"/>
  <c r="I31" i="12"/>
  <c r="I29" i="12"/>
  <c r="E8" i="12"/>
  <c r="H59" i="12"/>
  <c r="H50" i="12"/>
  <c r="I33" i="12"/>
  <c r="H31" i="12"/>
  <c r="H24" i="12"/>
  <c r="I31" i="11"/>
  <c r="H25" i="11"/>
  <c r="H55" i="11"/>
  <c r="H31" i="11"/>
  <c r="I73" i="11"/>
  <c r="I62" i="11"/>
  <c r="I34" i="11"/>
  <c r="I19" i="11"/>
  <c r="H34" i="11"/>
  <c r="H19" i="11"/>
  <c r="I17" i="11"/>
  <c r="H11" i="11"/>
  <c r="I55" i="11"/>
  <c r="H21" i="11"/>
  <c r="H17" i="11"/>
  <c r="C8" i="11"/>
  <c r="H75" i="11"/>
  <c r="H73" i="11"/>
  <c r="H71" i="11"/>
  <c r="H67" i="11"/>
  <c r="I64" i="11"/>
  <c r="H29" i="11"/>
  <c r="E8" i="11"/>
  <c r="I29" i="11"/>
  <c r="H64" i="11"/>
  <c r="H62" i="11"/>
  <c r="I21" i="11"/>
  <c r="I11" i="11"/>
  <c r="D8" i="11"/>
  <c r="H9" i="12"/>
  <c r="I66" i="12"/>
  <c r="I56" i="12"/>
  <c r="I50" i="12"/>
  <c r="I24" i="12"/>
  <c r="I22" i="12"/>
  <c r="F8" i="12"/>
  <c r="AT8" i="11"/>
  <c r="AS8" i="11"/>
  <c r="AR8" i="11"/>
  <c r="I9" i="11"/>
  <c r="I75" i="11"/>
  <c r="I71" i="11"/>
  <c r="I67" i="11"/>
  <c r="I25" i="11"/>
  <c r="H9" i="11"/>
  <c r="F8" i="11"/>
  <c r="H8" i="12" l="1"/>
  <c r="I8" i="12"/>
  <c r="H8" i="11"/>
  <c r="I8" i="11"/>
  <c r="C9" i="10" l="1"/>
  <c r="D9" i="10"/>
  <c r="E9" i="10"/>
  <c r="F9" i="10"/>
  <c r="G9" i="10"/>
  <c r="G8" i="10" s="1"/>
  <c r="H10" i="10"/>
  <c r="I10" i="10"/>
  <c r="C11" i="10"/>
  <c r="D11" i="10"/>
  <c r="E11" i="10"/>
  <c r="F11" i="10"/>
  <c r="H12" i="10"/>
  <c r="I12" i="10"/>
  <c r="H13" i="10"/>
  <c r="I13" i="10"/>
  <c r="C14" i="10"/>
  <c r="D14" i="10"/>
  <c r="E14" i="10"/>
  <c r="F14" i="10"/>
  <c r="H15" i="10"/>
  <c r="I15" i="10"/>
  <c r="C16" i="10"/>
  <c r="D16" i="10"/>
  <c r="E16" i="10"/>
  <c r="F16" i="10"/>
  <c r="H17" i="10"/>
  <c r="I17" i="10"/>
  <c r="C18" i="10"/>
  <c r="D18" i="10"/>
  <c r="E18" i="10"/>
  <c r="F18" i="10"/>
  <c r="H19" i="10"/>
  <c r="I19" i="10"/>
  <c r="H20" i="10"/>
  <c r="I20" i="10"/>
  <c r="H21" i="10"/>
  <c r="I21" i="10"/>
  <c r="C22" i="10"/>
  <c r="D22" i="10"/>
  <c r="E22" i="10"/>
  <c r="F22" i="10"/>
  <c r="H23" i="10"/>
  <c r="I23" i="10"/>
  <c r="H24" i="10"/>
  <c r="I24" i="10"/>
  <c r="C25" i="10"/>
  <c r="D25" i="10"/>
  <c r="E25" i="10"/>
  <c r="F25" i="10"/>
  <c r="H26" i="10"/>
  <c r="I26" i="10"/>
  <c r="I25" i="10" l="1"/>
  <c r="H25" i="10"/>
  <c r="I18" i="10"/>
  <c r="H16" i="10"/>
  <c r="I14" i="10"/>
  <c r="I9" i="10"/>
  <c r="I22" i="10"/>
  <c r="H18" i="10"/>
  <c r="I16" i="10"/>
  <c r="H11" i="10"/>
  <c r="C8" i="10"/>
  <c r="H22" i="10"/>
  <c r="E8" i="10"/>
  <c r="H14" i="10"/>
  <c r="H9" i="10"/>
  <c r="D8" i="10"/>
  <c r="F8" i="10"/>
  <c r="I11" i="10"/>
  <c r="H8" i="10" l="1"/>
  <c r="I8" i="10"/>
  <c r="C9" i="9" l="1"/>
  <c r="D9" i="9"/>
  <c r="E9" i="9"/>
  <c r="F9" i="9"/>
  <c r="I9" i="9" s="1"/>
  <c r="G9" i="9"/>
  <c r="H10" i="9"/>
  <c r="I10" i="9"/>
  <c r="H11" i="9"/>
  <c r="I11" i="9"/>
  <c r="H12" i="9"/>
  <c r="I12" i="9"/>
  <c r="H13" i="9"/>
  <c r="I13" i="9"/>
  <c r="C14" i="9"/>
  <c r="D14" i="9"/>
  <c r="E14" i="9"/>
  <c r="F14" i="9"/>
  <c r="G14" i="9"/>
  <c r="H15" i="9"/>
  <c r="I15" i="9"/>
  <c r="C16" i="9"/>
  <c r="D16" i="9"/>
  <c r="E16" i="9"/>
  <c r="F16" i="9"/>
  <c r="H17" i="9"/>
  <c r="I17" i="9"/>
  <c r="C18" i="9"/>
  <c r="D18" i="9"/>
  <c r="E18" i="9"/>
  <c r="F18" i="9"/>
  <c r="G18" i="9"/>
  <c r="H19" i="9"/>
  <c r="I19" i="9"/>
  <c r="H20" i="9"/>
  <c r="I20" i="9"/>
  <c r="H21" i="9"/>
  <c r="I21" i="9"/>
  <c r="H22" i="9"/>
  <c r="I22" i="9"/>
  <c r="H23" i="9"/>
  <c r="I23" i="9"/>
  <c r="H24" i="9"/>
  <c r="I24" i="9"/>
  <c r="H25" i="9"/>
  <c r="I25" i="9"/>
  <c r="H26" i="9"/>
  <c r="I26" i="9"/>
  <c r="H27" i="9"/>
  <c r="I27" i="9"/>
  <c r="H28" i="9"/>
  <c r="I28" i="9"/>
  <c r="H29" i="9"/>
  <c r="I29" i="9"/>
  <c r="H30" i="9"/>
  <c r="I30" i="9"/>
  <c r="H31" i="9"/>
  <c r="I31" i="9"/>
  <c r="H32" i="9"/>
  <c r="I32" i="9"/>
  <c r="H33" i="9"/>
  <c r="I33" i="9"/>
  <c r="H34" i="9"/>
  <c r="I34" i="9"/>
  <c r="H35" i="9"/>
  <c r="I35" i="9"/>
  <c r="H36" i="9"/>
  <c r="I36" i="9"/>
  <c r="H37" i="9"/>
  <c r="I37" i="9"/>
  <c r="H38" i="9"/>
  <c r="I38" i="9"/>
  <c r="H39" i="9"/>
  <c r="I39" i="9"/>
  <c r="H40" i="9"/>
  <c r="I40" i="9"/>
  <c r="H41" i="9"/>
  <c r="I41" i="9"/>
  <c r="H42" i="9"/>
  <c r="I42" i="9"/>
  <c r="H43" i="9"/>
  <c r="I43" i="9"/>
  <c r="C44" i="9"/>
  <c r="D44" i="9"/>
  <c r="E44" i="9"/>
  <c r="F44" i="9"/>
  <c r="H45" i="9"/>
  <c r="I45" i="9"/>
  <c r="H46" i="9"/>
  <c r="I46" i="9"/>
  <c r="H47" i="9"/>
  <c r="I47" i="9"/>
  <c r="H48" i="9"/>
  <c r="I48" i="9"/>
  <c r="H49" i="9"/>
  <c r="I49" i="9"/>
  <c r="H50" i="9"/>
  <c r="I50" i="9"/>
  <c r="H51" i="9"/>
  <c r="I51" i="9"/>
  <c r="H52" i="9"/>
  <c r="I52" i="9"/>
  <c r="H53" i="9"/>
  <c r="I53" i="9"/>
  <c r="H54" i="9"/>
  <c r="I54" i="9"/>
  <c r="H55" i="9"/>
  <c r="I55" i="9"/>
  <c r="H56" i="9"/>
  <c r="I56" i="9"/>
  <c r="H57" i="9"/>
  <c r="I57" i="9"/>
  <c r="H58" i="9"/>
  <c r="I58" i="9"/>
  <c r="H59" i="9"/>
  <c r="I59" i="9"/>
  <c r="H60" i="9"/>
  <c r="I60" i="9"/>
  <c r="C61" i="9"/>
  <c r="D61" i="9"/>
  <c r="E61" i="9"/>
  <c r="F61" i="9"/>
  <c r="G61" i="9"/>
  <c r="H62" i="9"/>
  <c r="I62" i="9"/>
  <c r="C63" i="9"/>
  <c r="D63" i="9"/>
  <c r="E63" i="9"/>
  <c r="F63" i="9"/>
  <c r="G63" i="9"/>
  <c r="H64" i="9"/>
  <c r="I64" i="9"/>
  <c r="H65" i="9"/>
  <c r="I65" i="9"/>
  <c r="H66" i="9"/>
  <c r="I66" i="9"/>
  <c r="H67" i="9"/>
  <c r="I67" i="9"/>
  <c r="C68" i="9"/>
  <c r="D68" i="9"/>
  <c r="E68" i="9"/>
  <c r="F68" i="9"/>
  <c r="G68" i="9"/>
  <c r="H69" i="9"/>
  <c r="I69" i="9"/>
  <c r="C70" i="9"/>
  <c r="D70" i="9"/>
  <c r="E70" i="9"/>
  <c r="F70" i="9"/>
  <c r="G70" i="9"/>
  <c r="H71" i="9"/>
  <c r="I71" i="9"/>
  <c r="H72" i="9"/>
  <c r="I72" i="9"/>
  <c r="H73" i="9"/>
  <c r="I73" i="9"/>
  <c r="H74" i="9"/>
  <c r="I74" i="9"/>
  <c r="H75" i="9"/>
  <c r="I75" i="9"/>
  <c r="H76" i="9"/>
  <c r="I76" i="9"/>
  <c r="H77" i="9"/>
  <c r="I77" i="9"/>
  <c r="H78" i="9"/>
  <c r="I78" i="9"/>
  <c r="C79" i="9"/>
  <c r="D79" i="9"/>
  <c r="E79" i="9"/>
  <c r="F79" i="9"/>
  <c r="G79" i="9"/>
  <c r="H80" i="9"/>
  <c r="I80" i="9"/>
  <c r="C81" i="9"/>
  <c r="D81" i="9"/>
  <c r="E81" i="9"/>
  <c r="F81" i="9"/>
  <c r="H82" i="9"/>
  <c r="I82" i="9"/>
  <c r="H83" i="9"/>
  <c r="I83" i="9"/>
  <c r="H84" i="9"/>
  <c r="I84" i="9"/>
  <c r="H85" i="9"/>
  <c r="I85" i="9"/>
  <c r="H86" i="9"/>
  <c r="I86" i="9"/>
  <c r="H87" i="9"/>
  <c r="I87" i="9"/>
  <c r="H88" i="9"/>
  <c r="I88" i="9"/>
  <c r="H89" i="9"/>
  <c r="I89" i="9"/>
  <c r="H90" i="9"/>
  <c r="I90" i="9"/>
  <c r="H91" i="9"/>
  <c r="I91" i="9"/>
  <c r="C92" i="9"/>
  <c r="D92" i="9"/>
  <c r="E92" i="9"/>
  <c r="F92" i="9"/>
  <c r="H93" i="9"/>
  <c r="I93" i="9"/>
  <c r="H94" i="9"/>
  <c r="I94" i="9"/>
  <c r="H95" i="9"/>
  <c r="I95" i="9"/>
  <c r="H96" i="9"/>
  <c r="I96" i="9"/>
  <c r="H97" i="9"/>
  <c r="I97" i="9"/>
  <c r="H98" i="9"/>
  <c r="I98" i="9"/>
  <c r="H99" i="9"/>
  <c r="I99" i="9"/>
  <c r="H100" i="9"/>
  <c r="I100" i="9"/>
  <c r="H101" i="9"/>
  <c r="I101" i="9"/>
  <c r="H102" i="9"/>
  <c r="I102" i="9"/>
  <c r="C103" i="9"/>
  <c r="D103" i="9"/>
  <c r="E103" i="9"/>
  <c r="F103" i="9"/>
  <c r="H104" i="9"/>
  <c r="I104" i="9"/>
  <c r="C105" i="9"/>
  <c r="D105" i="9"/>
  <c r="E105" i="9"/>
  <c r="F105" i="9"/>
  <c r="I106" i="9"/>
  <c r="C107" i="9"/>
  <c r="D107" i="9"/>
  <c r="E107" i="9"/>
  <c r="F107" i="9"/>
  <c r="H108" i="9"/>
  <c r="I108" i="9"/>
  <c r="C109" i="9"/>
  <c r="D109" i="9"/>
  <c r="E109" i="9"/>
  <c r="F109" i="9"/>
  <c r="H110" i="9"/>
  <c r="I110" i="9"/>
  <c r="H111" i="9"/>
  <c r="I111" i="9"/>
  <c r="H112" i="9"/>
  <c r="I112" i="9"/>
  <c r="H113" i="9"/>
  <c r="I113" i="9"/>
  <c r="C114" i="9"/>
  <c r="D114" i="9"/>
  <c r="E114" i="9"/>
  <c r="F114" i="9"/>
  <c r="H115" i="9"/>
  <c r="I115" i="9"/>
  <c r="H116" i="9"/>
  <c r="I116" i="9"/>
  <c r="H117" i="9"/>
  <c r="I117" i="9"/>
  <c r="H118" i="9"/>
  <c r="I118" i="9"/>
  <c r="C119" i="9"/>
  <c r="D119" i="9"/>
  <c r="E119" i="9"/>
  <c r="F119" i="9"/>
  <c r="H120" i="9"/>
  <c r="I120" i="9"/>
  <c r="H121" i="9"/>
  <c r="I121" i="9"/>
  <c r="H122" i="9"/>
  <c r="I122" i="9"/>
  <c r="C9" i="8"/>
  <c r="D9" i="8"/>
  <c r="E9" i="8"/>
  <c r="F9" i="8"/>
  <c r="H10" i="8"/>
  <c r="I10" i="8"/>
  <c r="C11" i="8"/>
  <c r="D11" i="8"/>
  <c r="E11" i="8"/>
  <c r="F11" i="8"/>
  <c r="H12" i="8"/>
  <c r="I12" i="8"/>
  <c r="C13" i="8"/>
  <c r="D13" i="8"/>
  <c r="E13" i="8"/>
  <c r="F13" i="8"/>
  <c r="H14" i="8"/>
  <c r="I14" i="8"/>
  <c r="H15" i="8"/>
  <c r="I15" i="8"/>
  <c r="H16" i="8"/>
  <c r="I16" i="8"/>
  <c r="H17" i="8"/>
  <c r="I17" i="8"/>
  <c r="C18" i="8"/>
  <c r="D18" i="8"/>
  <c r="E18" i="8"/>
  <c r="F18" i="8"/>
  <c r="H18" i="8" s="1"/>
  <c r="H19" i="8"/>
  <c r="I19" i="8"/>
  <c r="H20" i="8"/>
  <c r="I20" i="8"/>
  <c r="H21" i="8"/>
  <c r="I21" i="8"/>
  <c r="H22" i="8"/>
  <c r="I22" i="8"/>
  <c r="H23" i="8"/>
  <c r="I23" i="8"/>
  <c r="H24" i="8"/>
  <c r="I24" i="8"/>
  <c r="H25" i="8"/>
  <c r="I25" i="8"/>
  <c r="H26" i="8"/>
  <c r="I26" i="8"/>
  <c r="H27" i="8"/>
  <c r="I27" i="8"/>
  <c r="H28" i="8"/>
  <c r="I28" i="8"/>
  <c r="H29" i="8"/>
  <c r="I29" i="8"/>
  <c r="H30" i="8"/>
  <c r="I30" i="8"/>
  <c r="C31" i="8"/>
  <c r="D31" i="8"/>
  <c r="E31" i="8"/>
  <c r="F31" i="8"/>
  <c r="H32" i="8"/>
  <c r="I32" i="8"/>
  <c r="C33" i="8"/>
  <c r="D33" i="8"/>
  <c r="E33" i="8"/>
  <c r="F33" i="8"/>
  <c r="H34" i="8"/>
  <c r="I34" i="8"/>
  <c r="C35" i="8"/>
  <c r="D35" i="8"/>
  <c r="E35" i="8"/>
  <c r="F35" i="8"/>
  <c r="H35" i="8" s="1"/>
  <c r="H36" i="8"/>
  <c r="I36" i="8"/>
  <c r="C37" i="8"/>
  <c r="D37" i="8"/>
  <c r="E37" i="8"/>
  <c r="F37" i="8"/>
  <c r="H37" i="8"/>
  <c r="H38" i="8"/>
  <c r="I38" i="8"/>
  <c r="H39" i="8"/>
  <c r="I39" i="8"/>
  <c r="H40" i="8"/>
  <c r="I40" i="8"/>
  <c r="H41" i="8"/>
  <c r="I41" i="8"/>
  <c r="H42" i="8"/>
  <c r="I42" i="8"/>
  <c r="H43" i="8"/>
  <c r="I43" i="8"/>
  <c r="H44" i="8"/>
  <c r="I44" i="8"/>
  <c r="H45" i="8"/>
  <c r="I45" i="8"/>
  <c r="C46" i="8"/>
  <c r="D46" i="8"/>
  <c r="E46" i="8"/>
  <c r="F46" i="8"/>
  <c r="H47" i="8"/>
  <c r="I47" i="8"/>
  <c r="C48" i="8"/>
  <c r="D48" i="8"/>
  <c r="E48" i="8"/>
  <c r="F48" i="8"/>
  <c r="H49" i="8"/>
  <c r="I49" i="8"/>
  <c r="H50" i="8"/>
  <c r="I50" i="8"/>
  <c r="C51" i="8"/>
  <c r="D51" i="8"/>
  <c r="E51" i="8"/>
  <c r="F51" i="8"/>
  <c r="H52" i="8"/>
  <c r="I52" i="8"/>
  <c r="C53" i="8"/>
  <c r="D53" i="8"/>
  <c r="E53" i="8"/>
  <c r="F53" i="8"/>
  <c r="H54" i="8"/>
  <c r="I54" i="8"/>
  <c r="C55" i="8"/>
  <c r="D55" i="8"/>
  <c r="E55" i="8"/>
  <c r="F55" i="8"/>
  <c r="H56" i="8"/>
  <c r="I56" i="8"/>
  <c r="H33" i="8" l="1"/>
  <c r="H11" i="8"/>
  <c r="H51" i="8"/>
  <c r="H46" i="8"/>
  <c r="H13" i="8"/>
  <c r="H53" i="8"/>
  <c r="H48" i="8"/>
  <c r="D8" i="8"/>
  <c r="H55" i="8"/>
  <c r="H31" i="8"/>
  <c r="H9" i="8"/>
  <c r="H63" i="9"/>
  <c r="I18" i="9"/>
  <c r="I70" i="9"/>
  <c r="I44" i="9"/>
  <c r="H14" i="9"/>
  <c r="H107" i="9"/>
  <c r="H92" i="9"/>
  <c r="H109" i="9"/>
  <c r="H70" i="9"/>
  <c r="H61" i="9"/>
  <c r="H18" i="9"/>
  <c r="H119" i="9"/>
  <c r="H68" i="9"/>
  <c r="H9" i="9"/>
  <c r="C8" i="9"/>
  <c r="E8" i="9"/>
  <c r="I114" i="9"/>
  <c r="H114" i="9"/>
  <c r="I105" i="9"/>
  <c r="H103" i="9"/>
  <c r="H81" i="9"/>
  <c r="H79" i="9"/>
  <c r="H16" i="9"/>
  <c r="I63" i="9"/>
  <c r="I103" i="9"/>
  <c r="I81" i="9"/>
  <c r="I79" i="9"/>
  <c r="I68" i="9"/>
  <c r="I61" i="9"/>
  <c r="H44" i="9"/>
  <c r="I16" i="9"/>
  <c r="I14" i="9"/>
  <c r="D8" i="9"/>
  <c r="I119" i="9"/>
  <c r="I109" i="9"/>
  <c r="I107" i="9"/>
  <c r="I92" i="9"/>
  <c r="F8" i="9"/>
  <c r="C8" i="8"/>
  <c r="I18" i="8"/>
  <c r="I53" i="8"/>
  <c r="I46" i="8"/>
  <c r="I55" i="8"/>
  <c r="I48" i="8"/>
  <c r="E8" i="8"/>
  <c r="I51" i="8"/>
  <c r="I37" i="8"/>
  <c r="I35" i="8"/>
  <c r="I33" i="8"/>
  <c r="I31" i="8"/>
  <c r="I13" i="8"/>
  <c r="I11" i="8"/>
  <c r="I9" i="8"/>
  <c r="F8" i="8"/>
  <c r="I8" i="8" l="1"/>
  <c r="I8" i="9"/>
  <c r="H8" i="9"/>
  <c r="H8" i="8"/>
  <c r="C9" i="6" l="1"/>
  <c r="D9" i="6"/>
  <c r="E9" i="6"/>
  <c r="F9" i="6"/>
  <c r="H10" i="6"/>
  <c r="I10" i="6"/>
  <c r="C11" i="6"/>
  <c r="D11" i="6"/>
  <c r="E11" i="6"/>
  <c r="F11" i="6"/>
  <c r="H12" i="6"/>
  <c r="I12" i="6"/>
  <c r="C13" i="6"/>
  <c r="D13" i="6"/>
  <c r="E13" i="6"/>
  <c r="F13" i="6"/>
  <c r="H14" i="6"/>
  <c r="I14" i="6"/>
  <c r="H15" i="6"/>
  <c r="I15" i="6"/>
  <c r="H16" i="6"/>
  <c r="I16" i="6"/>
  <c r="H17" i="6"/>
  <c r="I17" i="6"/>
  <c r="H18" i="6"/>
  <c r="I18" i="6"/>
  <c r="H19" i="6"/>
  <c r="I19" i="6"/>
  <c r="C20" i="6"/>
  <c r="D20" i="6"/>
  <c r="E20" i="6"/>
  <c r="F20" i="6"/>
  <c r="H21" i="6"/>
  <c r="I21" i="6"/>
  <c r="H22" i="6"/>
  <c r="I22" i="6"/>
  <c r="C23" i="6"/>
  <c r="D23" i="6"/>
  <c r="E23" i="6"/>
  <c r="F23" i="6"/>
  <c r="H24" i="6"/>
  <c r="I24" i="6"/>
  <c r="H25" i="6"/>
  <c r="I25" i="6"/>
  <c r="H26" i="6"/>
  <c r="I26" i="6"/>
  <c r="H27" i="6"/>
  <c r="I27" i="6"/>
  <c r="H28" i="6"/>
  <c r="I28" i="6"/>
  <c r="H29" i="6"/>
  <c r="I29" i="6"/>
  <c r="C30" i="6"/>
  <c r="D30" i="6"/>
  <c r="E30" i="6"/>
  <c r="F30" i="6"/>
  <c r="H31" i="6"/>
  <c r="I31" i="6"/>
  <c r="H32" i="6"/>
  <c r="I32" i="6"/>
  <c r="H33" i="6"/>
  <c r="I33" i="6"/>
  <c r="H34" i="6"/>
  <c r="I34" i="6"/>
  <c r="H35" i="6"/>
  <c r="I35" i="6"/>
  <c r="H36" i="6"/>
  <c r="I36" i="6"/>
  <c r="H37" i="6"/>
  <c r="I37" i="6"/>
  <c r="H38" i="6"/>
  <c r="I38" i="6"/>
  <c r="H39" i="6"/>
  <c r="I39" i="6"/>
  <c r="H40" i="6"/>
  <c r="I40" i="6"/>
  <c r="H41" i="6"/>
  <c r="I41" i="6"/>
  <c r="H42" i="6"/>
  <c r="I42" i="6"/>
  <c r="H43" i="6"/>
  <c r="I43" i="6"/>
  <c r="H44" i="6"/>
  <c r="I44" i="6"/>
  <c r="H45" i="6"/>
  <c r="I45" i="6"/>
  <c r="H46" i="6"/>
  <c r="I46" i="6"/>
  <c r="C47" i="6"/>
  <c r="D47" i="6"/>
  <c r="E47" i="6"/>
  <c r="F47" i="6"/>
  <c r="H48" i="6"/>
  <c r="I48" i="6"/>
  <c r="H49" i="6"/>
  <c r="I49" i="6"/>
  <c r="H50" i="6"/>
  <c r="I50" i="6"/>
  <c r="H51" i="6"/>
  <c r="I51" i="6"/>
  <c r="H52" i="6"/>
  <c r="I52" i="6"/>
  <c r="H53" i="6"/>
  <c r="I53" i="6"/>
  <c r="H54" i="6"/>
  <c r="I54" i="6"/>
  <c r="H55" i="6"/>
  <c r="I55" i="6"/>
  <c r="H56" i="6"/>
  <c r="I56" i="6"/>
  <c r="H57" i="6"/>
  <c r="I57" i="6"/>
  <c r="H58" i="6"/>
  <c r="I58" i="6"/>
  <c r="H59" i="6"/>
  <c r="I59" i="6"/>
  <c r="H60" i="6"/>
  <c r="I60" i="6"/>
  <c r="H61" i="6"/>
  <c r="I61" i="6"/>
  <c r="H62" i="6"/>
  <c r="I62" i="6"/>
  <c r="H63" i="6"/>
  <c r="I63" i="6"/>
  <c r="H64" i="6"/>
  <c r="I64" i="6"/>
  <c r="H65" i="6"/>
  <c r="I65" i="6"/>
  <c r="H66" i="6"/>
  <c r="I66" i="6"/>
  <c r="H67" i="6"/>
  <c r="I67" i="6"/>
  <c r="H68" i="6"/>
  <c r="I68" i="6"/>
  <c r="H69" i="6"/>
  <c r="I69" i="6"/>
  <c r="H70" i="6"/>
  <c r="I70" i="6"/>
  <c r="H71" i="6"/>
  <c r="I71" i="6"/>
  <c r="H72" i="6"/>
  <c r="I72" i="6"/>
  <c r="H73" i="6"/>
  <c r="I73" i="6"/>
  <c r="H74" i="6"/>
  <c r="I74" i="6"/>
  <c r="H75" i="6"/>
  <c r="I75" i="6"/>
  <c r="C76" i="6"/>
  <c r="D76" i="6"/>
  <c r="E76" i="6"/>
  <c r="F76" i="6"/>
  <c r="H77" i="6"/>
  <c r="I77" i="6"/>
  <c r="C78" i="6"/>
  <c r="D78" i="6"/>
  <c r="E78" i="6"/>
  <c r="F78" i="6"/>
  <c r="H79" i="6"/>
  <c r="I79" i="6"/>
  <c r="H80" i="6"/>
  <c r="I80" i="6"/>
  <c r="H81" i="6"/>
  <c r="I81" i="6"/>
  <c r="H82" i="6"/>
  <c r="I82" i="6"/>
  <c r="C83" i="6"/>
  <c r="D83" i="6"/>
  <c r="E83" i="6"/>
  <c r="F83" i="6"/>
  <c r="H84" i="6"/>
  <c r="I84" i="6"/>
  <c r="C85" i="6"/>
  <c r="D85" i="6"/>
  <c r="E85" i="6"/>
  <c r="F85" i="6"/>
  <c r="H86" i="6"/>
  <c r="I86" i="6"/>
  <c r="H87" i="6"/>
  <c r="I87" i="6"/>
  <c r="H88" i="6"/>
  <c r="I88" i="6"/>
  <c r="H89" i="6"/>
  <c r="I89" i="6"/>
  <c r="C90" i="6"/>
  <c r="D90" i="6"/>
  <c r="E90" i="6"/>
  <c r="F90" i="6"/>
  <c r="H91" i="6"/>
  <c r="I91" i="6"/>
  <c r="C92" i="6"/>
  <c r="D92" i="6"/>
  <c r="E92" i="6"/>
  <c r="F92" i="6"/>
  <c r="H93" i="6"/>
  <c r="I93" i="6"/>
  <c r="C94" i="6"/>
  <c r="D94" i="6"/>
  <c r="E94" i="6"/>
  <c r="F94" i="6"/>
  <c r="H95" i="6"/>
  <c r="I95" i="6"/>
  <c r="H96" i="6"/>
  <c r="I96" i="6"/>
  <c r="H97" i="6"/>
  <c r="I97" i="6"/>
  <c r="H98" i="6"/>
  <c r="I98" i="6"/>
  <c r="H99" i="6"/>
  <c r="I99" i="6"/>
  <c r="H100" i="6"/>
  <c r="I100" i="6"/>
  <c r="H101" i="6"/>
  <c r="I101" i="6"/>
  <c r="H102" i="6"/>
  <c r="I102" i="6"/>
  <c r="H103" i="6"/>
  <c r="I103" i="6"/>
  <c r="H104" i="6"/>
  <c r="I104" i="6"/>
  <c r="H105" i="6"/>
  <c r="I105" i="6"/>
  <c r="H106" i="6"/>
  <c r="I106" i="6"/>
  <c r="H107" i="6"/>
  <c r="I107" i="6"/>
  <c r="H108" i="6"/>
  <c r="I108" i="6"/>
  <c r="H109" i="6"/>
  <c r="I109" i="6"/>
  <c r="H110" i="6"/>
  <c r="I110" i="6"/>
  <c r="H111" i="6"/>
  <c r="I111" i="6"/>
  <c r="H112" i="6"/>
  <c r="I112" i="6"/>
  <c r="H113" i="6"/>
  <c r="I113" i="6"/>
  <c r="H114" i="6"/>
  <c r="I114" i="6"/>
  <c r="H115" i="6"/>
  <c r="I115" i="6"/>
  <c r="H116" i="6"/>
  <c r="I116" i="6"/>
  <c r="H117" i="6"/>
  <c r="I117" i="6"/>
  <c r="H118" i="6"/>
  <c r="I118" i="6"/>
  <c r="H119" i="6"/>
  <c r="I119" i="6"/>
  <c r="H120" i="6"/>
  <c r="I120" i="6"/>
  <c r="H121" i="6"/>
  <c r="I121" i="6"/>
  <c r="H122" i="6"/>
  <c r="I122" i="6"/>
  <c r="C123" i="6"/>
  <c r="D123" i="6"/>
  <c r="E123" i="6"/>
  <c r="F123" i="6"/>
  <c r="H124" i="6"/>
  <c r="I124" i="6"/>
  <c r="C125" i="6"/>
  <c r="D125" i="6"/>
  <c r="E125" i="6"/>
  <c r="F125" i="6"/>
  <c r="H126" i="6"/>
  <c r="I126" i="6"/>
  <c r="C127" i="6"/>
  <c r="D127" i="6"/>
  <c r="E127" i="6"/>
  <c r="F127" i="6"/>
  <c r="H128" i="6"/>
  <c r="I128" i="6"/>
  <c r="H94" i="6" l="1"/>
  <c r="I30" i="6"/>
  <c r="I127" i="6"/>
  <c r="H123" i="6"/>
  <c r="H92" i="6"/>
  <c r="H78" i="6"/>
  <c r="H11" i="6"/>
  <c r="H125" i="6"/>
  <c r="I125" i="6"/>
  <c r="H90" i="6"/>
  <c r="H30" i="6"/>
  <c r="H23" i="6"/>
  <c r="H20" i="6"/>
  <c r="H13" i="6"/>
  <c r="I123" i="6"/>
  <c r="H76" i="6"/>
  <c r="I23" i="6"/>
  <c r="I13" i="6"/>
  <c r="I9" i="6"/>
  <c r="F8" i="6"/>
  <c r="H85" i="6"/>
  <c r="H47" i="6"/>
  <c r="D8" i="6"/>
  <c r="H127" i="6"/>
  <c r="I94" i="6"/>
  <c r="H83" i="6"/>
  <c r="I20" i="6"/>
  <c r="I11" i="6"/>
  <c r="H9" i="6"/>
  <c r="C8" i="6"/>
  <c r="I92" i="6"/>
  <c r="I90" i="6"/>
  <c r="I85" i="6"/>
  <c r="I83" i="6"/>
  <c r="I78" i="6"/>
  <c r="I76" i="6"/>
  <c r="I47" i="6"/>
  <c r="E8" i="6"/>
  <c r="H8" i="6" l="1"/>
  <c r="I8" i="6"/>
  <c r="G11" i="5" l="1"/>
  <c r="G10" i="5" s="1"/>
  <c r="G9" i="5" s="1"/>
  <c r="H11" i="5"/>
  <c r="I11" i="5"/>
  <c r="J11" i="5"/>
  <c r="L12" i="5"/>
  <c r="M12" i="5"/>
  <c r="L13" i="5"/>
  <c r="M13" i="5"/>
  <c r="L14" i="5"/>
  <c r="M14" i="5"/>
  <c r="L15" i="5"/>
  <c r="M15" i="5"/>
  <c r="L16" i="5"/>
  <c r="M16" i="5"/>
  <c r="G20" i="5"/>
  <c r="G19" i="5" s="1"/>
  <c r="G18" i="5" s="1"/>
  <c r="H20" i="5"/>
  <c r="I20" i="5"/>
  <c r="J20" i="5"/>
  <c r="L21" i="5"/>
  <c r="M21" i="5"/>
  <c r="L22" i="5"/>
  <c r="M22" i="5"/>
  <c r="G25" i="5"/>
  <c r="H25" i="5"/>
  <c r="L25" i="5" s="1"/>
  <c r="I25" i="5"/>
  <c r="J25" i="5"/>
  <c r="L26" i="5"/>
  <c r="M26" i="5"/>
  <c r="L27" i="5"/>
  <c r="M27" i="5"/>
  <c r="L28" i="5"/>
  <c r="M28" i="5"/>
  <c r="G29" i="5"/>
  <c r="H29" i="5"/>
  <c r="I29" i="5"/>
  <c r="J29" i="5"/>
  <c r="L30" i="5"/>
  <c r="M30" i="5"/>
  <c r="L31" i="5"/>
  <c r="M31" i="5"/>
  <c r="L32" i="5"/>
  <c r="M32" i="5"/>
  <c r="L33" i="5"/>
  <c r="M33" i="5"/>
  <c r="L34" i="5"/>
  <c r="M34" i="5"/>
  <c r="G35" i="5"/>
  <c r="H35" i="5"/>
  <c r="I35" i="5"/>
  <c r="J35" i="5"/>
  <c r="L36" i="5"/>
  <c r="M36" i="5"/>
  <c r="L37" i="5"/>
  <c r="M37" i="5"/>
  <c r="L38" i="5"/>
  <c r="M38" i="5"/>
  <c r="G39" i="5"/>
  <c r="H39" i="5"/>
  <c r="I39" i="5"/>
  <c r="J39" i="5"/>
  <c r="L39" i="5" s="1"/>
  <c r="L40" i="5"/>
  <c r="M40" i="5"/>
  <c r="L41" i="5"/>
  <c r="M41" i="5"/>
  <c r="L42" i="5"/>
  <c r="M42" i="5"/>
  <c r="L43" i="5"/>
  <c r="M43" i="5"/>
  <c r="L44" i="5"/>
  <c r="M44" i="5"/>
  <c r="G45" i="5"/>
  <c r="H45" i="5"/>
  <c r="I45" i="5"/>
  <c r="J45" i="5"/>
  <c r="L46" i="5"/>
  <c r="M46" i="5"/>
  <c r="L47" i="5"/>
  <c r="M47" i="5"/>
  <c r="L48" i="5"/>
  <c r="M48" i="5"/>
  <c r="L49" i="5"/>
  <c r="M49" i="5"/>
  <c r="L50" i="5"/>
  <c r="M50" i="5"/>
  <c r="G51" i="5"/>
  <c r="H51" i="5"/>
  <c r="I51" i="5"/>
  <c r="J51" i="5"/>
  <c r="L52" i="5"/>
  <c r="M52" i="5"/>
  <c r="L53" i="5"/>
  <c r="M53" i="5"/>
  <c r="L54" i="5"/>
  <c r="M54" i="5"/>
  <c r="L55" i="5"/>
  <c r="M55" i="5"/>
  <c r="L56" i="5"/>
  <c r="M56" i="5"/>
  <c r="L57" i="5"/>
  <c r="M57" i="5"/>
  <c r="L58" i="5"/>
  <c r="M58" i="5"/>
  <c r="L59" i="5"/>
  <c r="M59" i="5"/>
  <c r="L60" i="5"/>
  <c r="M60" i="5"/>
  <c r="G61" i="5"/>
  <c r="H61" i="5"/>
  <c r="I61" i="5"/>
  <c r="J61" i="5"/>
  <c r="L62" i="5"/>
  <c r="M62" i="5"/>
  <c r="L63" i="5"/>
  <c r="M63" i="5"/>
  <c r="G64" i="5"/>
  <c r="H64" i="5"/>
  <c r="I64" i="5"/>
  <c r="J64" i="5"/>
  <c r="EI64" i="5"/>
  <c r="L65" i="5"/>
  <c r="M65" i="5"/>
  <c r="L66" i="5"/>
  <c r="M66" i="5"/>
  <c r="G67" i="5"/>
  <c r="H67" i="5"/>
  <c r="I67" i="5"/>
  <c r="J67" i="5"/>
  <c r="M67" i="5" s="1"/>
  <c r="L68" i="5"/>
  <c r="M68" i="5"/>
  <c r="G69" i="5"/>
  <c r="H69" i="5"/>
  <c r="I69" i="5"/>
  <c r="J69" i="5"/>
  <c r="L70" i="5"/>
  <c r="M70" i="5"/>
  <c r="L71" i="5"/>
  <c r="M71" i="5"/>
  <c r="G72" i="5"/>
  <c r="H72" i="5"/>
  <c r="I72" i="5"/>
  <c r="J72" i="5"/>
  <c r="L73" i="5"/>
  <c r="M73" i="5"/>
  <c r="G77" i="5"/>
  <c r="H77" i="5"/>
  <c r="I77" i="5"/>
  <c r="J77" i="5"/>
  <c r="M77" i="5"/>
  <c r="L78" i="5"/>
  <c r="M78" i="5"/>
  <c r="L79" i="5"/>
  <c r="M79" i="5"/>
  <c r="G80" i="5"/>
  <c r="H80" i="5"/>
  <c r="I80" i="5"/>
  <c r="J80" i="5"/>
  <c r="L81" i="5"/>
  <c r="M81" i="5"/>
  <c r="G82" i="5"/>
  <c r="H82" i="5"/>
  <c r="I82" i="5"/>
  <c r="J82" i="5"/>
  <c r="L83" i="5"/>
  <c r="M83" i="5"/>
  <c r="L84" i="5"/>
  <c r="M84" i="5"/>
  <c r="G85" i="5"/>
  <c r="H85" i="5"/>
  <c r="I85" i="5"/>
  <c r="J85" i="5"/>
  <c r="L86" i="5"/>
  <c r="M86" i="5"/>
  <c r="L88" i="5"/>
  <c r="M88" i="5"/>
  <c r="G89" i="5"/>
  <c r="G87" i="5" s="1"/>
  <c r="H89" i="5"/>
  <c r="I89" i="5"/>
  <c r="J89" i="5"/>
  <c r="L90" i="5"/>
  <c r="M90" i="5"/>
  <c r="L91" i="5"/>
  <c r="M91" i="5"/>
  <c r="L92" i="5"/>
  <c r="M92" i="5"/>
  <c r="L93" i="5"/>
  <c r="M93" i="5"/>
  <c r="G96" i="5"/>
  <c r="H96" i="5"/>
  <c r="I96" i="5"/>
  <c r="J96" i="5"/>
  <c r="L97" i="5"/>
  <c r="M97" i="5"/>
  <c r="L98" i="5"/>
  <c r="M98" i="5"/>
  <c r="L99" i="5"/>
  <c r="M99" i="5"/>
  <c r="L100" i="5"/>
  <c r="M100" i="5"/>
  <c r="L101" i="5"/>
  <c r="M101" i="5"/>
  <c r="G102" i="5"/>
  <c r="H102" i="5"/>
  <c r="I102" i="5"/>
  <c r="J102" i="5"/>
  <c r="L103" i="5"/>
  <c r="M103" i="5"/>
  <c r="L104" i="5"/>
  <c r="M104" i="5"/>
  <c r="L105" i="5"/>
  <c r="M105" i="5"/>
  <c r="L106" i="5"/>
  <c r="M106" i="5"/>
  <c r="G109" i="5"/>
  <c r="H109" i="5"/>
  <c r="I109" i="5"/>
  <c r="J109" i="5"/>
  <c r="L110" i="5"/>
  <c r="M110" i="5"/>
  <c r="G111" i="5"/>
  <c r="H111" i="5"/>
  <c r="I111" i="5"/>
  <c r="J111" i="5"/>
  <c r="L112" i="5"/>
  <c r="M112" i="5"/>
  <c r="G115" i="5"/>
  <c r="H115" i="5"/>
  <c r="I115" i="5"/>
  <c r="J115" i="5"/>
  <c r="L116" i="5"/>
  <c r="M116" i="5"/>
  <c r="G118" i="5"/>
  <c r="G117" i="5" s="1"/>
  <c r="H118" i="5"/>
  <c r="I118" i="5"/>
  <c r="J118" i="5"/>
  <c r="L119" i="5"/>
  <c r="M119" i="5"/>
  <c r="L120" i="5"/>
  <c r="M120" i="5"/>
  <c r="L122" i="5"/>
  <c r="M122" i="5"/>
  <c r="G123" i="5"/>
  <c r="G121" i="5" s="1"/>
  <c r="H123" i="5"/>
  <c r="I123" i="5"/>
  <c r="J123" i="5"/>
  <c r="M123" i="5" s="1"/>
  <c r="L124" i="5"/>
  <c r="M124" i="5"/>
  <c r="L125" i="5"/>
  <c r="M125" i="5"/>
  <c r="L126" i="5"/>
  <c r="M126" i="5"/>
  <c r="L127" i="5"/>
  <c r="M127" i="5"/>
  <c r="G128" i="5"/>
  <c r="H128" i="5"/>
  <c r="I128" i="5"/>
  <c r="J128" i="5"/>
  <c r="L129" i="5"/>
  <c r="M129" i="5"/>
  <c r="G132" i="5"/>
  <c r="H132" i="5"/>
  <c r="I132" i="5"/>
  <c r="J132" i="5"/>
  <c r="L133" i="5"/>
  <c r="M133" i="5"/>
  <c r="G134" i="5"/>
  <c r="H134" i="5"/>
  <c r="I134" i="5"/>
  <c r="J134" i="5"/>
  <c r="L135" i="5"/>
  <c r="M135" i="5"/>
  <c r="G136" i="5"/>
  <c r="H136" i="5"/>
  <c r="I136" i="5"/>
  <c r="J136" i="5"/>
  <c r="L137" i="5"/>
  <c r="M137" i="5"/>
  <c r="L138" i="5"/>
  <c r="M138" i="5"/>
  <c r="L139" i="5"/>
  <c r="M139" i="5"/>
  <c r="L140" i="5"/>
  <c r="M140" i="5"/>
  <c r="G142" i="5"/>
  <c r="G141" i="5" s="1"/>
  <c r="H142" i="5"/>
  <c r="I142" i="5"/>
  <c r="J142" i="5"/>
  <c r="J141" i="5" s="1"/>
  <c r="K142" i="5"/>
  <c r="K141" i="5" s="1"/>
  <c r="L143" i="5"/>
  <c r="M143" i="5"/>
  <c r="G145" i="5"/>
  <c r="G144" i="5" s="1"/>
  <c r="H145" i="5"/>
  <c r="H144" i="5" s="1"/>
  <c r="I145" i="5"/>
  <c r="J145" i="5"/>
  <c r="L146" i="5"/>
  <c r="M146" i="5"/>
  <c r="G150" i="5"/>
  <c r="G149" i="5" s="1"/>
  <c r="H150" i="5"/>
  <c r="I150" i="5"/>
  <c r="J150" i="5"/>
  <c r="J149" i="5" s="1"/>
  <c r="L151" i="5"/>
  <c r="M151" i="5"/>
  <c r="L152" i="5"/>
  <c r="M152" i="5"/>
  <c r="G153" i="5"/>
  <c r="H153" i="5"/>
  <c r="I153" i="5"/>
  <c r="J153" i="5"/>
  <c r="L154" i="5"/>
  <c r="M154" i="5"/>
  <c r="L155" i="5"/>
  <c r="M155" i="5"/>
  <c r="L156" i="5"/>
  <c r="M156" i="5"/>
  <c r="L157" i="5"/>
  <c r="M157" i="5"/>
  <c r="G158" i="5"/>
  <c r="H158" i="5"/>
  <c r="I158" i="5"/>
  <c r="J158" i="5"/>
  <c r="L159" i="5"/>
  <c r="M159" i="5"/>
  <c r="L164" i="5"/>
  <c r="M164" i="5"/>
  <c r="G165" i="5"/>
  <c r="G163" i="5" s="1"/>
  <c r="G162" i="5" s="1"/>
  <c r="H165" i="5"/>
  <c r="I165" i="5"/>
  <c r="J165" i="5"/>
  <c r="L166" i="5"/>
  <c r="M166" i="5"/>
  <c r="L167" i="5"/>
  <c r="M167" i="5"/>
  <c r="L168" i="5"/>
  <c r="M168" i="5"/>
  <c r="G169" i="5"/>
  <c r="H169" i="5"/>
  <c r="I169" i="5"/>
  <c r="J169" i="5"/>
  <c r="L170" i="5"/>
  <c r="M170" i="5"/>
  <c r="L171" i="5"/>
  <c r="M171" i="5"/>
  <c r="G175" i="5"/>
  <c r="G174" i="5" s="1"/>
  <c r="G173" i="5" s="1"/>
  <c r="G172" i="5" s="1"/>
  <c r="H175" i="5"/>
  <c r="H174" i="5" s="1"/>
  <c r="I175" i="5"/>
  <c r="J175" i="5"/>
  <c r="L176" i="5"/>
  <c r="M176" i="5"/>
  <c r="L177" i="5"/>
  <c r="M177" i="5"/>
  <c r="L178" i="5"/>
  <c r="M178" i="5"/>
  <c r="G181" i="5"/>
  <c r="H181" i="5"/>
  <c r="I181" i="5"/>
  <c r="J181" i="5"/>
  <c r="L182" i="5"/>
  <c r="M182" i="5"/>
  <c r="L183" i="5"/>
  <c r="M183" i="5"/>
  <c r="L184" i="5"/>
  <c r="M184" i="5"/>
  <c r="L185" i="5"/>
  <c r="M185" i="5"/>
  <c r="L186" i="5"/>
  <c r="M186" i="5"/>
  <c r="L187" i="5"/>
  <c r="M187" i="5"/>
  <c r="L188" i="5"/>
  <c r="M188" i="5"/>
  <c r="L189" i="5"/>
  <c r="M189" i="5"/>
  <c r="L190" i="5"/>
  <c r="M190" i="5"/>
  <c r="L191" i="5"/>
  <c r="M191" i="5"/>
  <c r="L192" i="5"/>
  <c r="M192" i="5"/>
  <c r="G193" i="5"/>
  <c r="H193" i="5"/>
  <c r="I193" i="5"/>
  <c r="J193" i="5"/>
  <c r="L194" i="5"/>
  <c r="M194" i="5"/>
  <c r="L195" i="5"/>
  <c r="M195" i="5"/>
  <c r="L196" i="5"/>
  <c r="M196" i="5"/>
  <c r="G197" i="5"/>
  <c r="H197" i="5"/>
  <c r="I197" i="5"/>
  <c r="J197" i="5"/>
  <c r="L198" i="5"/>
  <c r="M198" i="5"/>
  <c r="M109" i="5" l="1"/>
  <c r="M111" i="5"/>
  <c r="M89" i="5"/>
  <c r="L45" i="5"/>
  <c r="G108" i="5"/>
  <c r="G107" i="5" s="1"/>
  <c r="M69" i="5"/>
  <c r="G131" i="5"/>
  <c r="G161" i="5"/>
  <c r="G160" i="5" s="1"/>
  <c r="L142" i="5"/>
  <c r="H141" i="5"/>
  <c r="L141" i="5" s="1"/>
  <c r="G130" i="5"/>
  <c r="L72" i="5"/>
  <c r="I180" i="5"/>
  <c r="H163" i="5"/>
  <c r="J163" i="5"/>
  <c r="J162" i="5" s="1"/>
  <c r="M150" i="5"/>
  <c r="G148" i="5"/>
  <c r="G147" i="5" s="1"/>
  <c r="M142" i="5"/>
  <c r="I141" i="5"/>
  <c r="M141" i="5" s="1"/>
  <c r="H121" i="5"/>
  <c r="L118" i="5"/>
  <c r="H117" i="5"/>
  <c r="H114" i="5" s="1"/>
  <c r="L115" i="5"/>
  <c r="H108" i="5"/>
  <c r="G95" i="5"/>
  <c r="G94" i="5" s="1"/>
  <c r="I87" i="5"/>
  <c r="I75" i="5" s="1"/>
  <c r="L85" i="5"/>
  <c r="L82" i="5"/>
  <c r="I76" i="5"/>
  <c r="M51" i="5"/>
  <c r="M29" i="5"/>
  <c r="H24" i="5"/>
  <c r="J19" i="5"/>
  <c r="L19" i="5" s="1"/>
  <c r="I19" i="5"/>
  <c r="J10" i="5"/>
  <c r="M10" i="5" s="1"/>
  <c r="L96" i="5"/>
  <c r="M35" i="5"/>
  <c r="I10" i="5"/>
  <c r="I117" i="5"/>
  <c r="I114" i="5" s="1"/>
  <c r="H76" i="5"/>
  <c r="M61" i="5"/>
  <c r="G180" i="5"/>
  <c r="G179" i="5" s="1"/>
  <c r="I149" i="5"/>
  <c r="M149" i="5" s="1"/>
  <c r="I144" i="5"/>
  <c r="H131" i="5"/>
  <c r="J121" i="5"/>
  <c r="L121" i="5" s="1"/>
  <c r="L109" i="5"/>
  <c r="J108" i="5"/>
  <c r="L108" i="5" s="1"/>
  <c r="I95" i="5"/>
  <c r="L80" i="5"/>
  <c r="G76" i="5"/>
  <c r="G75" i="5" s="1"/>
  <c r="G74" i="5" s="1"/>
  <c r="L69" i="5"/>
  <c r="L64" i="5"/>
  <c r="G24" i="5"/>
  <c r="G23" i="5" s="1"/>
  <c r="G17" i="5" s="1"/>
  <c r="L51" i="5"/>
  <c r="M39" i="5"/>
  <c r="L29" i="5"/>
  <c r="J24" i="5"/>
  <c r="L24" i="5" s="1"/>
  <c r="M20" i="5"/>
  <c r="H19" i="5"/>
  <c r="H10" i="5"/>
  <c r="H95" i="5"/>
  <c r="H87" i="5"/>
  <c r="H75" i="5" s="1"/>
  <c r="H173" i="5"/>
  <c r="H180" i="5"/>
  <c r="I174" i="5"/>
  <c r="I163" i="5"/>
  <c r="M158" i="5"/>
  <c r="H149" i="5"/>
  <c r="L149" i="5" s="1"/>
  <c r="I131" i="5"/>
  <c r="I121" i="5"/>
  <c r="M115" i="5"/>
  <c r="L111" i="5"/>
  <c r="I108" i="5"/>
  <c r="L102" i="5"/>
  <c r="J87" i="5"/>
  <c r="M85" i="5"/>
  <c r="L77" i="5"/>
  <c r="L67" i="5"/>
  <c r="M64" i="5"/>
  <c r="L61" i="5"/>
  <c r="M45" i="5"/>
  <c r="L35" i="5"/>
  <c r="I24" i="5"/>
  <c r="L20" i="5"/>
  <c r="L11" i="5"/>
  <c r="L193" i="5"/>
  <c r="M193" i="5"/>
  <c r="L169" i="5"/>
  <c r="M169" i="5"/>
  <c r="L163" i="5"/>
  <c r="L128" i="5"/>
  <c r="M128" i="5"/>
  <c r="L158" i="5"/>
  <c r="L153" i="5"/>
  <c r="M153" i="5"/>
  <c r="L145" i="5"/>
  <c r="J144" i="5"/>
  <c r="M145" i="5"/>
  <c r="L134" i="5"/>
  <c r="M134" i="5"/>
  <c r="M121" i="5"/>
  <c r="J23" i="5"/>
  <c r="L197" i="5"/>
  <c r="M197" i="5"/>
  <c r="L181" i="5"/>
  <c r="J180" i="5"/>
  <c r="M181" i="5"/>
  <c r="L165" i="5"/>
  <c r="M165" i="5"/>
  <c r="L150" i="5"/>
  <c r="J148" i="5"/>
  <c r="G114" i="5"/>
  <c r="G113" i="5" s="1"/>
  <c r="L175" i="5"/>
  <c r="J174" i="5"/>
  <c r="M175" i="5"/>
  <c r="L136" i="5"/>
  <c r="M136" i="5"/>
  <c r="L132" i="5"/>
  <c r="J131" i="5"/>
  <c r="M132" i="5"/>
  <c r="M19" i="5"/>
  <c r="J9" i="5"/>
  <c r="L123" i="5"/>
  <c r="L89" i="5"/>
  <c r="M25" i="5"/>
  <c r="M11" i="5"/>
  <c r="M118" i="5"/>
  <c r="J117" i="5"/>
  <c r="M102" i="5"/>
  <c r="M96" i="5"/>
  <c r="J95" i="5"/>
  <c r="M82" i="5"/>
  <c r="M80" i="5"/>
  <c r="M72" i="5"/>
  <c r="J76" i="5"/>
  <c r="M163" i="5" l="1"/>
  <c r="L10" i="5"/>
  <c r="M24" i="5"/>
  <c r="M87" i="5"/>
  <c r="J107" i="5"/>
  <c r="J18" i="5"/>
  <c r="M18" i="5" s="1"/>
  <c r="L87" i="5"/>
  <c r="M108" i="5"/>
  <c r="G8" i="5"/>
  <c r="I74" i="5"/>
  <c r="I130" i="5"/>
  <c r="I162" i="5"/>
  <c r="M162" i="5" s="1"/>
  <c r="H94" i="5"/>
  <c r="H74" i="5"/>
  <c r="I107" i="5"/>
  <c r="M107" i="5" s="1"/>
  <c r="H148" i="5"/>
  <c r="H172" i="5"/>
  <c r="H18" i="5"/>
  <c r="H162" i="5"/>
  <c r="L162" i="5" s="1"/>
  <c r="I23" i="5"/>
  <c r="I173" i="5"/>
  <c r="I94" i="5"/>
  <c r="H130" i="5"/>
  <c r="I18" i="5"/>
  <c r="H23" i="5"/>
  <c r="L23" i="5" s="1"/>
  <c r="H107" i="5"/>
  <c r="L107" i="5" s="1"/>
  <c r="I113" i="5"/>
  <c r="H179" i="5"/>
  <c r="H9" i="5"/>
  <c r="I148" i="5"/>
  <c r="I9" i="5"/>
  <c r="I179" i="5"/>
  <c r="L174" i="5"/>
  <c r="M174" i="5"/>
  <c r="J173" i="5"/>
  <c r="L117" i="5"/>
  <c r="M117" i="5"/>
  <c r="L180" i="5"/>
  <c r="M180" i="5"/>
  <c r="J179" i="5"/>
  <c r="L76" i="5"/>
  <c r="J75" i="5"/>
  <c r="M76" i="5"/>
  <c r="J94" i="5"/>
  <c r="M95" i="5"/>
  <c r="L95" i="5"/>
  <c r="L131" i="5"/>
  <c r="M131" i="5"/>
  <c r="J130" i="5"/>
  <c r="L148" i="5"/>
  <c r="J147" i="5"/>
  <c r="L144" i="5"/>
  <c r="M144" i="5"/>
  <c r="J114" i="5"/>
  <c r="J161" i="5"/>
  <c r="J17" i="5" l="1"/>
  <c r="L18" i="5"/>
  <c r="M9" i="5"/>
  <c r="M23" i="5"/>
  <c r="I17" i="5"/>
  <c r="M17" i="5" s="1"/>
  <c r="H147" i="5"/>
  <c r="L147" i="5" s="1"/>
  <c r="I161" i="5"/>
  <c r="H113" i="5"/>
  <c r="M148" i="5"/>
  <c r="H161" i="5"/>
  <c r="L161" i="5" s="1"/>
  <c r="I147" i="5"/>
  <c r="I172" i="5"/>
  <c r="L9" i="5"/>
  <c r="H17" i="5"/>
  <c r="L114" i="5"/>
  <c r="J113" i="5"/>
  <c r="M114" i="5"/>
  <c r="L17" i="5"/>
  <c r="J74" i="5"/>
  <c r="M75" i="5"/>
  <c r="L75" i="5"/>
  <c r="L179" i="5"/>
  <c r="M179" i="5"/>
  <c r="J160" i="5"/>
  <c r="L130" i="5"/>
  <c r="M130" i="5"/>
  <c r="L94" i="5"/>
  <c r="M94" i="5"/>
  <c r="L173" i="5"/>
  <c r="J172" i="5"/>
  <c r="M173" i="5"/>
  <c r="H160" i="5" l="1"/>
  <c r="H8" i="5" s="1"/>
  <c r="I160" i="5"/>
  <c r="M161" i="5"/>
  <c r="M147" i="5"/>
  <c r="I8" i="5"/>
  <c r="L172" i="5"/>
  <c r="M172" i="5"/>
  <c r="M113" i="5"/>
  <c r="L113" i="5"/>
  <c r="J8" i="5"/>
  <c r="L74" i="5"/>
  <c r="M74" i="5"/>
  <c r="L160" i="5"/>
  <c r="M160" i="5" l="1"/>
  <c r="M8" i="5"/>
  <c r="L8" i="5"/>
  <c r="F80" i="4" l="1"/>
  <c r="E80" i="4"/>
  <c r="D80" i="4"/>
  <c r="C80" i="4"/>
  <c r="F72" i="4"/>
  <c r="E72" i="4"/>
  <c r="D72" i="4"/>
  <c r="C72" i="4"/>
  <c r="F70" i="4"/>
  <c r="E70" i="4"/>
  <c r="D70" i="4"/>
  <c r="C70" i="4"/>
  <c r="F68" i="4"/>
  <c r="E68" i="4"/>
  <c r="D68" i="4"/>
  <c r="C68" i="4"/>
  <c r="F65" i="4"/>
  <c r="E65" i="4"/>
  <c r="D65" i="4"/>
  <c r="C65" i="4"/>
  <c r="F62" i="4"/>
  <c r="E62" i="4"/>
  <c r="D62" i="4"/>
  <c r="C62" i="4"/>
  <c r="F60" i="4"/>
  <c r="E60" i="4"/>
  <c r="D60" i="4"/>
  <c r="C60" i="4"/>
  <c r="F48" i="4"/>
  <c r="E48" i="4"/>
  <c r="D48" i="4"/>
  <c r="C48" i="4"/>
  <c r="F46" i="4"/>
  <c r="E46" i="4"/>
  <c r="D46" i="4"/>
  <c r="C46" i="4"/>
  <c r="F36" i="4"/>
  <c r="E36" i="4"/>
  <c r="D36" i="4"/>
  <c r="C36" i="4"/>
  <c r="F33" i="4"/>
  <c r="E33" i="4"/>
  <c r="D33" i="4"/>
  <c r="C33" i="4"/>
  <c r="F26" i="4"/>
  <c r="E26" i="4"/>
  <c r="D26" i="4"/>
  <c r="C26" i="4"/>
  <c r="F18" i="4"/>
  <c r="E18" i="4"/>
  <c r="D18" i="4"/>
  <c r="C18" i="4"/>
  <c r="F14" i="4"/>
  <c r="E14" i="4"/>
  <c r="D14" i="4"/>
  <c r="C14" i="4"/>
  <c r="F11" i="4"/>
  <c r="E11" i="4"/>
  <c r="D11" i="4"/>
  <c r="C11" i="4"/>
  <c r="F9" i="4"/>
  <c r="E9" i="4"/>
  <c r="D9" i="4"/>
  <c r="C9" i="4"/>
  <c r="C8" i="4" l="1"/>
  <c r="E8" i="4"/>
  <c r="D8" i="4"/>
  <c r="F8" i="4"/>
  <c r="I81" i="4"/>
  <c r="H81" i="4"/>
  <c r="I59" i="4" l="1"/>
  <c r="H59" i="4"/>
  <c r="I61" i="4"/>
  <c r="H61" i="4"/>
  <c r="I63" i="4"/>
  <c r="H63" i="4"/>
  <c r="I60" i="4" l="1"/>
  <c r="H80" i="4"/>
  <c r="I80" i="4"/>
  <c r="H60" i="4"/>
  <c r="I52" i="4" l="1"/>
  <c r="I47" i="4"/>
  <c r="I49" i="4"/>
  <c r="I57" i="4"/>
  <c r="I74" i="4"/>
  <c r="I75" i="4"/>
  <c r="I58" i="4"/>
  <c r="I76" i="4"/>
  <c r="I51" i="4"/>
  <c r="I12" i="4"/>
  <c r="I43" i="4"/>
  <c r="I66" i="4"/>
  <c r="I13" i="4"/>
  <c r="I78" i="4"/>
  <c r="I44" i="4"/>
  <c r="I67" i="4"/>
  <c r="I69" i="4"/>
  <c r="I79" i="4"/>
  <c r="I15" i="4"/>
  <c r="I55" i="4"/>
  <c r="I16" i="4"/>
  <c r="I73" i="4"/>
  <c r="I17" i="4"/>
  <c r="I50" i="4"/>
  <c r="I77" i="4"/>
  <c r="H77" i="4"/>
  <c r="I71" i="4"/>
  <c r="I56" i="4"/>
  <c r="I54" i="4"/>
  <c r="I53" i="4"/>
  <c r="I45" i="4"/>
  <c r="I41" i="4"/>
  <c r="I42" i="4"/>
  <c r="I40" i="4"/>
  <c r="I37" i="4"/>
  <c r="I38" i="4"/>
  <c r="I39" i="4"/>
  <c r="I34" i="4"/>
  <c r="I35" i="4"/>
  <c r="I30" i="4"/>
  <c r="I31" i="4"/>
  <c r="I32" i="4"/>
  <c r="I27" i="4"/>
  <c r="I29" i="4"/>
  <c r="I28" i="4"/>
  <c r="I64" i="4"/>
  <c r="I22" i="4"/>
  <c r="I24" i="4"/>
  <c r="I23" i="4"/>
  <c r="I25" i="4"/>
  <c r="I21" i="4"/>
  <c r="I19" i="4"/>
  <c r="I20" i="4"/>
  <c r="H78" i="4"/>
  <c r="H76" i="4"/>
  <c r="H75" i="4"/>
  <c r="H79" i="4" l="1"/>
  <c r="H74" i="4"/>
  <c r="H73" i="4"/>
  <c r="H71" i="4"/>
  <c r="H69" i="4"/>
  <c r="H67" i="4"/>
  <c r="H66" i="4"/>
  <c r="H64" i="4"/>
  <c r="H58" i="4"/>
  <c r="H57" i="4"/>
  <c r="H56" i="4"/>
  <c r="H55" i="4"/>
  <c r="H54" i="4"/>
  <c r="H53" i="4"/>
  <c r="H52" i="4"/>
  <c r="H51" i="4"/>
  <c r="H50" i="4"/>
  <c r="H49" i="4"/>
  <c r="H47" i="4"/>
  <c r="H45" i="4"/>
  <c r="H44" i="4"/>
  <c r="H43" i="4"/>
  <c r="H42" i="4"/>
  <c r="H41" i="4"/>
  <c r="H40" i="4"/>
  <c r="H39" i="4"/>
  <c r="H38" i="4"/>
  <c r="H37" i="4"/>
  <c r="H35" i="4"/>
  <c r="H34" i="4"/>
  <c r="H32" i="4"/>
  <c r="H31" i="4"/>
  <c r="H30" i="4"/>
  <c r="H29" i="4"/>
  <c r="H28" i="4"/>
  <c r="H27" i="4"/>
  <c r="H25" i="4"/>
  <c r="H24" i="4"/>
  <c r="H23" i="4"/>
  <c r="H22" i="4"/>
  <c r="H21" i="4"/>
  <c r="H20" i="4"/>
  <c r="H19" i="4"/>
  <c r="H17" i="4"/>
  <c r="H16" i="4"/>
  <c r="H15" i="4"/>
  <c r="H13" i="4"/>
  <c r="H12" i="4"/>
  <c r="H10" i="4"/>
  <c r="I10" i="4" l="1"/>
  <c r="I65" i="4" l="1"/>
  <c r="I18" i="4"/>
  <c r="H70" i="4"/>
  <c r="I14" i="4"/>
  <c r="H68" i="4"/>
  <c r="H65" i="4"/>
  <c r="H62" i="4"/>
  <c r="H46" i="4"/>
  <c r="H33" i="4"/>
  <c r="H18" i="4"/>
  <c r="I68" i="4"/>
  <c r="I62" i="4"/>
  <c r="I46" i="4"/>
  <c r="I33" i="4"/>
  <c r="H26" i="4"/>
  <c r="H36" i="4"/>
  <c r="H48" i="4"/>
  <c r="H72" i="4"/>
  <c r="H9" i="4"/>
  <c r="H11" i="4"/>
  <c r="I26" i="4"/>
  <c r="I36" i="4"/>
  <c r="I48" i="4"/>
  <c r="I72" i="4"/>
  <c r="I9" i="4"/>
  <c r="I70" i="4"/>
  <c r="I11" i="4"/>
  <c r="H14" i="4"/>
  <c r="H8" i="4" l="1"/>
  <c r="I8" i="4"/>
</calcChain>
</file>

<file path=xl/sharedStrings.xml><?xml version="1.0" encoding="utf-8"?>
<sst xmlns="http://schemas.openxmlformats.org/spreadsheetml/2006/main" count="1187" uniqueCount="681">
  <si>
    <t>Informes Sobre la Situación Económica, las Finanzas Públicas y la Deuda Pública, Anexos</t>
  </si>
  <si>
    <t>Avance en el ejercicio del presupuesto</t>
  </si>
  <si>
    <t>Aprobado 
anual</t>
  </si>
  <si>
    <t>Porcentaje de avance</t>
  </si>
  <si>
    <t>Ramo</t>
  </si>
  <si>
    <t>Autorizado  al periodo</t>
  </si>
  <si>
    <t>(a)</t>
  </si>
  <si>
    <t>(b)</t>
  </si>
  <si>
    <t>(c)</t>
  </si>
  <si>
    <t>(d)</t>
  </si>
  <si>
    <t>08 Agricultura, Ganadería,  Desarrollo Rural, Pesca y Alimentación</t>
  </si>
  <si>
    <t>09 Comunicaciones y Transportes</t>
  </si>
  <si>
    <t>Estudios y proyectos de construcción de caminos rurales y carreteras alimentadoras</t>
  </si>
  <si>
    <t>Programa de Empleo Temporal (PET)</t>
  </si>
  <si>
    <t>11 Educación Pública</t>
  </si>
  <si>
    <t>Normar los servicios educativos</t>
  </si>
  <si>
    <t>Programa Nacional de Becas</t>
  </si>
  <si>
    <t>12 Salud</t>
  </si>
  <si>
    <t>15 Desarrollo Agrario, Territorial y Urbano</t>
  </si>
  <si>
    <t>16 Medio Ambiente y Recursos Naturales</t>
  </si>
  <si>
    <t>Planeación, Dirección y Evaluación Ambiental</t>
  </si>
  <si>
    <t>19 Aportaciones a Seguridad Social</t>
  </si>
  <si>
    <t>20 Desarrollo Social</t>
  </si>
  <si>
    <t>Programa de Abasto Social de Leche a cargo de Liconsa, S.A. de C.V.</t>
  </si>
  <si>
    <t>Programas del Fondo Nacional de Fomento a las Artesanías (FONART)</t>
  </si>
  <si>
    <t>Programa 3 x 1 para Migrantes</t>
  </si>
  <si>
    <t>Programa de Coinversión Social</t>
  </si>
  <si>
    <t>Programa de estancias infantiles para apoyar a madres trabajadoras</t>
  </si>
  <si>
    <t>Fondo de Apoyo a Migrantes</t>
  </si>
  <si>
    <t>33 Aportaciones Federales para Entidades Federativas y Municipios</t>
  </si>
  <si>
    <t>FAIS Municipal y de las Demarcaciones Territoriales del Distrito Federal</t>
  </si>
  <si>
    <t>35 Comisión Nacional de los Derechos Humanos</t>
  </si>
  <si>
    <t>38 Consejo Nacional de Ciencia y Tecnología</t>
  </si>
  <si>
    <t>Programa Presupuestario</t>
  </si>
  <si>
    <r>
      <t xml:space="preserve">Gasto pagado </t>
    </r>
    <r>
      <rPr>
        <vertAlign val="superscript"/>
        <sz val="7"/>
        <color theme="1"/>
        <rFont val="Soberana Sans"/>
        <family val="3"/>
      </rPr>
      <t>1_/</t>
    </r>
  </si>
  <si>
    <t>Fuente: Dependencias y entidades de la Administración Pública Federal.</t>
  </si>
  <si>
    <t>PROSPERA Programa de Inclusión Social</t>
  </si>
  <si>
    <t>Actividades de apoyo administrativo</t>
  </si>
  <si>
    <t>Planeación y Articulación de la Acción Pública hacia los Pueblos Indígenas</t>
  </si>
  <si>
    <t>Programa de Apoyo a la Educación Indígena</t>
  </si>
  <si>
    <t>Programa para el Mejoramiento de la Producción y la Productividad Indígena</t>
  </si>
  <si>
    <t>Programa de Derechos Indígenas</t>
  </si>
  <si>
    <t>Programa de Fomento a la Agricultura</t>
  </si>
  <si>
    <t>Conservación de infraestructura de caminos rurales y carreteras alimentadoras</t>
  </si>
  <si>
    <t>Programa de Fomento a la Economía Social</t>
  </si>
  <si>
    <t>Programa para la Inclusión y la Equidad Educativa</t>
  </si>
  <si>
    <t>Seguro Popular</t>
  </si>
  <si>
    <t>Programa IMSS-PROSPERA</t>
  </si>
  <si>
    <t>Programa de Abasto Rural a cargo de Diconsa, S.A. de C.V. (DICONSA)</t>
  </si>
  <si>
    <t>Pensión para Adultos Mayores</t>
  </si>
  <si>
    <t xml:space="preserve">FAM Asistencia Social </t>
  </si>
  <si>
    <t>Programa de Infraestructura Indígena</t>
  </si>
  <si>
    <t>Actividades de apoyo a la función pública y buen gobierno</t>
  </si>
  <si>
    <t>04 Gobernación</t>
  </si>
  <si>
    <t>Nota: Las sumas parciales pueden no coincidir con el total, así como los cálculos porcentuales, debido al redondeo de las cifras.</t>
  </si>
  <si>
    <t>n.a.: No aplica.</t>
  </si>
  <si>
    <t>Conducción de la política interior</t>
  </si>
  <si>
    <t>Programa de Apoyos a Pequeños Productores</t>
  </si>
  <si>
    <t>Fortalecimiento de la Calidad Educativa</t>
  </si>
  <si>
    <t>Rectoría en Salud</t>
  </si>
  <si>
    <t>Prevención y control de enfermedades</t>
  </si>
  <si>
    <t>Salud materna, sexual y reproductiva</t>
  </si>
  <si>
    <t>Programa de Infraestructura</t>
  </si>
  <si>
    <t>Programa de Apoyo a la Vivienda</t>
  </si>
  <si>
    <t>Rehabilitación y Modernización de Presas y Estructuras de Cabeza</t>
  </si>
  <si>
    <t>Infraestructura para la Protección de Centros de Población y Áreas Productivas</t>
  </si>
  <si>
    <t>Infraestructura para la modernización y rehabilitación de riego y temporal tecnificado</t>
  </si>
  <si>
    <t>Programa de Conservación para el Desarrollo Sostenible</t>
  </si>
  <si>
    <t>Programa de Apoyo a la Infraestructura Hidroagrícola</t>
  </si>
  <si>
    <t>47 Entidades no Sectorizadas</t>
  </si>
  <si>
    <t xml:space="preserve">Educación para Adultos (INEA) </t>
  </si>
  <si>
    <t xml:space="preserve">Educación Inicial y Básica Comunitaria </t>
  </si>
  <si>
    <t>Educación y cultura indígena</t>
  </si>
  <si>
    <t xml:space="preserve">Fortalecimiento a la atención médica </t>
  </si>
  <si>
    <t xml:space="preserve">Apoyos para el Desarrollo Forestal Sustentable </t>
  </si>
  <si>
    <t>Apoyos para actividades científicas, tecnológicas y de innovación</t>
  </si>
  <si>
    <t>(d)/(b)*100</t>
  </si>
  <si>
    <t>(d)/(c)*100</t>
  </si>
  <si>
    <t xml:space="preserve">TOTAL </t>
  </si>
  <si>
    <t>Autorizado 
anual</t>
  </si>
  <si>
    <t>Autorizado al 
periodo</t>
  </si>
  <si>
    <t>Agua Potable, Drenaje y Tratamiento</t>
  </si>
  <si>
    <t>Comedores Comunitarios</t>
  </si>
  <si>
    <t>21 Turismo</t>
  </si>
  <si>
    <t>Programa de Desarrollo Regional Turístico Sustentable y Pueblos Mágicos</t>
  </si>
  <si>
    <t>Fondo Regional</t>
  </si>
  <si>
    <t>Promover y proteger los Derechos Humanos de los integrantes de pueblos y comunidades indígenas y atender asuntos de indígenas en reclusión.</t>
  </si>
  <si>
    <t>48 Cultura</t>
  </si>
  <si>
    <t xml:space="preserve">23 Provisiones Salariales y Económicas </t>
  </si>
  <si>
    <t>Tercer Trimestre de 2017</t>
  </si>
  <si>
    <t>ANEXO 10 DEL DPEF 2017
EVOLUCIÓN DE LAS EROGACIONES PARA EL DESARROLLO INTEGRAL DE LOS PUEBLOS Y COMUNIDADES INDÍGENAS
Enero-septiembre
(Pesos)</t>
  </si>
  <si>
    <t>Tribunales Agrarios</t>
  </si>
  <si>
    <t>Registro Agrario Nacional</t>
  </si>
  <si>
    <t>Procuraduría Agraria</t>
  </si>
  <si>
    <t>Dependencia SEDATU</t>
  </si>
  <si>
    <t>Desarrollo Agrario, Territorial y Urbano</t>
  </si>
  <si>
    <t>SNICS</t>
  </si>
  <si>
    <t>SIAP</t>
  </si>
  <si>
    <t>SENASICA</t>
  </si>
  <si>
    <t>INCA RURAL</t>
  </si>
  <si>
    <t>FIRCO</t>
  </si>
  <si>
    <t>FEESA</t>
  </si>
  <si>
    <t>Dependencia SAGARPA</t>
  </si>
  <si>
    <t>CONAZA</t>
  </si>
  <si>
    <t>CONAPESCA</t>
  </si>
  <si>
    <t>Comité Nacional para el Desarrollo Sustentable de la Caña de Azúcar</t>
  </si>
  <si>
    <t>ASERCA</t>
  </si>
  <si>
    <t>Agricultura, Ganadería, Desarrollo Rural, Pesca y Alimentación</t>
  </si>
  <si>
    <t>Gasto Administrativo</t>
  </si>
  <si>
    <t>Administrativa</t>
  </si>
  <si>
    <t>Regularización y Registro de Actos Jurídicos Agrarios</t>
  </si>
  <si>
    <t>Conflictos Agrarios y Obligaciones Jurídicas</t>
  </si>
  <si>
    <t>Archivo General Agrario</t>
  </si>
  <si>
    <t>Atención de aspectos agrarios</t>
  </si>
  <si>
    <t>Programa para la atención de aspectos agrarios</t>
  </si>
  <si>
    <t>Agraria</t>
  </si>
  <si>
    <t>Seguridad Social Cañeros</t>
  </si>
  <si>
    <t>IMSS-PROSPERA</t>
  </si>
  <si>
    <t>Aportaciones a Seguridad Social</t>
  </si>
  <si>
    <t>Seguro Médico Siglo XXI</t>
  </si>
  <si>
    <t>PROSPERA Salud</t>
  </si>
  <si>
    <t>Sistema de Protección Social en Salud (SPSS)</t>
  </si>
  <si>
    <t>Desarrollo de Capacidades Salud</t>
  </si>
  <si>
    <t>Salud en población rural</t>
  </si>
  <si>
    <t>Salud</t>
  </si>
  <si>
    <t>Programa de atención a las condiciones de salud en el medio rural</t>
  </si>
  <si>
    <t>Aportaciones Federales para Entidades Federativas y Municipios</t>
  </si>
  <si>
    <t>Programas Hidráulicos</t>
  </si>
  <si>
    <t>Programa de perforación y equipamiento de pozos agrícolas en estados afectados con sequía</t>
  </si>
  <si>
    <t xml:space="preserve">Infraestructura Hidroagrícola </t>
  </si>
  <si>
    <t>IMTA</t>
  </si>
  <si>
    <t>Medio Ambiente y Recursos Naturales</t>
  </si>
  <si>
    <t>Mantenimiento de Caminos Rurales</t>
  </si>
  <si>
    <t>Construcción de Caminos Rurales</t>
  </si>
  <si>
    <t>Infraestructura</t>
  </si>
  <si>
    <t>Comunicaciones y Transportes</t>
  </si>
  <si>
    <t>Programa de infraestructura en el medio rural</t>
  </si>
  <si>
    <t>Programa de Apoyo a las Instancias de Mujeres en las Entidades Federativas, PAIMEF</t>
  </si>
  <si>
    <t>Desarrollo Social</t>
  </si>
  <si>
    <t>Programa de atención a las mujeres en situación de violencia</t>
  </si>
  <si>
    <t>Adquisición de leche a productores nacionales</t>
  </si>
  <si>
    <t>Programa de apoyo a la adquisición de leche</t>
  </si>
  <si>
    <t>Consumo de leche Liconsa</t>
  </si>
  <si>
    <t>Programa Alimentario</t>
  </si>
  <si>
    <t>PROSPERA Alimentación</t>
  </si>
  <si>
    <t>Programa de Abasto Rural a cargo de DICONSA S.A. de C.V.</t>
  </si>
  <si>
    <t>Proyecto de Seguridad Alimentaria para Zonas Rurales</t>
  </si>
  <si>
    <t>Fomento al Consumo</t>
  </si>
  <si>
    <t>Programa de Fomento a la Productividad Pesquera y Acuícola</t>
  </si>
  <si>
    <t>Programa de Derecho a la Alimentación</t>
  </si>
  <si>
    <t>Atención a Indígenas (CDI)</t>
  </si>
  <si>
    <t>Entidades no Sectorizadas</t>
  </si>
  <si>
    <t>Coinversión Social</t>
  </si>
  <si>
    <t>PROSPERA Desarrollo Social</t>
  </si>
  <si>
    <t>Jornaleros Agrícolas</t>
  </si>
  <si>
    <t>Atención a la población agraria</t>
  </si>
  <si>
    <t>Atención a migrantes</t>
  </si>
  <si>
    <t xml:space="preserve">Infraestructura Rural </t>
  </si>
  <si>
    <t>Vivienda Rural</t>
  </si>
  <si>
    <t>Relaciones Exteriores</t>
  </si>
  <si>
    <t>Programa de atención a la pobreza en el medio rural</t>
  </si>
  <si>
    <t>Social</t>
  </si>
  <si>
    <t>PET</t>
  </si>
  <si>
    <t>Trabajadores Agrícolas Temporales</t>
  </si>
  <si>
    <t>Trabajo y Previsión Social</t>
  </si>
  <si>
    <t>Programa de mejoramiento de condiciones laborales en el medio rural</t>
  </si>
  <si>
    <t>Laboral</t>
  </si>
  <si>
    <t xml:space="preserve">Universidad Autónoma Agraria Antonio Narro </t>
  </si>
  <si>
    <t>PROSPERA Educación</t>
  </si>
  <si>
    <t>Educación Agropecuaria</t>
  </si>
  <si>
    <t xml:space="preserve">Desarrollo de Capacidades Educación </t>
  </si>
  <si>
    <t>Educación Pública</t>
  </si>
  <si>
    <t>Universidad Autónoma Chapingo</t>
  </si>
  <si>
    <t>Instituto Nacional de Pesca (INAPESCA)</t>
  </si>
  <si>
    <t>Instituto Nacional de Investigaciones Forestales, Agrícolas y Pecuarias (INIFAP)</t>
  </si>
  <si>
    <t>Colegio Superior Agropecuario del Estado de Guerrero (CSAEGRO)</t>
  </si>
  <si>
    <t>Colegio de Postgraduados</t>
  </si>
  <si>
    <t>Programa de Educación e Investigación</t>
  </si>
  <si>
    <t>Educativa</t>
  </si>
  <si>
    <t>Vida Silvestre</t>
  </si>
  <si>
    <t>PROFEPA</t>
  </si>
  <si>
    <t>PET (Incendios Forestales)</t>
  </si>
  <si>
    <t>Desarrollo Regional Sustentable</t>
  </si>
  <si>
    <t>Protección al medio ambiente en el medio rural</t>
  </si>
  <si>
    <t>Forestal</t>
  </si>
  <si>
    <t>Infraestructura Productiva para el Aprovechamiento Sustentable del Suelo y Agua (Ejecución Nacional)</t>
  </si>
  <si>
    <t>Sustentabilidad Pecuaria</t>
  </si>
  <si>
    <t>PROGAN Productivo</t>
  </si>
  <si>
    <t>Programa de Fomento Ganadero</t>
  </si>
  <si>
    <t>Energías Renovables</t>
  </si>
  <si>
    <t>Ordenamiento y Vigilancia Pesquera y Acuícola  </t>
  </si>
  <si>
    <t>Desarrollo de la Acuacultura</t>
  </si>
  <si>
    <t>Programa de Sustentabilidad de los Recursos Naturales</t>
  </si>
  <si>
    <t>Medio Ambiente</t>
  </si>
  <si>
    <t>Ecoturismo y Turismo Rural</t>
  </si>
  <si>
    <t>Turismo</t>
  </si>
  <si>
    <t>Fondo Nacional de Fomento a las Artesanías (FONART)</t>
  </si>
  <si>
    <t>Fondo Nacional Emprendedor (FNE)</t>
  </si>
  <si>
    <t>Economía</t>
  </si>
  <si>
    <t>Fondo SAGARPA-CONACYT</t>
  </si>
  <si>
    <t>Sistema Nacional de Investigación Agrícola</t>
  </si>
  <si>
    <t>Sistema Integral para el Desarrollo Sustentable de la Caña de Azúcar (SIDESCA)</t>
  </si>
  <si>
    <t>Sistema Nacional de Información para el Desarrollo Rural Sustentable (SNIDRUS)</t>
  </si>
  <si>
    <t>Sistema Nacional de Información para el Desarrollo Rural Sustentable</t>
  </si>
  <si>
    <t>Proyectos Productivos (FAPPA)  </t>
  </si>
  <si>
    <t>Programa de Incentivos para Productores de Maíz y Frijol (PIMAF)</t>
  </si>
  <si>
    <t>PROCAFÉ e Impulso Productivo al Café</t>
  </si>
  <si>
    <t>Fortalecimiento a Organizaciones Rurales  </t>
  </si>
  <si>
    <t>Extensionismo, Desarrollo de Capacidades y Asociatividad Productiva  </t>
  </si>
  <si>
    <t>El Campo en Nuestras Manos  </t>
  </si>
  <si>
    <t>Desarrollo de las Zona Áridas (PRODEZA)  </t>
  </si>
  <si>
    <t>Atención a Siniestros Agropecuarios  </t>
  </si>
  <si>
    <t>Arráigate Joven- Impulso Emprendedor  </t>
  </si>
  <si>
    <t>Vigilancia Epidemiológica, de plagas y Enfermedades Cuarentenarias  </t>
  </si>
  <si>
    <t>Inspección y Vigilancia Epidemiológica, de plagas y Enfermedades Reglamentadas no Cuarentenarias  </t>
  </si>
  <si>
    <t>Inocuidad Agroalimentaria, Acuícola y Pesquera  </t>
  </si>
  <si>
    <t>Campañas Fitozoosanitarias  </t>
  </si>
  <si>
    <t>Programa de Acciones Complementarias para Mejorar las Sanidades</t>
  </si>
  <si>
    <t>Programa de Sanidad e Inocuidad Agroalimentaria</t>
  </si>
  <si>
    <t>Desarrollo Productivo del Sur Sureste y Zonas Económicas Especiales  </t>
  </si>
  <si>
    <t>Certificación y Normalización Agroalimentaria  </t>
  </si>
  <si>
    <t>Activos Productivos y Agrologística  </t>
  </si>
  <si>
    <t>Acceso al Financiamiento  </t>
  </si>
  <si>
    <t>Fortalecimiento a la Cadena Productiva</t>
  </si>
  <si>
    <t>Programa de Productividad y Competitividad Agroalimentaria</t>
  </si>
  <si>
    <t>Estrategias Integrales para la Cadena Productiva </t>
  </si>
  <si>
    <t>Capitalización Productiva Pecuaria </t>
  </si>
  <si>
    <t>Investigación, Innovación y Desarrollo Tecnológico Pecuarios</t>
  </si>
  <si>
    <t>PROAGRO Productivo  </t>
  </si>
  <si>
    <t>Mejoramiento Productivo de Suelo y Agua  </t>
  </si>
  <si>
    <t>Investigación, Innovación y Desarrollo Tecnológico Agrícola  </t>
  </si>
  <si>
    <t>Estrategias Integrales de Política Pública Agrícola  </t>
  </si>
  <si>
    <t>Capitalización Productiva Agrícola  </t>
  </si>
  <si>
    <t>Programa de Concurrencia con las Entidades Federativas</t>
  </si>
  <si>
    <t>Paquetes Productivos Pesqueros y Acuícolas</t>
  </si>
  <si>
    <t>Impulso a la Capitalización</t>
  </si>
  <si>
    <t>Programa de Fomento a la Inversión y Productividad</t>
  </si>
  <si>
    <t>Promoción Comercial y Fomento a las Exportaciones</t>
  </si>
  <si>
    <t>Incentivos a la Comercialización</t>
  </si>
  <si>
    <t>Programa de Apoyos a la Comercialización</t>
  </si>
  <si>
    <t>Competitividad</t>
  </si>
  <si>
    <t>Fondo de Capitalización e Inversión del Sector Rural (FOCIR)</t>
  </si>
  <si>
    <t>Fideicomisos Instituidos en Relación con la Agricultura (FIRA)</t>
  </si>
  <si>
    <t>Financiera Nacional de Desarrollo Agropecuario, Rural, Forestal y Pesquero (FND)</t>
  </si>
  <si>
    <t>Banco del Ahorro Nacional y Servicios Financieros SNC (BANSEFI)</t>
  </si>
  <si>
    <t>AGROASEMEX</t>
  </si>
  <si>
    <t>Hacienda y Crédito Público</t>
  </si>
  <si>
    <t>Programa de financiamiento y aseguramiento al medio rural</t>
  </si>
  <si>
    <t>Financiera</t>
  </si>
  <si>
    <t>TOTAL</t>
  </si>
  <si>
    <t>Autorizado al periodo</t>
  </si>
  <si>
    <t>Vertiente</t>
  </si>
  <si>
    <t>ANEXO 11 DEL DPEF 2017
EVOLUCIÓN DE LAS EROGACIONES CORRESPONDIENTES AL PROGRAMA ESPECIAL CONCURRENTE PARA EL DESARROLLO RURAL SUSTENTABLE
Enero-septiembre
(Millones de pesos)</t>
  </si>
  <si>
    <t>Fuente: Dependencias y Entidades de la Administración Pública Federal.</t>
  </si>
  <si>
    <r>
      <t xml:space="preserve">1_/ </t>
    </r>
    <r>
      <rPr>
        <sz val="6"/>
        <color theme="1"/>
        <rFont val="Soberana Sans"/>
        <family val="3"/>
      </rPr>
      <t>De acuerdo con la Ley General de Contabilidad Gubernamental, corresponde al momento contable del gasto, que refleja la cancelación total o parcial de las obligaciones de pago y que se concreta mediante el desembolso de efectivo o cualquier otro medio de pago.</t>
    </r>
  </si>
  <si>
    <t>GYN Instituto de Seguridad y Servicios Sociales de los Trabajadores del Estado</t>
  </si>
  <si>
    <t>Instituto Mexicano del Seguro Social</t>
  </si>
  <si>
    <t>GYR Instituto Mexicano del Seguro Social</t>
  </si>
  <si>
    <t>Instituto Nacional de Antropología e Historia</t>
  </si>
  <si>
    <t>Centro de Investigación en Alimentación y Desarrollo, A.C.</t>
  </si>
  <si>
    <t>Centro de Investigación Científica y de Educación Superior de Ensenada, B.C.</t>
  </si>
  <si>
    <t>Centro de Ingeniería y Desarrollo Industrial</t>
  </si>
  <si>
    <t>Instituto Potosino de Investigación Científica y Tecnológica, A.C.</t>
  </si>
  <si>
    <t>Instituto Nacional de Astrofísica, Óptica y Electrónica</t>
  </si>
  <si>
    <t>Instituto de Investigaciones "Dr. José María Luis Mora"</t>
  </si>
  <si>
    <t>Instituto de Ecología, A.C.</t>
  </si>
  <si>
    <t>Fondo para el Desarrollo de Recursos Humanos</t>
  </si>
  <si>
    <t>INFOTEC Centro de Investigación e Innovación en Tecnologías de la Información y Comunicación</t>
  </si>
  <si>
    <t>El Colegio de San Luis, A.C.</t>
  </si>
  <si>
    <t>El Colegio de Michoacán, A.C.</t>
  </si>
  <si>
    <t>El Colegio de la Frontera Sur</t>
  </si>
  <si>
    <t>El Colegio de la Frontera Norte, A.C.</t>
  </si>
  <si>
    <t xml:space="preserve">Corporación Mexicana de Investigación en Materiales, S.A. de C.V. </t>
  </si>
  <si>
    <t>CIATEQ, A.C. Centro de Tecnología Avanzada</t>
  </si>
  <si>
    <t>Consejo Nacional de Ciencia y Tecnología</t>
  </si>
  <si>
    <t>Centro de Investigaciones y Estudios Superiores en Antropología Social</t>
  </si>
  <si>
    <t>Centro de Investigación en Química Aplicada</t>
  </si>
  <si>
    <t>Centro de Investigaciones en Óptica, A.C.</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</si>
  <si>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</si>
  <si>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</si>
  <si>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</si>
  <si>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</si>
  <si>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</si>
  <si>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</si>
  <si>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</si>
  <si>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</si>
  <si>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</si>
  <si>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Unidad de Política y Control Presupuestario</t>
  </si>
  <si>
    <t>23 Provisiones Salariales y Económicas</t>
  </si>
  <si>
    <t>Instituto de Competencia Turística</t>
  </si>
  <si>
    <t>Instituto Nacional de Investigaciones Nucleares</t>
  </si>
  <si>
    <t>Instituto Mexicano del Petróleo</t>
  </si>
  <si>
    <t>Instituto Nacional de Electricidad y Energías Limpias</t>
  </si>
  <si>
    <t>Dirección General de Planeación e Información Energéticas</t>
  </si>
  <si>
    <t>18 Energía</t>
  </si>
  <si>
    <t>Instituto Nacional de Ciencias Penales</t>
  </si>
  <si>
    <t>17 Procuraduría General de la República</t>
  </si>
  <si>
    <t>Instituto Nacional de Ecología y Cambio Climático</t>
  </si>
  <si>
    <t>Instituto Mexicano de Tecnología del Agua</t>
  </si>
  <si>
    <t>Comisión Nacional Forestal</t>
  </si>
  <si>
    <t>Comisión Nacional del Agua</t>
  </si>
  <si>
    <t>Dirección General de Investigación y Desarrollo</t>
  </si>
  <si>
    <t>13 Marina</t>
  </si>
  <si>
    <t>Sistema Nacional para el Desarrollo 
Integral de la Familia</t>
  </si>
  <si>
    <t>Laboratorio de Biológicos y Reactivos de México S.A. de C.V.</t>
  </si>
  <si>
    <t>Instituto Nacional de Salud Pública</t>
  </si>
  <si>
    <t>Instituto Nacional de Rehabilitación Luis Guillermo Ibarra Ibarra</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</si>
  <si>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</si>
  <si>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</si>
  <si>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</si>
  <si>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</si>
  <si>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</si>
  <si>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</si>
  <si>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</si>
  <si>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</si>
  <si>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</si>
  <si>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Ciudad Victoria "Bicentenario 2010"</t>
  </si>
  <si>
    <t>Hospital Regional de Alta Especialidad de la Península de Yucatán</t>
  </si>
  <si>
    <t>Hospital Regional de Alta Especialidad de Oaxaca</t>
  </si>
  <si>
    <t>Hospital Regional de Alta Especialidad de Ixtapaluca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</si>
  <si>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</si>
  <si>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</si>
  <si>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</si>
  <si>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</si>
  <si>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</si>
  <si>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</si>
  <si>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</si>
  <si>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</si>
  <si>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</si>
  <si>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</si>
  <si>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</si>
  <si>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Universidad Autónoma Agraria Antonio Narro</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</si>
  <si>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</si>
  <si>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</si>
  <si>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</si>
  <si>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</si>
  <si>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</si>
  <si>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Universidad Abierta y a Distancia de México</t>
  </si>
  <si>
    <t xml:space="preserve">Instituto Politécnico Nacional </t>
  </si>
  <si>
    <t>Universidad Nacional Autónoma de México</t>
  </si>
  <si>
    <t>Universidad Autónoma Metropolitana</t>
  </si>
  <si>
    <t>Universidad Pedagógica Nacional</t>
  </si>
  <si>
    <t>Dirección General de Educación Tecnológica Industrial</t>
  </si>
  <si>
    <t>Subsecretaría de Educación Media Superior</t>
  </si>
  <si>
    <t>Coordinación General de Universidades Tecnológicas y Politécnicas</t>
  </si>
  <si>
    <t>Dirección General de Educación Superior Universitaria</t>
  </si>
  <si>
    <t>Dirección General de Desarrollo de la Gestión e Innovación Educativa</t>
  </si>
  <si>
    <t>Servicio Geológico Mexicano</t>
  </si>
  <si>
    <t>Instituto Mexicano de la Propiedad Industrial</t>
  </si>
  <si>
    <t>Centro Nacional de Metrología</t>
  </si>
  <si>
    <t>Instituto Nacional del Emprendedor</t>
  </si>
  <si>
    <t>Dirección General de Innovación, Servicios y Comercio Interior</t>
  </si>
  <si>
    <t>Procuraduría Federal del Consumidor</t>
  </si>
  <si>
    <t>10 Economía</t>
  </si>
  <si>
    <t>Agencia Espacial Mexicana</t>
  </si>
  <si>
    <t>Instituto Mexicano del Transporte</t>
  </si>
  <si>
    <t>Instituto Nacional de Pesca</t>
  </si>
  <si>
    <t>Instituto Nacional de Investigaciones Forestales, Agrícolas y Pecuarias</t>
  </si>
  <si>
    <t>Dirección General de Productividad y Desarrollo Tecnológico</t>
  </si>
  <si>
    <t>Coordinación General de Ganadería</t>
  </si>
  <si>
    <t>08 Agricultura, Ganadería, Desarrollo Rural, Pesca y Alimentación</t>
  </si>
  <si>
    <t>Agencia Mexicana de Cooperación Internacional para el Desarrollo</t>
  </si>
  <si>
    <t>05 Relaciones Exteriores</t>
  </si>
  <si>
    <t>Centro Nacional de Prevención de Desastres</t>
  </si>
  <si>
    <t>Unidad Responsable</t>
  </si>
  <si>
    <t>Planeación y dirección de los procesos productivos</t>
  </si>
  <si>
    <t>Seguridad física en las instalaciones de electricidad</t>
  </si>
  <si>
    <t xml:space="preserve">Coordinación de las funciones y recursos para la infraestructura eléctrica </t>
  </si>
  <si>
    <t>Promoción de medidas para el ahorro y uso eficiente de la energía eléctrica</t>
  </si>
  <si>
    <t>Operación y mantenimiento de los procesos de distribución y de comercialización de energía eléctrica</t>
  </si>
  <si>
    <t xml:space="preserve">Operación y mantenimiento a líneas de transmisión, subestaciones de transformación y red fibra óptica </t>
  </si>
  <si>
    <t>Suministro de energéticos a las centrales generadoras de electricidad</t>
  </si>
  <si>
    <t>Operación y mantenimiento de las centrales generadoras de energía eléctrica</t>
  </si>
  <si>
    <t xml:space="preserve">Operación Red de Fibra Óptica  y apoyo tecnológico a los procesos productivos </t>
  </si>
  <si>
    <t xml:space="preserve">Atención a la salud   </t>
  </si>
  <si>
    <t>Equidad de Género</t>
  </si>
  <si>
    <r>
      <t xml:space="preserve">GYN Instituto de Seguridad y Servicios Sociales de los Trabajadores del Estado   </t>
    </r>
    <r>
      <rPr>
        <b/>
        <vertAlign val="superscript"/>
        <sz val="6"/>
        <rFont val="Soberana Sans"/>
        <family val="3"/>
      </rPr>
      <t>2_/</t>
    </r>
  </si>
  <si>
    <t xml:space="preserve">Atención a la salud  </t>
  </si>
  <si>
    <t>Servicios de guardería</t>
  </si>
  <si>
    <t xml:space="preserve">Prevención y control de enfermedades  </t>
  </si>
  <si>
    <r>
      <t xml:space="preserve">GYR Instituto Mexicano del Seguro Social   </t>
    </r>
    <r>
      <rPr>
        <b/>
        <vertAlign val="superscript"/>
        <sz val="6"/>
        <rFont val="Soberana Sans"/>
        <family val="3"/>
      </rPr>
      <t xml:space="preserve">2_/  </t>
    </r>
  </si>
  <si>
    <t>Dirección, coordinación y control de la operación del Sistema Eléctrico Nacional</t>
  </si>
  <si>
    <r>
      <t xml:space="preserve">18 Energía  </t>
    </r>
    <r>
      <rPr>
        <b/>
        <vertAlign val="superscript"/>
        <sz val="6"/>
        <rFont val="Soberana Sans"/>
        <family val="3"/>
      </rPr>
      <t>2_/</t>
    </r>
  </si>
  <si>
    <t>Desarrollo Cultural</t>
  </si>
  <si>
    <t>Fortalecimiento a la Transversalidad de la Perspectiva de Género</t>
  </si>
  <si>
    <t>Fortalecimiento de la Igualdad Sustantiva entre Mujeres y Hombres</t>
  </si>
  <si>
    <t>Atención a Víctimas</t>
  </si>
  <si>
    <t>Regulación y permisos de Hidrocarburos</t>
  </si>
  <si>
    <t xml:space="preserve">Regulación y permisos de electricidad  </t>
  </si>
  <si>
    <t xml:space="preserve">45 Comisión Reguladora de Energía  </t>
  </si>
  <si>
    <t>Regulación y Supervisión de los sectores Telecomunicaciones y Radiodifusión</t>
  </si>
  <si>
    <t>43 Instituto Federal de Telecomunicaciones</t>
  </si>
  <si>
    <t>Producción y difusión de información estadística y geográfica</t>
  </si>
  <si>
    <t>40 Información Nacional Estadística y Geográfica</t>
  </si>
  <si>
    <t xml:space="preserve">Apoyos para actividades científicas, tecnológicas y de innovación  </t>
  </si>
  <si>
    <t>Promover, divulgar, dar seguimiento, evaluar y monitorear la política nacional en materia de Igualdad entre mujeres y hombres, y atender Asuntos de la mujer</t>
  </si>
  <si>
    <t xml:space="preserve">35 Comisión Nacional de los Derechos Humanos  </t>
  </si>
  <si>
    <t>Otorgamiento de prerrogativas a partidos políticos, fiscalización de sus recursos y administración de los tiempos del estado en radio y televisión</t>
  </si>
  <si>
    <t>Dirección, soporte jurídico electoral y apoyo logístico</t>
  </si>
  <si>
    <t>Capacitación y educación para el ejercicio democrático de la ciudadanía</t>
  </si>
  <si>
    <t xml:space="preserve">22 Instituto Nacional Electoral  </t>
  </si>
  <si>
    <t>Planeación y conducción de la política de turismo</t>
  </si>
  <si>
    <t xml:space="preserve">21 Turismo </t>
  </si>
  <si>
    <t>Programa de Apoyo a las Instancias de Mujeres en las Entidades Federativas (PAIMEF)</t>
  </si>
  <si>
    <t xml:space="preserve">Programa de Fomento a la Economía Social  </t>
  </si>
  <si>
    <t xml:space="preserve">Articulación de políticas públicas integrales de juventud </t>
  </si>
  <si>
    <t>20 Desarrollo social</t>
  </si>
  <si>
    <t>Apoyo Económico a Viudas de Veteranos de la Revolución Mexicana</t>
  </si>
  <si>
    <t xml:space="preserve">Gestión, promoción, supervisión y evaluación del aprovechamiento sustentable de la energía  </t>
  </si>
  <si>
    <t>Coordinación de la política energética en electricidad</t>
  </si>
  <si>
    <t>Regulación y supervisión de actividades nucleares y radiológicas</t>
  </si>
  <si>
    <t xml:space="preserve">18 Energía  </t>
  </si>
  <si>
    <t>Promoción del Desarrollo Humano y Planeación Institucional</t>
  </si>
  <si>
    <t>Investigar, perseguir y prevenir delitos del orden electoral</t>
  </si>
  <si>
    <t>Investigación académica en el marco de las ciencias penales</t>
  </si>
  <si>
    <t>Promoción del respeto a los derechos humanos y atención a víctimas del delito</t>
  </si>
  <si>
    <t>Investigar y perseguir los delitos relativos a la Delincuencia Organizada</t>
  </si>
  <si>
    <t>Investigar y perseguir los delitos del orden federal</t>
  </si>
  <si>
    <t xml:space="preserve">Apoyos para el Desarrollo Forestal Sustentable  </t>
  </si>
  <si>
    <t xml:space="preserve">Programa de Infraestructura </t>
  </si>
  <si>
    <t xml:space="preserve">Programa de acceso al financiamiento para soluciones habitacionales  </t>
  </si>
  <si>
    <t>Programa de Apoyo al Empleo (PAE)</t>
  </si>
  <si>
    <t xml:space="preserve">Ejecución de los programas y acciones de la Política Laboral  </t>
  </si>
  <si>
    <t>Procuración de justicia laboral</t>
  </si>
  <si>
    <t>14 Trabajo y Previsión Social</t>
  </si>
  <si>
    <t xml:space="preserve">Sistema Educativo naval y programa de becas </t>
  </si>
  <si>
    <t>Prevención y Control de Sobrepeso, Obesidad y Diabetes</t>
  </si>
  <si>
    <t xml:space="preserve">Apoyos para la protección de las personas en estado de necesidad  </t>
  </si>
  <si>
    <t xml:space="preserve">Salud materna, sexual y reproductiva  </t>
  </si>
  <si>
    <t>Prevención y atención de VIH/SIDA y otras ITS</t>
  </si>
  <si>
    <t xml:space="preserve">Programa de vacunación </t>
  </si>
  <si>
    <t>Prevención y atención contra las adicciones</t>
  </si>
  <si>
    <t xml:space="preserve">Atención a la Salud  </t>
  </si>
  <si>
    <t>Investigación y desarrollo tecnológico en salud</t>
  </si>
  <si>
    <t xml:space="preserve">Formación y capacitación de recursos humanos para la salud  </t>
  </si>
  <si>
    <t>Programa Nacional de Convivencia Escolar</t>
  </si>
  <si>
    <t xml:space="preserve"> Fortalecimiento de la Calidad Educativa  </t>
  </si>
  <si>
    <t>Programa para el Desarrollo Profesional Docente</t>
  </si>
  <si>
    <t xml:space="preserve">Políticas de igualdad de género en el sector educativo </t>
  </si>
  <si>
    <t xml:space="preserve">Servicios de Educación Superior y Posgrado  </t>
  </si>
  <si>
    <t xml:space="preserve">11 Educación Pública  </t>
  </si>
  <si>
    <t>Fondo Nacional Emprendedor</t>
  </si>
  <si>
    <t xml:space="preserve">Definición, conducción y supervisión de la política de comunicaciones y transportes </t>
  </si>
  <si>
    <t>Diseño y Aplicación de la Política Agropecuaria</t>
  </si>
  <si>
    <t>08  Agricultura, Ganadería,  Desarrollo Rural, Pesca y Alimentación</t>
  </si>
  <si>
    <t>Otros proyectos de infraestructura social</t>
  </si>
  <si>
    <t>Programa de igualdad entre mujeres y hombres SDN</t>
  </si>
  <si>
    <t>07 Defensa Nacional</t>
  </si>
  <si>
    <t xml:space="preserve">06 Hacienda y Crédito Público </t>
  </si>
  <si>
    <t xml:space="preserve">Promoción y defensa de los intereses de México en el ámbito multilateral </t>
  </si>
  <si>
    <t xml:space="preserve">Atención, protección, servicios y asistencia consulares   </t>
  </si>
  <si>
    <t>Promover la Protección de los Derechos Humanos y Prevenir la Discriminación</t>
  </si>
  <si>
    <t>Fomento de la cultura de la participación ciudadana en la prevención del delito</t>
  </si>
  <si>
    <t xml:space="preserve">Programa de Derechos Humanos  </t>
  </si>
  <si>
    <t>Implementar las políticas, programas y acciones tendientes a garantizar la seguridad pública de la Nación y sus habitantes</t>
  </si>
  <si>
    <t>Planeación demográfica del país</t>
  </si>
  <si>
    <t>Promover la atención y prevención de la violencia contra las mujeres</t>
  </si>
  <si>
    <t xml:space="preserve">04 Gobernación  </t>
  </si>
  <si>
    <t xml:space="preserve">H. Cámara de Senadores </t>
  </si>
  <si>
    <t xml:space="preserve">H. Cámara de Diputados </t>
  </si>
  <si>
    <t xml:space="preserve">Actividades derivadas del trabajo legislativo   </t>
  </si>
  <si>
    <t>01 Poder Legislativo</t>
  </si>
  <si>
    <t>ANEXO 13 DEL DPEF 2017
EVOLUCIÓN DE LAS EROGACIONES PARA LA IGUALDAD ENTRE MUJERES Y HOMBRES
Enero-septiembre
(Pesos)</t>
  </si>
  <si>
    <t>2_/  El  avance en el gasto pagado al tercer trimestre es menor al  presupuesto autorizado al periodo, debido a que la mayoría de las dependencias y entidades reprogramaron actividades al Cuarto Trimestre 2017.</t>
  </si>
  <si>
    <t>Atención a Personas con Discapacidad</t>
  </si>
  <si>
    <t>51 Instituto de Seguridad y Servicios Sociales de los Trabajadores del Estado</t>
  </si>
  <si>
    <t xml:space="preserve">Programa de Infraestructura Indígena </t>
  </si>
  <si>
    <t>Atender asuntos relativos a la aplicación del Mecanismo Nacional de Promoción, Protección y Supervisión de la Convención sobre los derechos de las Personas con Discapacidad.</t>
  </si>
  <si>
    <t>Atender asuntos relacionados con víctimas del delito</t>
  </si>
  <si>
    <t xml:space="preserve">35 Comisión Nacional de los Derechos Humanos </t>
  </si>
  <si>
    <t>Fondo para la Accesibilidad en el Transporte Público para las Personas con Discapacidad</t>
  </si>
  <si>
    <t>Servicios a grupos con necesidades especiales</t>
  </si>
  <si>
    <t>Programa de Atención a Jornaleros Agrícolas</t>
  </si>
  <si>
    <t>Desarrollo integral de las personas con discapacidad</t>
  </si>
  <si>
    <t>Articulación de políticas públicas integrales de juventud</t>
  </si>
  <si>
    <r>
      <t>15 Desarrollo Agrario, Territorial y Urbano</t>
    </r>
    <r>
      <rPr>
        <b/>
        <vertAlign val="superscript"/>
        <sz val="6"/>
        <color theme="1"/>
        <rFont val="Soberana Sans"/>
        <family val="3"/>
      </rPr>
      <t>3_/</t>
    </r>
  </si>
  <si>
    <t>Ejecución de los programas y acciones de la Política Laboral</t>
  </si>
  <si>
    <t xml:space="preserve">14 Trabajo y Previsión Social </t>
  </si>
  <si>
    <t>Servicios de asistencia social integral</t>
  </si>
  <si>
    <t>Programa de Desarrollo Comunitario "Comunidad DIFerente"</t>
  </si>
  <si>
    <t>Programa de Atención a Personas con Discapacidad</t>
  </si>
  <si>
    <t>Formación y capacitación de recursos humanos para la salud</t>
  </si>
  <si>
    <t>Asistencia social y protección del paciente</t>
  </si>
  <si>
    <t>Apoyos para la protección de las personas en estado de necesidad</t>
  </si>
  <si>
    <t xml:space="preserve">12 Salud </t>
  </si>
  <si>
    <t xml:space="preserve">Programa Nacional de Becas </t>
  </si>
  <si>
    <t>Apoyos a centros y organizaciones de educación</t>
  </si>
  <si>
    <t xml:space="preserve">11 Educación Pública </t>
  </si>
  <si>
    <t>Atención, protección, servicios y asistencia consulares</t>
  </si>
  <si>
    <t xml:space="preserve">05 Relaciones Exteriores </t>
  </si>
  <si>
    <t>Consejo Nacional para Prevenir la Discriminación</t>
  </si>
  <si>
    <t xml:space="preserve">Autorizado 
anual </t>
  </si>
  <si>
    <r>
      <t xml:space="preserve">Porcentaje de avance </t>
    </r>
    <r>
      <rPr>
        <vertAlign val="superscript"/>
        <sz val="7"/>
        <color theme="1"/>
        <rFont val="Soberana Sans"/>
        <family val="3"/>
      </rPr>
      <t>2_/</t>
    </r>
  </si>
  <si>
    <t>ANEXO 14 DEL DPEF 2017
EVOLUCIÓN DE LAS EROGACIONES CORRESPONDIENTES AL ANEXO RECURSOS PARA LA ATENCIÓN DE GRUPOS VULNERABLES
Enero-septiembre
(Pesos)</t>
  </si>
  <si>
    <t>5_/  La variación del  Presupuesto Autorizado Anual respecto al monto aprobado anual corresponde a la transferencia de recursos realizado por la dependencia, para realizar los Procesos de Evaluación al Ingreso, Promoción, Diagnóstico y de Desempeño, en Educación Básica y Media Superior para el Servicio Profesional Docente, lo que permitirá garantizar la idoneidad de los conocimientos y capacidades de los docentes y directivos para alcanzar el máximo logro de aprendizaje de los educandos.</t>
  </si>
  <si>
    <t>4_/  La  variación del Presupuesto Autorizado Anual respecto al monto aprobado anual se debe a los ajustes preventivos llevados a cabo por el Gobierno Federal ante el panorama económico mundial.</t>
  </si>
  <si>
    <t>3_/  La reduccion del Presupuesto Autorizado Anual respecto al monto aprobado anual se debe al traspaso de recursos del Ramo 11 Educación Pública al Ramo 25 Previsiones y Aportaciones para los Sistemas de Educación Básica Normal, Tecnológica y de Adultos; con la finalidad de dar cumplimiento a lo establecido en el Acuerdo para el traspaso de recursos destinados a la operación de los Programas de Educación Básica sujetos a las Reglas de Operación y a los Lineamientos Internos de Coordinación para el Desarrollo de los Programas, de manera específica para el Programa Presupuestario Nacional de Convivencia Escolar, celebrado entre la Subsecretaría de Educación Básica (SEB) de la Secretaría de Educación Pública (SEP) y la Administración Federal de Servicios Educativos en el Distrito Federal (AFSEDF).</t>
  </si>
  <si>
    <t>Nota: Las sumas parciales pueden no coincidir con el total, así como los cálculos porcentuales, debido al redondeo de las cifras.
n.a.: No aplica.
1_/ De acuerdo con la Ley General de Contabilidad Gubernamental, corresponde al momento contable del gasto que refleja la cancelación total o parcial de las obligaciones de pago, que se concreta mediante el desembolso de efectivo o cualquier otro medio de pago.</t>
  </si>
  <si>
    <t>Prestaciones sociales</t>
  </si>
  <si>
    <t>Atención a la Salud</t>
  </si>
  <si>
    <t>Atención a la Salud</t>
  </si>
  <si>
    <t>Servicios educativos culturales y artísticos</t>
  </si>
  <si>
    <t>Servicios Cinematográficos</t>
  </si>
  <si>
    <t>Producción y distribución de libros y materiales artísticos y culturales</t>
  </si>
  <si>
    <t>n.a.</t>
  </si>
  <si>
    <t>Regulación y Supervisión de los sectores Telecomunicaciones y Radiodifusión</t>
  </si>
  <si>
    <t>Atender asuntos de la niñez,  la familia, adolescentes y personas adultas mayores</t>
  </si>
  <si>
    <t>FONE Servicios Personales</t>
  </si>
  <si>
    <t>FONE Otros de Gasto Corriente</t>
  </si>
  <si>
    <t>FONE Gasto de Operación</t>
  </si>
  <si>
    <t>FONE Fondo de Compensación</t>
  </si>
  <si>
    <t>FASSA</t>
  </si>
  <si>
    <t>FAM Infraestructura Educativa Media Superior y Superior</t>
  </si>
  <si>
    <t>FAM Infraestructura Educativa Básica</t>
  </si>
  <si>
    <t>FAETA Educación Tecnológica</t>
  </si>
  <si>
    <t>FAETA Educación de Adultos</t>
  </si>
  <si>
    <t>Servicios de educación normal en el D.F.</t>
  </si>
  <si>
    <t>Servicios de educación básica en el D.F.</t>
  </si>
  <si>
    <t xml:space="preserve">Programa para el Desarrollo Profesional Docente
</t>
  </si>
  <si>
    <t>Programa Nacional de Inglés</t>
  </si>
  <si>
    <t>Escuelas de Tiempo Completo</t>
  </si>
  <si>
    <t>Becas para la población atendida por el sector educativo</t>
  </si>
  <si>
    <t xml:space="preserve">25 Previsiones y Aportaciones para los Sistemas de Educación Básica, Normal, Tecnológica y de Adultos </t>
  </si>
  <si>
    <t xml:space="preserve">22 Instituto Nacional Electoral </t>
  </si>
  <si>
    <t>Adquisición de leche nacional</t>
  </si>
  <si>
    <t xml:space="preserve">20 Desarrollo Social </t>
  </si>
  <si>
    <t>Investigar y perseguir los delitos federales de carácter especial</t>
  </si>
  <si>
    <t>Protección y restitución de los derechos de las niñas, niños y adolescentes</t>
  </si>
  <si>
    <t>Programa de vacunación</t>
  </si>
  <si>
    <t>Subsidios para organismos descentralizados estatales</t>
  </si>
  <si>
    <t xml:space="preserve">Servicios de Educación Media Superior </t>
  </si>
  <si>
    <r>
      <t>PROSPERA Programa de Inclusión Social</t>
    </r>
    <r>
      <rPr>
        <vertAlign val="superscript"/>
        <sz val="6"/>
        <color theme="1"/>
        <rFont val="Soberana Sans"/>
        <family val="3"/>
      </rPr>
      <t xml:space="preserve"> </t>
    </r>
  </si>
  <si>
    <r>
      <t>Programa para el Desarrollo Profesional Docente</t>
    </r>
    <r>
      <rPr>
        <vertAlign val="superscript"/>
        <sz val="6"/>
        <color theme="1"/>
        <rFont val="Soberana Sans"/>
        <family val="3"/>
      </rPr>
      <t xml:space="preserve"> 5_/</t>
    </r>
  </si>
  <si>
    <t>Programa de la Reforma Educativa</t>
  </si>
  <si>
    <t>Programa de infraestructura física educativa</t>
  </si>
  <si>
    <t>Programa de Cultura Física y Deporte</t>
  </si>
  <si>
    <t>Producción y transmisión de materiales educativos</t>
  </si>
  <si>
    <t>Producción y distribución de libros y materiales educativos</t>
  </si>
  <si>
    <t>Políticas de igualdad de género en el sector educativo</t>
  </si>
  <si>
    <t>Investigación Científica y Desarrollo Tecnológico</t>
  </si>
  <si>
    <r>
      <t xml:space="preserve">Fortalecimiento de la Calidad Educativa </t>
    </r>
    <r>
      <rPr>
        <vertAlign val="superscript"/>
        <sz val="6"/>
        <color theme="1"/>
        <rFont val="Soberana Sans"/>
        <family val="3"/>
      </rPr>
      <t>4_/</t>
    </r>
  </si>
  <si>
    <t>Fortalecimiento a la educación temprana y el desarrollo infantil</t>
  </si>
  <si>
    <t>Formación y certificación para el trabajo</t>
  </si>
  <si>
    <t>Expansión de la Educación Media Superior y Superior</t>
  </si>
  <si>
    <t>Evaluaciones de la calidad de la educación</t>
  </si>
  <si>
    <r>
      <t>Escuelas de Tiempo Completo</t>
    </r>
    <r>
      <rPr>
        <vertAlign val="superscript"/>
        <sz val="6"/>
        <color theme="1"/>
        <rFont val="Soberana Sans"/>
        <family val="3"/>
      </rPr>
      <t>3_/</t>
    </r>
  </si>
  <si>
    <t>Educación para Adultos (INEA)</t>
  </si>
  <si>
    <t>Diseño de la Política Educativa</t>
  </si>
  <si>
    <r>
      <t>Desarrollo y aplicación de programas educativos en materia agropecuaria</t>
    </r>
    <r>
      <rPr>
        <vertAlign val="superscript"/>
        <sz val="6"/>
        <color theme="1"/>
        <rFont val="Soberana Sans"/>
        <family val="3"/>
      </rPr>
      <t xml:space="preserve"> </t>
    </r>
  </si>
  <si>
    <t xml:space="preserve">08 Agricultura, Ganadería, Desarrollo Rural, Pesca y Alimentación </t>
  </si>
  <si>
    <t xml:space="preserve">Secretaría Ejecutiva del Sistema Nacional para la Protección Integral de Niñas, Niños y Adolescentes
</t>
  </si>
  <si>
    <t>Dirección General del Registro Nacional de Población e Identificación Personal</t>
  </si>
  <si>
    <t>Coordinación General de la Comisión Mexicana de Ayuda a Refugiados</t>
  </si>
  <si>
    <t>ANEXO 18 DEL DPEF 2017
EVOLUCIÓN DE LAS EROGACIONES CORRESPONDIENTES AL ANEXO RECURSOS PARA LA ATENCIÓN DE NIÑAS, NIÑOS Y ADOLESCENTES
Enero-septiembre
(Pesos)</t>
  </si>
  <si>
    <r>
      <t xml:space="preserve">Nota: Las sumas parciales pueden no coincidir con el total, así como los cálculos porcentuales, debido al redondeo de las cifras.
n.a.: No aplica.
</t>
    </r>
    <r>
      <rPr>
        <vertAlign val="superscript"/>
        <sz val="6"/>
        <color theme="1"/>
        <rFont val="Soberana Sans"/>
        <family val="3"/>
      </rPr>
      <t xml:space="preserve">1_/ </t>
    </r>
    <r>
      <rPr>
        <sz val="6"/>
        <color theme="1"/>
        <rFont val="Soberana Sans"/>
        <family val="3"/>
      </rPr>
      <t xml:space="preserve">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 xml:space="preserve">2_/ </t>
    </r>
    <r>
      <rPr>
        <sz val="6"/>
        <color theme="1"/>
        <rFont val="Soberana Sans"/>
        <family val="3"/>
      </rPr>
      <t>Incluye los Proyectos de Infraestructura Productiva de Largo Plazo.
Fuente: Dependencias y Entidades de la Administración Pública Federal.</t>
    </r>
  </si>
  <si>
    <t>Comisión Federal de Electricidad</t>
  </si>
  <si>
    <t>Pemex Transformación Industrial</t>
  </si>
  <si>
    <t>Pemex-Exploración y Producción</t>
  </si>
  <si>
    <t>Petróleos Mexicanos</t>
  </si>
  <si>
    <t>Comisión Nacional para el Uso Eficiente de la Energía</t>
  </si>
  <si>
    <t>Secretaría de Energía</t>
  </si>
  <si>
    <t>Procuraduría Federal de Protección al Ambiente</t>
  </si>
  <si>
    <t>Dirección General de Desarrollo de la Infraestructura Física</t>
  </si>
  <si>
    <t>Dirección General de Fibras Naturales y Biocombustibles</t>
  </si>
  <si>
    <t>Dirección General de Recursos Materiales y Servicios Generales</t>
  </si>
  <si>
    <t>ANEXO 15 DEL DPEF 2017
EVOLUCIÓN DE LAS EROGACIONES PARA LA ESTRATEGIA DE TRANSICIÓN PARA PROMOVER EL USO DE TECNOLOGÍAS Y COMBUSTIBLES MÁS LIMPIOS
Enero-septiembre
(Pesos)</t>
  </si>
  <si>
    <t xml:space="preserve">n.a.: No aplica.
</t>
  </si>
  <si>
    <t xml:space="preserve"> Nota: Las sumas parciales pueden no coincidir con el total, así como los cálculos porcentuales, debido al redondeo de las cifras.
</t>
  </si>
  <si>
    <t>Proyectos de infraestructura económica de electricidad (Pidiregas)</t>
  </si>
  <si>
    <t>Estudios de preinversión</t>
  </si>
  <si>
    <t>Proyectos de infraestructura económica de electricidad</t>
  </si>
  <si>
    <t>Proyectos de infraestructura económica de hidrocarburos</t>
  </si>
  <si>
    <t>47   Entidades no Sectorizadas</t>
  </si>
  <si>
    <t xml:space="preserve">Innovación tecnológica para incrementar la productividad de las empresas </t>
  </si>
  <si>
    <t xml:space="preserve">Becas de posgrado y apoyos a la calidad </t>
  </si>
  <si>
    <t>Investigación científica, desarrollo e innovación</t>
  </si>
  <si>
    <t>38   Consejo Nacional de Ciencia y Tecnología</t>
  </si>
  <si>
    <t>Fondo de Prevención de Desastres Naturales (FOPREDEN)</t>
  </si>
  <si>
    <t>Fondo de Desastres Naturales (FONDEN)</t>
  </si>
  <si>
    <t>23   Provisiones Salariales y Económicas</t>
  </si>
  <si>
    <t>21   Turismo</t>
  </si>
  <si>
    <t>Fondos de Diversificación Energética</t>
  </si>
  <si>
    <t xml:space="preserve">Gestión, promoción, supervisión y evaluación del aprovechamiento sustentable de la energía </t>
  </si>
  <si>
    <t>Coordinación de la política energética en hidrocarburos</t>
  </si>
  <si>
    <t xml:space="preserve">Coordinación de la política energética en electricidad </t>
  </si>
  <si>
    <t>Conducción de la política energética</t>
  </si>
  <si>
    <t>18   Energía</t>
  </si>
  <si>
    <t>Programa de Manejo de Áreas Naturales Protegidas</t>
  </si>
  <si>
    <t xml:space="preserve">Conservación y Aprovechamiento Sustentable de la Vida Silvestre </t>
  </si>
  <si>
    <t xml:space="preserve">Programa de Conservación para el Desarrollo Sostenible </t>
  </si>
  <si>
    <t>Fideicomisos Ambientales</t>
  </si>
  <si>
    <t>Infraestructura de agua potable, alcantarillado y saneamiento</t>
  </si>
  <si>
    <t xml:space="preserve">Normativa Ambiental e Instrumentos para el Desarrollo Sustentable </t>
  </si>
  <si>
    <t xml:space="preserve">Programas de Calidad del Aire y Verificación Vehicular </t>
  </si>
  <si>
    <t>Sistema Nacional de Áreas Naturales Protegidas</t>
  </si>
  <si>
    <t xml:space="preserve">Inspección y Vigilancia del Medio Ambiente y Recursos Naturales </t>
  </si>
  <si>
    <t>Regulación Ambiental</t>
  </si>
  <si>
    <t xml:space="preserve">Investigación en Cambio Climático, Sustentabilidad y Crecimiento Verde </t>
  </si>
  <si>
    <t xml:space="preserve">Protección Forestal </t>
  </si>
  <si>
    <t>Investigación científica y tecnológica</t>
  </si>
  <si>
    <t>Capacitación Ambiental y Desarrollo Sustentable</t>
  </si>
  <si>
    <t xml:space="preserve">16   Medio Ambiente y Recursos Naturales </t>
  </si>
  <si>
    <t>Programa de Prevención de Riesgos</t>
  </si>
  <si>
    <t xml:space="preserve"> 15   Desarrollo Agrario, Territorial y Urbano</t>
  </si>
  <si>
    <t>Emplear el Poder Naval de la Federación para salvaguardar la soberanía y seguridad nacionales</t>
  </si>
  <si>
    <t>13   Marina</t>
  </si>
  <si>
    <t>Vigilancia epidemiológica</t>
  </si>
  <si>
    <t>Protección Contra Riesgos Sanitarios</t>
  </si>
  <si>
    <t>12   Salud</t>
  </si>
  <si>
    <t>Servicios de Educación Superior y Posgrado</t>
  </si>
  <si>
    <t>Promoción del comercio exterior y atracción de inversión extranjera directa</t>
  </si>
  <si>
    <t>10   Economía</t>
  </si>
  <si>
    <t>Reconstrucción y Conservación de Carreteras</t>
  </si>
  <si>
    <t>09   Comunicaciones y Transportes</t>
  </si>
  <si>
    <t>08   Agricultura, Ganadería, Desarrollo Rural, Pesca y Alimentación</t>
  </si>
  <si>
    <t xml:space="preserve">Coordinación del Sistema Nacional de Protección Civil </t>
  </si>
  <si>
    <t>04   Gobernación</t>
  </si>
  <si>
    <t xml:space="preserve">Aprobado 
anual
</t>
  </si>
  <si>
    <t>ANEXO 16 DEL DPEF 2017
EVOLUCIÓN DE LAS EROGACIONES PARA LA ADAPTACIÓN Y MITIGACIÓN DE LOS EFECTOS DEL CAMBIO CLIMÁTICO 
Enero-septiembre
(Pesos)</t>
  </si>
  <si>
    <t>Programa de Apoyos a la Cultura</t>
  </si>
  <si>
    <t>Subsidios a programas para jóvenes</t>
  </si>
  <si>
    <t>Instrumentación de la política laboral</t>
  </si>
  <si>
    <t>Capacitación para Incrementar la Productividad</t>
  </si>
  <si>
    <t>Sistema Educativo naval y programa de becas</t>
  </si>
  <si>
    <t>Atención al deporte</t>
  </si>
  <si>
    <t>Producción y distribución de libros y materiales culturales</t>
  </si>
  <si>
    <t>Servicios de Educación Media Superior</t>
  </si>
  <si>
    <t>Sistema educativo militar</t>
  </si>
  <si>
    <t>Derechos humanos</t>
  </si>
  <si>
    <t>Programa de Seguridad Pública de la Secretaría de la Defensa Nacional</t>
  </si>
  <si>
    <t>Detección y prevención de ilícitos financieros</t>
  </si>
  <si>
    <t>Subsidios en materia de seguridad pública</t>
  </si>
  <si>
    <t>Coordinación con las instancias que integran el Sistema Nacional de Protección Integral de Niñas, Niños y Adolescentes</t>
  </si>
  <si>
    <t>Programa de Derechos Humanos</t>
  </si>
  <si>
    <t>Coordinación con las instancias que integran el Sistema Nacional de Seguridad Pública</t>
  </si>
  <si>
    <t>Operativos para la prevención y disuasión del delito</t>
  </si>
  <si>
    <t>Servicios de protección, custodia, vigilancia y seguridad de personas, bienes e instalaciones</t>
  </si>
  <si>
    <r>
      <t xml:space="preserve">Gasto pagado </t>
    </r>
    <r>
      <rPr>
        <vertAlign val="superscript"/>
        <sz val="8"/>
        <color theme="1"/>
        <rFont val="Soberana Sans"/>
        <family val="3"/>
      </rPr>
      <t>1_/</t>
    </r>
  </si>
  <si>
    <t>Prevención y Control de Enfermedades</t>
  </si>
  <si>
    <t>50 Instituto Mexicano del Seguro Social</t>
  </si>
  <si>
    <t>Educación Superior</t>
  </si>
  <si>
    <t>Educación Media Superior</t>
  </si>
  <si>
    <t>Educación Básica</t>
  </si>
  <si>
    <t>25 Previsiones y Aportaciones para los Sistemas de Educación Básica, Normal, Tecnológica y de Adultos</t>
  </si>
  <si>
    <t xml:space="preserve">Instituto Mexicano de la Juventud </t>
  </si>
  <si>
    <t>Seguro de Enfermedad y Maternidad</t>
  </si>
  <si>
    <t>Posgrado</t>
  </si>
  <si>
    <t>Apoyos para la atención a problemas estructurales de las UPES</t>
  </si>
  <si>
    <t>Carrera Docente en UPES</t>
  </si>
  <si>
    <t>Mantenimiento de infraestructura</t>
  </si>
  <si>
    <t>ANEXO 17 DEL DPEF 2017
EVOLUCIÓN DE LAS EROGACIONES PARA EL DESARROLLO DE LOS JÓVENES
Enero-septiembre
(Pesos)</t>
  </si>
  <si>
    <t>06 Hacienda y Crédito Público</t>
  </si>
  <si>
    <t>Enero - 
septiembre</t>
  </si>
  <si>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</si>
  <si>
    <t xml:space="preserve">Programa PEC / Ramo / Componente / Subcomponente / Rama Productiva </t>
  </si>
  <si>
    <r>
      <t xml:space="preserve">TOTAL </t>
    </r>
    <r>
      <rPr>
        <b/>
        <vertAlign val="superscript"/>
        <sz val="6"/>
        <rFont val="Soberana Sans"/>
        <family val="3"/>
      </rPr>
      <t>2_/</t>
    </r>
  </si>
  <si>
    <r>
      <rPr>
        <vertAlign val="superscript"/>
        <sz val="6"/>
        <color theme="1"/>
        <rFont val="Soberana Sans"/>
        <family val="3"/>
      </rPr>
      <t xml:space="preserve">2_/ </t>
    </r>
    <r>
      <rPr>
        <sz val="6"/>
        <color theme="1"/>
        <rFont val="Soberana Sans"/>
        <family val="3"/>
      </rPr>
      <t>Considera tanto las ampliaciones como las reducciones aprobadas por la H. Cámara de Diputados en el Presupuesto de Egresos de la Federación para el ejercicio fiscal 2017.</t>
    </r>
  </si>
  <si>
    <t>ANEXO 12 DEL DPEF 2017
EVOLUCIÓN DE LAS EROGACIONES CORRESPONDIENTES AL PROGRAMA DE CIENCIA, TECNOLOGÍA E INNOVACIÓN
Enero-septiembre
(Pesos)</t>
  </si>
  <si>
    <t>Instituto de Seguridad y Servicios Sociales de los Trabajadores del Estado</t>
  </si>
  <si>
    <r>
      <rPr>
        <vertAlign val="superscript"/>
        <sz val="6"/>
        <color theme="1"/>
        <rFont val="Soberana Sans"/>
        <family val="3"/>
      </rPr>
      <t>2_/</t>
    </r>
    <r>
      <rPr>
        <sz val="6"/>
        <color theme="1"/>
        <rFont val="Soberana Sans"/>
        <family val="3"/>
      </rPr>
      <t xml:space="preserve"> El presupuesto no se suma en el total por ser recursos propios.</t>
    </r>
  </si>
  <si>
    <r>
      <rPr>
        <vertAlign val="superscript"/>
        <sz val="6"/>
        <rFont val="Soberana Sans"/>
        <family val="3"/>
      </rPr>
      <t>2_/</t>
    </r>
    <r>
      <rPr>
        <sz val="6"/>
        <rFont val="Soberana Sans"/>
        <family val="3"/>
      </rPr>
      <t xml:space="preserve"> El  avance en el gasto pagado al tercer trimestre es menor al  presupuesto autorizado al periodo, debido a que la mayoría de las dependencias y entidades reprogramaron actividades al Cuarto Trimestre 2017.</t>
    </r>
  </si>
  <si>
    <r>
      <rPr>
        <vertAlign val="superscript"/>
        <sz val="6"/>
        <rFont val="Soberana Sans"/>
        <family val="3"/>
      </rPr>
      <t>3_/</t>
    </r>
    <r>
      <rPr>
        <sz val="6"/>
        <rFont val="Soberana Sans"/>
        <family val="3"/>
      </rPr>
      <t xml:space="preserve"> La variación del Presupuesto Aprobado Anual respecto al monto del Autorizado Anual es resultado de la reasignación de recursos entre entidades federativas, y por los ajustes preventivos llevados a cabo por el Gobierno Federal ante el panorama económico mundial.</t>
    </r>
  </si>
  <si>
    <r>
      <t xml:space="preserve">Comisión Federal de Electricidad  </t>
    </r>
    <r>
      <rPr>
        <vertAlign val="superscript"/>
        <sz val="6"/>
        <rFont val="Soberana Sans"/>
        <family val="3"/>
      </rPr>
      <t>2_/</t>
    </r>
  </si>
  <si>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t>
    </r>
  </si>
  <si>
    <r>
      <t xml:space="preserve">Nota: Las sumas parciales pueden no coincidir con el total, así como los cálculos porcentuales, debido al redondeo de las cifras.
</t>
    </r>
    <r>
      <rPr>
        <vertAlign val="superscript"/>
        <sz val="6"/>
        <rFont val="Soberana Sans"/>
        <family val="3"/>
      </rPr>
      <t xml:space="preserve">1_/ </t>
    </r>
    <r>
      <rPr>
        <sz val="6"/>
        <rFont val="Soberana Sans"/>
        <family val="3"/>
      </rPr>
      <t xml:space="preserve">De acuerdo con la Ley General de Contabilidad Gubernamental, corresponde al momento contable del gasto que refleja la cancelación total o parcial de las obligaciones de pago, que se concreta mediante el desembolso de efectivo o cualquier otro medio de pago.
</t>
    </r>
  </si>
  <si>
    <t>TYY   Petróleos Mexicanos</t>
  </si>
  <si>
    <t>TVV   Comisión Federal de Electricidad</t>
  </si>
  <si>
    <t>Autorizado 
al periodo</t>
  </si>
  <si>
    <t xml:space="preserve">GYR Instituto Mexicano del Seguro Social </t>
  </si>
  <si>
    <t>ANEXO 19 DEL DPEF 2017
ACCIONES PARA LA PREVENCIÓN DEL DELITO, COMBATE A LAS ADICCIONES, RESCATE DE ESPACIOS PÚBLICOS Y PROMOCIÓN DE PROYECTOS PRODUCTIVOS
Enero-septiembre
(Pesos)</t>
  </si>
  <si>
    <t>Enero-
septiembre</t>
  </si>
  <si>
    <t>Fondo de Aportaciones para la Educación Tecnológica y de Adultos (Educación Tecnológica) (FAETA)</t>
  </si>
  <si>
    <t>Fondo de Aportaciones para la Seguridad Pública de los Estados y del Distrito Federal (FASP)</t>
  </si>
  <si>
    <t>Fondo de Aportaciones para el Fortalecimiento de los Municipios y de las Demarcaciones Territoriales del Distrito Federal (FORTAMUN)</t>
  </si>
  <si>
    <r>
      <t>Autorizado
al periodo</t>
    </r>
    <r>
      <rPr>
        <vertAlign val="superscript"/>
        <sz val="7"/>
        <color theme="1"/>
        <rFont val="Soberana Sans"/>
        <family val="3"/>
      </rPr>
      <t xml:space="preserve"> </t>
    </r>
  </si>
  <si>
    <t>Autorizado
al periodo</t>
  </si>
  <si>
    <t>Autorizado
anual</t>
  </si>
  <si>
    <r>
      <rPr>
        <vertAlign val="superscript"/>
        <sz val="6"/>
        <rFont val="Soberana Sans"/>
        <family val="3"/>
      </rPr>
      <t>1_/</t>
    </r>
    <r>
      <rPr>
        <sz val="6"/>
        <rFont val="Soberana Sans"/>
        <family val="3"/>
      </rPr>
      <t xml:space="preserve"> De acuerdo con la Ley General de Contablilidad Gubernamental, corresponde al momento contable del gasto que refleja la cancelación total o parcial de las obligaciones de pago, que se concreta mediante el desembolso de efectivo o cualquier otro medio de pago.</t>
    </r>
  </si>
  <si>
    <t>Enero - septiembre</t>
  </si>
  <si>
    <r>
      <t xml:space="preserve">TYY PEMEX </t>
    </r>
    <r>
      <rPr>
        <b/>
        <vertAlign val="superscript"/>
        <sz val="6"/>
        <rFont val="Soberana Sans"/>
        <family val="3"/>
      </rPr>
      <t>2_/</t>
    </r>
  </si>
  <si>
    <r>
      <t xml:space="preserve">TVV Comisión Federal de Electricidad  </t>
    </r>
    <r>
      <rPr>
        <b/>
        <vertAlign val="superscript"/>
        <sz val="6"/>
        <rFont val="Soberana Sans"/>
        <family val="3"/>
      </rPr>
      <t>2_/</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</si>
</sst>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_ ;[Red]\-#,##0\ "/>
    <numFmt numFmtId="165" formatCode="0.0"/>
    <numFmt numFmtId="166" formatCode="#,##0.0_ ;[Red]\-#,##0.0\ "/>
    <numFmt numFmtId="167" formatCode="_-* #,##0.0_-;\-* #,##0.0_-;_-* &quot;-&quot;??_-;_-@_-"/>
    <numFmt numFmtId="168" formatCode="#,##0.0"/>
    <numFmt numFmtId="169" formatCode="_-* #,##0_-;\-* #,##0_-;_-* &quot;-&quot;??_-;_-@_-"/>
    <numFmt numFmtId="170" formatCode="#,##0_ ;\-#,##0\ "/>
    <numFmt numFmtId="171" formatCode="#,##0.0000_ ;[Red]\-#,##0.0000\ "/>
    <numFmt numFmtId="172" formatCode="#,##0.0000000"/>
    <numFmt numFmtId="173" formatCode="#,##0.000000_ ;[Red]\-#,##0.000000\ "/>
  </numFmts>
  <fonts count="43">
    <font>
      <sz val="11"/>
      <color theme="1"/>
      <name val="Calibri"/>
      <family val="2"/>
      <scheme val="minor"/>
    </font>
    <font>
      <sz val="11"/>
      <color theme="1"/>
      <name val="Calibri"/>
      <family val="2"/>
      <scheme val="minor"/>
    </font>
    <font>
      <sz val="10"/>
      <name val="Arial Narrow"/>
      <family val="2"/>
    </font>
    <font>
      <sz val="9"/>
      <color theme="1"/>
      <name val="Soberana Sans"/>
      <family val="3"/>
    </font>
    <font>
      <b/>
      <sz val="6"/>
      <name val="Soberana Sans"/>
      <family val="3"/>
    </font>
    <font>
      <b/>
      <sz val="6"/>
      <color theme="1"/>
      <name val="Soberana Sans"/>
      <family val="3"/>
    </font>
    <font>
      <sz val="6"/>
      <name val="Soberana Sans"/>
      <family val="3"/>
    </font>
    <font>
      <sz val="6"/>
      <color theme="1"/>
      <name val="Soberana Sans"/>
      <family val="3"/>
    </font>
    <font>
      <sz val="10"/>
      <name val="Arial"/>
      <family val="2"/>
    </font>
    <font>
      <u/>
      <sz val="11"/>
      <color theme="10"/>
      <name val="Calibri"/>
      <family val="2"/>
    </font>
    <font>
      <sz val="10"/>
      <color theme="1"/>
      <name val="Adobe Caslon Pro"/>
      <family val="2"/>
    </font>
    <font>
      <sz val="7"/>
      <color theme="1"/>
      <name val="Soberana Sans"/>
      <family val="3"/>
    </font>
    <font>
      <sz val="10"/>
      <color theme="1"/>
      <name val="Calibri"/>
      <family val="2"/>
    </font>
    <font>
      <sz val="11"/>
      <color theme="1"/>
      <name val="Gill Sans"/>
      <family val="2"/>
    </font>
    <font>
      <b/>
      <sz val="9"/>
      <color theme="1"/>
      <name val="Soberana Sans"/>
      <family val="3"/>
    </font>
    <font>
      <vertAlign val="superscript"/>
      <sz val="7"/>
      <color theme="1"/>
      <name val="Soberana Sans"/>
      <family val="3"/>
    </font>
    <font>
      <sz val="10"/>
      <name val="MS Sans Serif"/>
      <family val="2"/>
    </font>
    <font>
      <sz val="11"/>
      <color indexed="8"/>
      <name val="Calibri"/>
      <family val="2"/>
    </font>
    <font>
      <sz val="10"/>
      <color theme="1"/>
      <name val="Arial"/>
      <family val="2"/>
    </font>
    <font>
      <sz val="9"/>
      <color theme="1"/>
      <name val="Calibri"/>
      <family val="2"/>
      <scheme val="minor"/>
    </font>
    <font>
      <b/>
      <sz val="10"/>
      <name val="Soberana Sans"/>
      <family val="3"/>
    </font>
    <font>
      <sz val="9"/>
      <color theme="0"/>
      <name val="Soberana Sans"/>
      <family val="3"/>
    </font>
    <font>
      <sz val="10"/>
      <name val="Soberana Sans"/>
      <family val="3"/>
    </font>
    <font>
      <u/>
      <sz val="6"/>
      <color theme="0"/>
      <name val="Soberana Sans"/>
      <family val="3"/>
    </font>
    <font>
      <sz val="7"/>
      <name val="Soberana Sans"/>
      <family val="3"/>
    </font>
    <font>
      <sz val="10"/>
      <color theme="1"/>
      <name val="Soberana Sans"/>
      <family val="3"/>
    </font>
    <font>
      <vertAlign val="superscript"/>
      <sz val="6"/>
      <color theme="1"/>
      <name val="Soberana Sans"/>
      <family val="3"/>
    </font>
    <font>
      <sz val="6"/>
      <color theme="0"/>
      <name val="Soberana Sans"/>
      <family val="3"/>
    </font>
    <font>
      <b/>
      <sz val="6"/>
      <color theme="0"/>
      <name val="Soberana Sans"/>
      <family val="3"/>
    </font>
    <font>
      <b/>
      <vertAlign val="superscript"/>
      <sz val="6"/>
      <name val="Soberana Sans"/>
      <family val="3"/>
    </font>
    <font>
      <sz val="8"/>
      <color theme="1"/>
      <name val="Soberana Sans"/>
      <family val="3"/>
    </font>
    <font>
      <b/>
      <sz val="10"/>
      <color theme="1"/>
      <name val="Soberana Sans"/>
      <family val="3"/>
    </font>
    <font>
      <sz val="8"/>
      <color theme="0" tint="-0.499984740745262"/>
      <name val="Soberana Sans"/>
      <family val="3"/>
    </font>
    <font>
      <vertAlign val="superscript"/>
      <sz val="6"/>
      <name val="Soberana Sans"/>
      <family val="3"/>
    </font>
    <font>
      <b/>
      <vertAlign val="superscript"/>
      <sz val="6"/>
      <color theme="1"/>
      <name val="Soberana Sans"/>
      <family val="3"/>
    </font>
    <font>
      <sz val="9"/>
      <name val="Soberana Sans"/>
      <family val="3"/>
    </font>
    <font>
      <vertAlign val="superscript"/>
      <sz val="8"/>
      <color theme="1"/>
      <name val="Soberana Sans"/>
      <family val="3"/>
    </font>
    <font>
      <sz val="8"/>
      <name val="Soberana Sans"/>
      <family val="3"/>
    </font>
    <font>
      <b/>
      <sz val="8"/>
      <color theme="1"/>
      <name val="Soberana Sans"/>
      <family val="3"/>
    </font>
    <font>
      <b/>
      <sz val="8"/>
      <color theme="0"/>
      <name val="Soberana Sans"/>
      <family val="3"/>
    </font>
    <font>
      <b/>
      <sz val="10"/>
      <color theme="0"/>
      <name val="Soberana Sans"/>
      <family val="3"/>
    </font>
    <font>
      <sz val="8"/>
      <color theme="1"/>
      <name val="Calibri Light"/>
      <family val="2"/>
      <scheme val="major"/>
    </font>
    <font>
      <b/>
      <sz val="6"/>
      <color rgb="FFFF0000"/>
      <name val="Soberana Sans"/>
      <family val="3"/>
    </font>
  </fonts>
  <fills count="22">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E7E6E6"/>
        <bgColor indexed="64"/>
      </patternFill>
    </fill>
    <fill>
      <patternFill patternType="solid">
        <fgColor rgb="FFFFFFFF"/>
        <bgColor indexed="64"/>
      </patternFill>
    </fill>
    <fill>
      <patternFill patternType="solid">
        <fgColor rgb="FFC6E0B4"/>
        <bgColor indexed="64"/>
      </patternFill>
    </fill>
    <fill>
      <patternFill patternType="solid">
        <fgColor theme="0" tint="-4.9989318521683403E-2"/>
        <bgColor indexed="64"/>
      </patternFill>
    </fill>
  </fills>
  <borders count="7">
    <border>
      <left/>
      <right/>
      <top/>
      <bottom/>
      <diagonal/>
    </border>
    <border>
      <left/>
      <right/>
      <top style="thin">
        <color indexed="64"/>
      </top>
      <bottom style="thin">
        <color indexed="64"/>
      </bottom>
      <diagonal/>
    </border>
    <border>
      <left/>
      <right/>
      <top/>
      <bottom style="thin">
        <color indexed="64"/>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top style="medium">
        <color auto="1"/>
      </top>
      <bottom/>
      <diagonal/>
    </border>
  </borders>
  <cellStyleXfs count="560">
    <xf numFmtId="0" fontId="0" fillId="0" borderId="0"/>
    <xf numFmtId="43" fontId="1" fillId="0" borderId="0" applyFont="0" applyFill="0" applyBorder="0" applyAlignment="0" applyProtection="0"/>
    <xf numFmtId="0" fontId="2" fillId="0" borderId="0"/>
    <xf numFmtId="0" fontId="8" fillId="0" borderId="0"/>
    <xf numFmtId="0" fontId="9" fillId="0" borderId="0" applyNumberFormat="0" applyFill="0" applyBorder="0" applyAlignment="0" applyProtection="0">
      <alignment vertical="top"/>
      <protection locked="0"/>
    </xf>
    <xf numFmtId="43" fontId="10" fillId="0" borderId="0" applyFont="0" applyFill="0" applyBorder="0" applyAlignment="0" applyProtection="0"/>
    <xf numFmtId="0" fontId="1" fillId="0" borderId="0"/>
    <xf numFmtId="0" fontId="1" fillId="0" borderId="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0" fontId="12" fillId="0" borderId="0"/>
    <xf numFmtId="0" fontId="8" fillId="0" borderId="0"/>
    <xf numFmtId="0" fontId="13" fillId="0" borderId="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6"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6" fillId="0" borderId="0"/>
    <xf numFmtId="43" fontId="1" fillId="0" borderId="0" applyFont="0" applyFill="0" applyBorder="0" applyAlignment="0" applyProtection="0"/>
    <xf numFmtId="0" fontId="2" fillId="0" borderId="0"/>
    <xf numFmtId="0" fontId="8" fillId="0" borderId="0"/>
    <xf numFmtId="0" fontId="2" fillId="0" borderId="0"/>
    <xf numFmtId="0" fontId="8" fillId="0" borderId="0"/>
    <xf numFmtId="43" fontId="17" fillId="0" borderId="0" applyFont="0" applyFill="0" applyBorder="0" applyAlignment="0" applyProtection="0"/>
    <xf numFmtId="43" fontId="2" fillId="0" borderId="0" applyFont="0" applyFill="0" applyBorder="0" applyAlignment="0" applyProtection="0"/>
    <xf numFmtId="0" fontId="2" fillId="0" borderId="0"/>
    <xf numFmtId="43" fontId="8" fillId="0" borderId="0" applyFont="0" applyFill="0" applyBorder="0" applyAlignment="0" applyProtection="0"/>
    <xf numFmtId="43" fontId="2" fillId="0" borderId="0" applyFont="0" applyFill="0" applyBorder="0" applyAlignment="0" applyProtection="0"/>
    <xf numFmtId="0" fontId="18" fillId="0" borderId="0"/>
    <xf numFmtId="0" fontId="8" fillId="0" borderId="0"/>
    <xf numFmtId="43" fontId="18" fillId="0" borderId="0" applyFont="0" applyFill="0" applyBorder="0" applyAlignment="0" applyProtection="0"/>
    <xf numFmtId="43" fontId="13" fillId="0" borderId="0" applyFont="0" applyFill="0" applyBorder="0" applyAlignment="0" applyProtection="0"/>
    <xf numFmtId="0" fontId="2" fillId="0" borderId="0"/>
    <xf numFmtId="43" fontId="12" fillId="0" borderId="0" applyFont="0" applyFill="0" applyBorder="0" applyAlignment="0" applyProtection="0"/>
    <xf numFmtId="0" fontId="2" fillId="0" borderId="0"/>
    <xf numFmtId="43" fontId="19" fillId="0" borderId="0" applyFont="0" applyFill="0" applyBorder="0" applyAlignment="0" applyProtection="0"/>
    <xf numFmtId="0" fontId="2" fillId="0" borderId="0"/>
    <xf numFmtId="0" fontId="12" fillId="0" borderId="0"/>
    <xf numFmtId="43" fontId="1" fillId="0" borderId="0" applyFont="0" applyFill="0" applyBorder="0" applyAlignment="0" applyProtection="0"/>
    <xf numFmtId="43" fontId="8" fillId="0" borderId="0" applyFont="0" applyFill="0" applyBorder="0" applyAlignment="0" applyProtection="0"/>
    <xf numFmtId="0" fontId="19" fillId="0" borderId="0"/>
    <xf numFmtId="0" fontId="19" fillId="0" borderId="0"/>
    <xf numFmtId="43" fontId="8" fillId="0" borderId="0" applyFont="0" applyFill="0" applyBorder="0" applyAlignment="0" applyProtection="0"/>
    <xf numFmtId="0" fontId="8" fillId="0" borderId="0"/>
    <xf numFmtId="0" fontId="1" fillId="0" borderId="0"/>
    <xf numFmtId="43" fontId="8" fillId="0" borderId="0" applyFont="0" applyFill="0" applyBorder="0" applyAlignment="0" applyProtection="0"/>
    <xf numFmtId="0" fontId="9" fillId="0" borderId="0" applyNumberFormat="0" applyFill="0" applyBorder="0" applyAlignment="0" applyProtection="0">
      <alignment vertical="top"/>
      <protection locked="0"/>
    </xf>
  </cellStyleXfs>
  <cellXfs count="389">
    <xf numFmtId="0" fontId="0" fillId="0" borderId="0" xfId="0"/>
    <xf numFmtId="0" fontId="3" fillId="0" borderId="0" xfId="0" applyFont="1" applyAlignment="1">
      <alignment vertical="top"/>
    </xf>
    <xf numFmtId="0" fontId="3" fillId="0" borderId="0" xfId="0" applyFont="1" applyFill="1" applyAlignment="1">
      <alignment vertical="top"/>
    </xf>
    <xf numFmtId="0" fontId="3" fillId="0" borderId="0" xfId="0" applyFont="1" applyBorder="1" applyAlignment="1">
      <alignment vertical="top"/>
    </xf>
    <xf numFmtId="0" fontId="4" fillId="0" borderId="0" xfId="2" applyFont="1" applyFill="1" applyBorder="1" applyAlignment="1">
      <alignment vertical="top"/>
    </xf>
    <xf numFmtId="0" fontId="6" fillId="0" borderId="0" xfId="2" applyFont="1" applyFill="1" applyBorder="1" applyAlignment="1">
      <alignment vertical="top"/>
    </xf>
    <xf numFmtId="0" fontId="7" fillId="0" borderId="0" xfId="0" applyFont="1" applyFill="1" applyBorder="1" applyAlignment="1">
      <alignment vertical="top"/>
    </xf>
    <xf numFmtId="164" fontId="7" fillId="0" borderId="0" xfId="0" applyNumberFormat="1" applyFont="1" applyFill="1" applyBorder="1" applyAlignment="1">
      <alignment vertical="top"/>
    </xf>
    <xf numFmtId="0" fontId="7" fillId="0" borderId="0" xfId="0" applyFont="1" applyBorder="1" applyAlignment="1">
      <alignment vertical="top"/>
    </xf>
    <xf numFmtId="164" fontId="7" fillId="0" borderId="0" xfId="0" applyNumberFormat="1" applyFont="1" applyBorder="1" applyAlignment="1">
      <alignment vertical="top"/>
    </xf>
    <xf numFmtId="0" fontId="6" fillId="0" borderId="0" xfId="2" applyFont="1" applyFill="1" applyBorder="1" applyAlignment="1">
      <alignment horizontal="left" vertical="top" wrapText="1"/>
    </xf>
    <xf numFmtId="164" fontId="4" fillId="0" borderId="0" xfId="1" applyNumberFormat="1" applyFont="1" applyFill="1" applyBorder="1" applyAlignment="1">
      <alignment vertical="top"/>
    </xf>
    <xf numFmtId="165" fontId="5" fillId="0" borderId="0" xfId="0" applyNumberFormat="1" applyFont="1" applyFill="1" applyBorder="1" applyAlignment="1">
      <alignment horizontal="right" vertical="top"/>
    </xf>
    <xf numFmtId="164" fontId="6" fillId="0" borderId="0" xfId="1" applyNumberFormat="1" applyFont="1" applyFill="1" applyBorder="1" applyAlignment="1">
      <alignment vertical="top" wrapText="1"/>
    </xf>
    <xf numFmtId="165" fontId="7" fillId="0" borderId="0" xfId="0" applyNumberFormat="1" applyFont="1" applyFill="1" applyBorder="1" applyAlignment="1">
      <alignment horizontal="right" vertical="top"/>
    </xf>
    <xf numFmtId="164" fontId="7" fillId="0" borderId="0" xfId="1" applyNumberFormat="1" applyFont="1" applyFill="1" applyBorder="1" applyAlignment="1">
      <alignment vertical="top"/>
    </xf>
    <xf numFmtId="164" fontId="6" fillId="0" borderId="0" xfId="1" applyNumberFormat="1" applyFont="1" applyFill="1" applyBorder="1" applyAlignment="1">
      <alignment vertical="top"/>
    </xf>
    <xf numFmtId="0" fontId="6" fillId="0" borderId="3" xfId="2" applyFont="1" applyFill="1" applyBorder="1" applyAlignment="1">
      <alignment horizontal="left" vertical="top" wrapText="1"/>
    </xf>
    <xf numFmtId="164" fontId="6" fillId="0" borderId="3" xfId="1" applyNumberFormat="1" applyFont="1" applyFill="1" applyBorder="1" applyAlignment="1">
      <alignment vertical="top" wrapText="1"/>
    </xf>
    <xf numFmtId="165" fontId="7" fillId="0" borderId="3" xfId="0" applyNumberFormat="1" applyFont="1" applyFill="1" applyBorder="1" applyAlignment="1">
      <alignment horizontal="right" vertical="top"/>
    </xf>
    <xf numFmtId="0" fontId="11" fillId="3" borderId="0" xfId="0" applyFont="1" applyFill="1" applyBorder="1" applyAlignment="1">
      <alignment horizontal="center" vertical="top"/>
    </xf>
    <xf numFmtId="0" fontId="14" fillId="0" borderId="0" xfId="0" applyFont="1" applyAlignment="1">
      <alignment vertical="top"/>
    </xf>
    <xf numFmtId="0" fontId="11" fillId="3" borderId="0" xfId="0" applyFont="1" applyFill="1" applyBorder="1" applyAlignment="1">
      <alignment vertical="top"/>
    </xf>
    <xf numFmtId="0" fontId="4" fillId="4" borderId="0" xfId="2" applyFont="1" applyFill="1" applyBorder="1" applyAlignment="1">
      <alignment vertical="top"/>
    </xf>
    <xf numFmtId="164" fontId="4" fillId="4" borderId="0" xfId="1" applyNumberFormat="1" applyFont="1" applyFill="1" applyBorder="1" applyAlignment="1">
      <alignment vertical="top"/>
    </xf>
    <xf numFmtId="165" fontId="5" fillId="4" borderId="0" xfId="0" applyNumberFormat="1" applyFont="1" applyFill="1" applyBorder="1" applyAlignment="1">
      <alignment horizontal="right" vertical="top"/>
    </xf>
    <xf numFmtId="164" fontId="4" fillId="4" borderId="0" xfId="1" applyNumberFormat="1" applyFont="1" applyFill="1" applyBorder="1" applyAlignment="1">
      <alignment vertical="top" wrapText="1"/>
    </xf>
    <xf numFmtId="0" fontId="7" fillId="4" borderId="0" xfId="0" applyFont="1" applyFill="1" applyBorder="1" applyAlignment="1">
      <alignment vertical="top"/>
    </xf>
    <xf numFmtId="0" fontId="11" fillId="3" borderId="2" xfId="0" applyFont="1" applyFill="1" applyBorder="1" applyAlignment="1">
      <alignment horizontal="center" wrapText="1"/>
    </xf>
    <xf numFmtId="0" fontId="11" fillId="3" borderId="2" xfId="0" applyFont="1" applyFill="1" applyBorder="1" applyAlignment="1">
      <alignment horizontal="center"/>
    </xf>
    <xf numFmtId="0" fontId="6" fillId="0" borderId="3" xfId="0" applyFont="1" applyFill="1" applyBorder="1" applyAlignment="1">
      <alignment vertical="top"/>
    </xf>
    <xf numFmtId="166" fontId="4" fillId="0" borderId="0" xfId="2" applyNumberFormat="1" applyFont="1" applyFill="1" applyBorder="1" applyAlignment="1">
      <alignment vertical="top"/>
    </xf>
    <xf numFmtId="0" fontId="11" fillId="0" borderId="0" xfId="0" applyFont="1" applyAlignment="1">
      <alignment vertical="top"/>
    </xf>
    <xf numFmtId="164" fontId="11" fillId="0" borderId="0" xfId="0" applyNumberFormat="1" applyFont="1" applyAlignment="1">
      <alignment vertical="top"/>
    </xf>
    <xf numFmtId="0" fontId="6" fillId="0" borderId="0" xfId="2" applyFont="1" applyFill="1" applyBorder="1" applyAlignment="1">
      <alignment horizontal="left" vertical="top"/>
    </xf>
    <xf numFmtId="3" fontId="6" fillId="0" borderId="0" xfId="1" applyNumberFormat="1" applyFont="1" applyFill="1" applyBorder="1" applyAlignment="1">
      <alignment vertical="top" wrapText="1"/>
    </xf>
    <xf numFmtId="0" fontId="6" fillId="0" borderId="0" xfId="0" applyFont="1" applyFill="1" applyBorder="1" applyAlignment="1">
      <alignment vertical="top"/>
    </xf>
    <xf numFmtId="3" fontId="11" fillId="3" borderId="0" xfId="0" applyNumberFormat="1" applyFont="1" applyFill="1" applyBorder="1" applyAlignment="1">
      <alignment horizontal="center" vertical="center"/>
    </xf>
    <xf numFmtId="0" fontId="11" fillId="3" borderId="0"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20" fillId="0" borderId="0" xfId="0" applyFont="1" applyAlignment="1">
      <alignment vertical="center"/>
    </xf>
    <xf numFmtId="164" fontId="3" fillId="0" borderId="0" xfId="0" applyNumberFormat="1" applyFont="1" applyAlignment="1">
      <alignment vertical="top"/>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43" fontId="7" fillId="0" borderId="0" xfId="0" applyNumberFormat="1" applyFont="1" applyAlignment="1">
      <alignment vertical="top"/>
    </xf>
    <xf numFmtId="164" fontId="7" fillId="0" borderId="0" xfId="0" applyNumberFormat="1" applyFont="1" applyAlignment="1">
      <alignment vertical="top"/>
    </xf>
    <xf numFmtId="3" fontId="3" fillId="0" borderId="0" xfId="0" applyNumberFormat="1" applyFont="1" applyAlignment="1">
      <alignment vertical="top"/>
    </xf>
    <xf numFmtId="0" fontId="7" fillId="0" borderId="0" xfId="0" applyFont="1" applyAlignment="1">
      <alignment vertical="top"/>
    </xf>
    <xf numFmtId="0" fontId="21" fillId="0" borderId="0" xfId="0" applyFont="1" applyAlignment="1">
      <alignment vertical="top"/>
    </xf>
    <xf numFmtId="0" fontId="6" fillId="3" borderId="0" xfId="7" applyFont="1" applyFill="1" applyBorder="1" applyAlignment="1">
      <alignment vertical="top"/>
    </xf>
    <xf numFmtId="3" fontId="7" fillId="0" borderId="3" xfId="0" applyNumberFormat="1" applyFont="1" applyFill="1" applyBorder="1" applyAlignment="1">
      <alignment vertical="top"/>
    </xf>
    <xf numFmtId="0" fontId="7" fillId="0" borderId="3" xfId="0" applyFont="1" applyFill="1" applyBorder="1" applyAlignment="1">
      <alignment vertical="top"/>
    </xf>
    <xf numFmtId="3" fontId="7" fillId="0" borderId="3" xfId="1" applyNumberFormat="1" applyFont="1" applyFill="1" applyBorder="1" applyAlignment="1">
      <alignment vertical="top"/>
    </xf>
    <xf numFmtId="168" fontId="6" fillId="3" borderId="0" xfId="556" applyNumberFormat="1" applyFont="1" applyFill="1" applyBorder="1" applyAlignment="1">
      <alignment horizontal="right" vertical="top"/>
    </xf>
    <xf numFmtId="168" fontId="6" fillId="3" borderId="0" xfId="8" applyNumberFormat="1" applyFont="1" applyFill="1" applyBorder="1" applyAlignment="1">
      <alignment horizontal="right" vertical="top"/>
    </xf>
    <xf numFmtId="0" fontId="6" fillId="3" borderId="0" xfId="557" applyFont="1" applyFill="1" applyBorder="1" applyAlignment="1">
      <alignment vertical="top"/>
    </xf>
    <xf numFmtId="168" fontId="4" fillId="3" borderId="0" xfId="11" applyNumberFormat="1" applyFont="1" applyFill="1" applyBorder="1" applyAlignment="1">
      <alignment horizontal="right" vertical="top"/>
    </xf>
    <xf numFmtId="0" fontId="4" fillId="3" borderId="0" xfId="557" applyFont="1" applyFill="1" applyBorder="1" applyAlignment="1">
      <alignment vertical="top"/>
    </xf>
    <xf numFmtId="0" fontId="4" fillId="3" borderId="0" xfId="7" applyFont="1" applyFill="1" applyBorder="1" applyAlignment="1">
      <alignment vertical="top"/>
    </xf>
    <xf numFmtId="168" fontId="7" fillId="3" borderId="0" xfId="556" applyNumberFormat="1" applyFont="1" applyFill="1" applyBorder="1" applyAlignment="1">
      <alignment horizontal="right" vertical="top"/>
    </xf>
    <xf numFmtId="168" fontId="7" fillId="0" borderId="0" xfId="556" applyNumberFormat="1" applyFont="1" applyFill="1" applyBorder="1" applyAlignment="1">
      <alignment horizontal="right" vertical="top"/>
    </xf>
    <xf numFmtId="168" fontId="4" fillId="0" borderId="0" xfId="11" applyNumberFormat="1" applyFont="1" applyFill="1" applyBorder="1" applyAlignment="1">
      <alignment horizontal="right" vertical="top"/>
    </xf>
    <xf numFmtId="168" fontId="6" fillId="0" borderId="0" xfId="556" applyNumberFormat="1" applyFont="1" applyFill="1" applyBorder="1" applyAlignment="1">
      <alignment horizontal="right" vertical="top"/>
    </xf>
    <xf numFmtId="0" fontId="6" fillId="3" borderId="0" xfId="557" applyFont="1" applyFill="1" applyBorder="1" applyAlignment="1">
      <alignment horizontal="left" vertical="top"/>
    </xf>
    <xf numFmtId="0" fontId="22" fillId="3" borderId="0" xfId="556" applyFont="1" applyFill="1" applyBorder="1" applyAlignment="1">
      <alignment vertical="top"/>
    </xf>
    <xf numFmtId="168" fontId="6" fillId="0" borderId="0" xfId="11" applyNumberFormat="1" applyFont="1" applyFill="1" applyBorder="1" applyAlignment="1">
      <alignment horizontal="right" vertical="top"/>
    </xf>
    <xf numFmtId="168" fontId="6" fillId="3" borderId="0" xfId="11" applyNumberFormat="1" applyFont="1" applyFill="1" applyBorder="1" applyAlignment="1">
      <alignment horizontal="right" vertical="top"/>
    </xf>
    <xf numFmtId="168" fontId="5" fillId="3" borderId="0" xfId="556" applyNumberFormat="1" applyFont="1" applyFill="1" applyBorder="1" applyAlignment="1">
      <alignment horizontal="right" vertical="top"/>
    </xf>
    <xf numFmtId="168" fontId="4" fillId="3" borderId="0" xfId="8" applyNumberFormat="1" applyFont="1" applyFill="1" applyBorder="1" applyAlignment="1">
      <alignment horizontal="right" vertical="top"/>
    </xf>
    <xf numFmtId="168" fontId="4" fillId="18" borderId="0" xfId="558" applyNumberFormat="1" applyFont="1" applyFill="1" applyBorder="1" applyAlignment="1">
      <alignment horizontal="right" vertical="top"/>
    </xf>
    <xf numFmtId="0" fontId="4" fillId="18" borderId="0" xfId="557" applyFont="1" applyFill="1" applyBorder="1" applyAlignment="1">
      <alignment vertical="top"/>
    </xf>
    <xf numFmtId="168" fontId="4" fillId="3" borderId="0" xfId="556" applyNumberFormat="1" applyFont="1" applyFill="1" applyBorder="1" applyAlignment="1">
      <alignment horizontal="right" vertical="top"/>
    </xf>
    <xf numFmtId="0" fontId="6" fillId="0" borderId="0" xfId="7" applyFont="1" applyFill="1" applyBorder="1" applyAlignment="1">
      <alignment vertical="top"/>
    </xf>
    <xf numFmtId="0" fontId="4" fillId="0" borderId="0" xfId="7" applyFont="1" applyFill="1" applyBorder="1" applyAlignment="1">
      <alignment vertical="top"/>
    </xf>
    <xf numFmtId="0" fontId="4" fillId="3" borderId="0" xfId="7" applyFont="1" applyFill="1" applyBorder="1" applyAlignment="1">
      <alignment horizontal="left" vertical="top"/>
    </xf>
    <xf numFmtId="168" fontId="4" fillId="0" borderId="0" xfId="556" applyNumberFormat="1" applyFont="1" applyFill="1" applyBorder="1" applyAlignment="1">
      <alignment horizontal="right" vertical="top"/>
    </xf>
    <xf numFmtId="0" fontId="6" fillId="0" borderId="0" xfId="557" applyFont="1" applyFill="1" applyBorder="1" applyAlignment="1">
      <alignment vertical="top"/>
    </xf>
    <xf numFmtId="168" fontId="6" fillId="0" borderId="0" xfId="8" applyNumberFormat="1" applyFont="1" applyFill="1" applyBorder="1" applyAlignment="1">
      <alignment horizontal="right" vertical="top"/>
    </xf>
    <xf numFmtId="168" fontId="7" fillId="3" borderId="0" xfId="7" applyNumberFormat="1" applyFont="1" applyFill="1" applyBorder="1" applyAlignment="1">
      <alignment horizontal="right" vertical="top"/>
    </xf>
    <xf numFmtId="168" fontId="4" fillId="0" borderId="0" xfId="8" applyNumberFormat="1" applyFont="1" applyFill="1" applyBorder="1" applyAlignment="1">
      <alignment horizontal="right" vertical="top"/>
    </xf>
    <xf numFmtId="168" fontId="5" fillId="0" borderId="0" xfId="556" applyNumberFormat="1" applyFont="1" applyFill="1" applyBorder="1" applyAlignment="1">
      <alignment horizontal="right" vertical="top"/>
    </xf>
    <xf numFmtId="0" fontId="20" fillId="3" borderId="0" xfId="556" applyFont="1" applyFill="1" applyBorder="1" applyAlignment="1">
      <alignment vertical="top"/>
    </xf>
    <xf numFmtId="0" fontId="7" fillId="3" borderId="0" xfId="7" applyFont="1" applyFill="1" applyBorder="1" applyAlignment="1">
      <alignment vertical="top"/>
    </xf>
    <xf numFmtId="0" fontId="23" fillId="3" borderId="0" xfId="559" applyFont="1" applyFill="1" applyBorder="1" applyAlignment="1" applyProtection="1">
      <alignment vertical="top"/>
    </xf>
    <xf numFmtId="0" fontId="4" fillId="3" borderId="0" xfId="559" applyFont="1" applyFill="1" applyBorder="1" applyAlignment="1" applyProtection="1">
      <alignment vertical="top"/>
    </xf>
    <xf numFmtId="0" fontId="11" fillId="3" borderId="0" xfId="0" applyFont="1" applyFill="1" applyBorder="1" applyAlignment="1">
      <alignment vertical="top"/>
    </xf>
    <xf numFmtId="0" fontId="11" fillId="3" borderId="0" xfId="0" applyFont="1" applyFill="1" applyBorder="1" applyAlignment="1">
      <alignment horizontal="center" vertical="top"/>
    </xf>
    <xf numFmtId="0" fontId="3" fillId="0" borderId="0" xfId="0" applyFont="1" applyAlignment="1">
      <alignment horizontal="left" vertical="top"/>
    </xf>
    <xf numFmtId="168" fontId="3" fillId="0" borderId="0" xfId="0" applyNumberFormat="1" applyFont="1" applyAlignment="1">
      <alignment vertical="top"/>
    </xf>
    <xf numFmtId="0" fontId="25" fillId="0" borderId="0" xfId="0" applyFont="1" applyAlignment="1">
      <alignment vertical="top"/>
    </xf>
    <xf numFmtId="0" fontId="25" fillId="0" borderId="0" xfId="0" applyFont="1" applyFill="1" applyAlignment="1">
      <alignment vertical="top"/>
    </xf>
    <xf numFmtId="0" fontId="25" fillId="0" borderId="0" xfId="0" applyFont="1" applyBorder="1" applyAlignment="1">
      <alignment vertical="top"/>
    </xf>
    <xf numFmtId="168" fontId="25" fillId="0" borderId="0" xfId="0" applyNumberFormat="1" applyFont="1" applyAlignment="1">
      <alignment vertical="top"/>
    </xf>
    <xf numFmtId="0" fontId="20" fillId="0" borderId="0" xfId="0" applyFont="1" applyAlignment="1">
      <alignment vertical="top"/>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0" xfId="0" applyFont="1" applyFill="1" applyBorder="1" applyAlignment="1">
      <alignment horizontal="center" vertical="top"/>
    </xf>
    <xf numFmtId="0" fontId="11" fillId="3" borderId="0" xfId="0" applyFont="1" applyFill="1" applyBorder="1" applyAlignment="1">
      <alignment vertical="top"/>
    </xf>
    <xf numFmtId="0" fontId="11" fillId="0" borderId="0" xfId="0" applyFont="1" applyBorder="1" applyAlignment="1">
      <alignment horizontal="left" vertical="top"/>
    </xf>
    <xf numFmtId="164" fontId="11" fillId="0" borderId="0" xfId="0" applyNumberFormat="1" applyFont="1" applyAlignment="1">
      <alignment horizontal="left" vertical="top"/>
    </xf>
    <xf numFmtId="0" fontId="21" fillId="0" borderId="0" xfId="0" applyFont="1" applyAlignment="1">
      <alignment horizontal="left" vertical="top"/>
    </xf>
    <xf numFmtId="0" fontId="27" fillId="0" borderId="3" xfId="0" applyFont="1" applyFill="1" applyBorder="1" applyAlignment="1">
      <alignment vertical="top"/>
    </xf>
    <xf numFmtId="169" fontId="6" fillId="0" borderId="0" xfId="1" applyNumberFormat="1" applyFont="1" applyFill="1" applyBorder="1" applyAlignment="1">
      <alignment vertical="top"/>
    </xf>
    <xf numFmtId="169" fontId="6" fillId="0" borderId="0" xfId="1" applyNumberFormat="1" applyFont="1" applyFill="1" applyBorder="1" applyAlignment="1">
      <alignment horizontal="left" vertical="top" wrapText="1"/>
    </xf>
    <xf numFmtId="0" fontId="27" fillId="0" borderId="0" xfId="2" applyFont="1" applyFill="1" applyBorder="1" applyAlignment="1">
      <alignment vertical="top"/>
    </xf>
    <xf numFmtId="164" fontId="6" fillId="4" borderId="0" xfId="1" applyNumberFormat="1" applyFont="1" applyFill="1" applyBorder="1" applyAlignment="1">
      <alignment vertical="top" wrapText="1"/>
    </xf>
    <xf numFmtId="169" fontId="4" fillId="4" borderId="0" xfId="1" applyNumberFormat="1" applyFont="1" applyFill="1" applyBorder="1" applyAlignment="1">
      <alignment vertical="top"/>
    </xf>
    <xf numFmtId="164" fontId="4" fillId="0" borderId="0" xfId="1" applyNumberFormat="1" applyFont="1" applyFill="1" applyBorder="1" applyAlignment="1">
      <alignment vertical="top" wrapText="1"/>
    </xf>
    <xf numFmtId="0" fontId="6" fillId="4" borderId="0" xfId="2" applyFont="1" applyFill="1" applyBorder="1" applyAlignment="1">
      <alignment vertical="top"/>
    </xf>
    <xf numFmtId="0" fontId="28" fillId="0" borderId="0" xfId="2" applyFont="1" applyFill="1" applyBorder="1" applyAlignment="1">
      <alignment vertical="top"/>
    </xf>
    <xf numFmtId="169" fontId="6" fillId="0" borderId="0" xfId="1" applyNumberFormat="1" applyFont="1" applyFill="1" applyBorder="1" applyAlignment="1">
      <alignment vertical="top" wrapText="1"/>
    </xf>
    <xf numFmtId="169" fontId="7" fillId="0" borderId="0" xfId="1" applyNumberFormat="1" applyFont="1" applyFill="1" applyBorder="1" applyAlignment="1">
      <alignment vertical="top"/>
    </xf>
    <xf numFmtId="0" fontId="11" fillId="19" borderId="1" xfId="0" applyFont="1" applyFill="1" applyBorder="1" applyAlignment="1">
      <alignment horizontal="center" vertical="center" wrapText="1"/>
    </xf>
    <xf numFmtId="0" fontId="3" fillId="0" borderId="0" xfId="0" applyFont="1" applyAlignment="1">
      <alignment horizontal="left" vertical="center"/>
    </xf>
    <xf numFmtId="0" fontId="25" fillId="0" borderId="0" xfId="0" applyFont="1" applyAlignment="1">
      <alignment vertical="center"/>
    </xf>
    <xf numFmtId="0" fontId="25" fillId="0" borderId="0" xfId="0" applyFont="1" applyBorder="1" applyAlignment="1">
      <alignment vertical="center"/>
    </xf>
    <xf numFmtId="0" fontId="11" fillId="3" borderId="0" xfId="0" applyFont="1" applyFill="1" applyBorder="1" applyAlignment="1">
      <alignment horizontal="center" vertical="top"/>
    </xf>
    <xf numFmtId="165" fontId="25" fillId="0" borderId="0" xfId="0" applyNumberFormat="1" applyFont="1" applyAlignment="1">
      <alignment vertical="top"/>
    </xf>
    <xf numFmtId="43" fontId="25" fillId="0" borderId="0" xfId="1" applyFont="1" applyFill="1" applyAlignment="1">
      <alignment vertical="top"/>
    </xf>
    <xf numFmtId="168" fontId="25" fillId="0" borderId="0" xfId="1" applyNumberFormat="1" applyFont="1" applyFill="1" applyAlignment="1">
      <alignment horizontal="right" vertical="top"/>
    </xf>
    <xf numFmtId="168" fontId="25" fillId="0" borderId="0" xfId="1" applyNumberFormat="1" applyFont="1" applyAlignment="1">
      <alignment horizontal="right" vertical="top"/>
    </xf>
    <xf numFmtId="0" fontId="22" fillId="0" borderId="0" xfId="0" applyFont="1" applyAlignment="1">
      <alignment vertical="top"/>
    </xf>
    <xf numFmtId="0" fontId="7" fillId="0" borderId="0" xfId="0" applyFont="1" applyBorder="1" applyAlignment="1">
      <alignment vertical="center" wrapText="1"/>
    </xf>
    <xf numFmtId="0" fontId="6" fillId="0" borderId="0" xfId="0" applyFont="1" applyBorder="1" applyAlignment="1">
      <alignment vertical="center"/>
    </xf>
    <xf numFmtId="0" fontId="7" fillId="0" borderId="0" xfId="0" applyFont="1" applyBorder="1" applyAlignment="1">
      <alignment vertical="top" wrapText="1"/>
    </xf>
    <xf numFmtId="0" fontId="6" fillId="0" borderId="0" xfId="0" applyFont="1" applyBorder="1" applyAlignment="1">
      <alignment vertical="top"/>
    </xf>
    <xf numFmtId="3" fontId="7" fillId="0" borderId="0" xfId="1" applyNumberFormat="1" applyFont="1" applyFill="1" applyBorder="1" applyAlignment="1">
      <alignment vertical="top"/>
    </xf>
    <xf numFmtId="3" fontId="6" fillId="0" borderId="0" xfId="3" applyNumberFormat="1" applyFont="1" applyFill="1" applyBorder="1" applyAlignment="1">
      <alignment horizontal="right" vertical="top" wrapText="1"/>
    </xf>
    <xf numFmtId="3" fontId="6" fillId="0" borderId="0" xfId="9" applyNumberFormat="1" applyFont="1" applyFill="1" applyBorder="1" applyAlignment="1">
      <alignment vertical="top"/>
    </xf>
    <xf numFmtId="0" fontId="7" fillId="0" borderId="0" xfId="0" applyFont="1" applyFill="1" applyBorder="1" applyAlignment="1">
      <alignment vertical="top" wrapText="1"/>
    </xf>
    <xf numFmtId="3" fontId="4" fillId="4" borderId="0" xfId="3" applyNumberFormat="1" applyFont="1" applyFill="1" applyBorder="1" applyAlignment="1">
      <alignment vertical="top" wrapText="1"/>
    </xf>
    <xf numFmtId="0" fontId="4" fillId="4" borderId="0" xfId="0" applyFont="1" applyFill="1" applyBorder="1" applyAlignment="1">
      <alignment vertical="top"/>
    </xf>
    <xf numFmtId="165" fontId="4" fillId="4" borderId="0" xfId="3" applyNumberFormat="1" applyFont="1" applyFill="1" applyBorder="1" applyAlignment="1">
      <alignment horizontal="right" vertical="top" wrapText="1"/>
    </xf>
    <xf numFmtId="3" fontId="6" fillId="0" borderId="0" xfId="10" applyNumberFormat="1" applyFont="1" applyFill="1" applyBorder="1" applyAlignment="1">
      <alignment vertical="top"/>
    </xf>
    <xf numFmtId="0" fontId="7" fillId="0" borderId="0" xfId="0" applyFont="1" applyFill="1" applyBorder="1" applyAlignment="1">
      <alignment horizontal="left" vertical="top"/>
    </xf>
    <xf numFmtId="168" fontId="5" fillId="4" borderId="0" xfId="0" applyNumberFormat="1" applyFont="1" applyFill="1" applyBorder="1" applyAlignment="1">
      <alignment vertical="top"/>
    </xf>
    <xf numFmtId="3" fontId="5" fillId="4" borderId="0" xfId="0" applyNumberFormat="1" applyFont="1" applyFill="1" applyBorder="1" applyAlignment="1">
      <alignment vertical="top"/>
    </xf>
    <xf numFmtId="0" fontId="7" fillId="0" borderId="0" xfId="0" applyFont="1" applyFill="1" applyBorder="1" applyAlignment="1">
      <alignment horizontal="left" vertical="top" wrapText="1"/>
    </xf>
    <xf numFmtId="3" fontId="7" fillId="0" borderId="0" xfId="9" applyNumberFormat="1" applyFont="1" applyFill="1" applyBorder="1" applyAlignment="1">
      <alignment vertical="top"/>
    </xf>
    <xf numFmtId="3" fontId="7" fillId="0" borderId="0" xfId="0" applyNumberFormat="1" applyFont="1" applyFill="1" applyBorder="1" applyAlignment="1">
      <alignment vertical="top"/>
    </xf>
    <xf numFmtId="3" fontId="4" fillId="4" borderId="0" xfId="1" applyNumberFormat="1" applyFont="1" applyFill="1" applyBorder="1" applyAlignment="1">
      <alignment vertical="top" wrapText="1"/>
    </xf>
    <xf numFmtId="3" fontId="4" fillId="4" borderId="0" xfId="9" applyNumberFormat="1" applyFont="1" applyFill="1" applyBorder="1" applyAlignment="1">
      <alignment vertical="top"/>
    </xf>
    <xf numFmtId="3" fontId="6" fillId="0" borderId="0" xfId="3" applyNumberFormat="1" applyFont="1" applyFill="1" applyBorder="1" applyAlignment="1">
      <alignment vertical="top" wrapText="1"/>
    </xf>
    <xf numFmtId="168" fontId="4" fillId="4" borderId="0" xfId="3" applyNumberFormat="1" applyFont="1" applyFill="1" applyBorder="1" applyAlignment="1">
      <alignment vertical="top" wrapText="1"/>
    </xf>
    <xf numFmtId="0" fontId="6" fillId="0" borderId="0" xfId="2" applyFont="1" applyFill="1" applyBorder="1" applyAlignment="1">
      <alignment horizontal="left" vertical="top" indent="2"/>
    </xf>
    <xf numFmtId="3" fontId="4" fillId="0" borderId="0" xfId="3" applyNumberFormat="1" applyFont="1" applyFill="1" applyBorder="1" applyAlignment="1">
      <alignment vertical="top" wrapText="1"/>
    </xf>
    <xf numFmtId="3" fontId="4" fillId="0" borderId="0" xfId="2" applyNumberFormat="1" applyFont="1" applyFill="1" applyBorder="1" applyAlignment="1">
      <alignment vertical="top"/>
    </xf>
    <xf numFmtId="3" fontId="7" fillId="3" borderId="0" xfId="0" applyNumberFormat="1" applyFont="1" applyFill="1" applyBorder="1" applyAlignment="1">
      <alignment vertical="top"/>
    </xf>
    <xf numFmtId="165" fontId="25" fillId="0" borderId="0" xfId="0" applyNumberFormat="1" applyFont="1" applyFill="1" applyAlignment="1">
      <alignment vertical="top"/>
    </xf>
    <xf numFmtId="168" fontId="30" fillId="0" borderId="0" xfId="1" applyNumberFormat="1" applyFont="1" applyFill="1" applyAlignment="1">
      <alignment horizontal="right" vertical="top"/>
    </xf>
    <xf numFmtId="3" fontId="32" fillId="0" borderId="0" xfId="0" applyNumberFormat="1" applyFont="1" applyFill="1" applyAlignment="1">
      <alignment vertical="top"/>
    </xf>
    <xf numFmtId="0" fontId="20" fillId="0" borderId="0" xfId="0" applyFont="1" applyFill="1" applyAlignment="1">
      <alignment horizontal="left" vertical="top" wrapText="1"/>
    </xf>
    <xf numFmtId="169" fontId="3" fillId="0" borderId="0" xfId="1" applyNumberFormat="1" applyFont="1" applyAlignment="1">
      <alignment vertical="top"/>
    </xf>
    <xf numFmtId="0" fontId="0" fillId="0" borderId="0" xfId="0" applyNumberFormat="1"/>
    <xf numFmtId="0" fontId="0" fillId="0" borderId="0" xfId="0" applyAlignment="1">
      <alignment horizontal="left"/>
    </xf>
    <xf numFmtId="170" fontId="7" fillId="0" borderId="0" xfId="1" applyNumberFormat="1" applyFont="1" applyFill="1" applyBorder="1" applyAlignment="1">
      <alignment vertical="center"/>
    </xf>
    <xf numFmtId="3" fontId="7" fillId="0" borderId="0" xfId="0" applyNumberFormat="1" applyFont="1" applyFill="1" applyBorder="1" applyAlignment="1">
      <alignment horizontal="right" vertical="top"/>
    </xf>
    <xf numFmtId="0" fontId="7" fillId="0" borderId="0" xfId="0" applyFont="1" applyFill="1" applyBorder="1" applyAlignment="1">
      <alignment horizontal="justify" vertical="center" wrapText="1"/>
    </xf>
    <xf numFmtId="0" fontId="5" fillId="0" borderId="0" xfId="0" applyFont="1" applyFill="1" applyBorder="1" applyAlignment="1">
      <alignment horizontal="justify" vertical="center"/>
    </xf>
    <xf numFmtId="165" fontId="5" fillId="18" borderId="0" xfId="0" applyNumberFormat="1" applyFont="1" applyFill="1" applyBorder="1" applyAlignment="1">
      <alignment horizontal="right" vertical="top"/>
    </xf>
    <xf numFmtId="170" fontId="5" fillId="18" borderId="0" xfId="1" applyNumberFormat="1" applyFont="1" applyFill="1" applyBorder="1" applyAlignment="1">
      <alignment vertical="center"/>
    </xf>
    <xf numFmtId="3" fontId="5" fillId="18" borderId="0" xfId="1" applyNumberFormat="1" applyFont="1" applyFill="1" applyBorder="1" applyAlignment="1">
      <alignment vertical="center"/>
    </xf>
    <xf numFmtId="170" fontId="5" fillId="18" borderId="0" xfId="1" applyNumberFormat="1" applyFont="1" applyFill="1" applyBorder="1" applyAlignment="1">
      <alignment horizontal="right" vertical="center"/>
    </xf>
    <xf numFmtId="0" fontId="4" fillId="0" borderId="0" xfId="0" applyFont="1" applyFill="1" applyBorder="1" applyAlignment="1">
      <alignment horizontal="justify" vertical="center"/>
    </xf>
    <xf numFmtId="170" fontId="5" fillId="3" borderId="0" xfId="1" applyNumberFormat="1" applyFont="1" applyFill="1" applyBorder="1" applyAlignment="1">
      <alignment horizontal="right" vertical="center"/>
    </xf>
    <xf numFmtId="3" fontId="7" fillId="3" borderId="0" xfId="0" applyNumberFormat="1" applyFont="1" applyFill="1" applyBorder="1" applyAlignment="1">
      <alignment horizontal="right" vertical="top"/>
    </xf>
    <xf numFmtId="3" fontId="4" fillId="4" borderId="0" xfId="1" applyNumberFormat="1" applyFont="1" applyFill="1" applyBorder="1" applyAlignment="1">
      <alignment vertical="top"/>
    </xf>
    <xf numFmtId="0" fontId="7" fillId="0" borderId="0" xfId="0" applyFont="1" applyFill="1" applyBorder="1" applyAlignment="1">
      <alignment horizontal="justify" vertical="center"/>
    </xf>
    <xf numFmtId="3" fontId="5" fillId="0" borderId="0" xfId="1" applyNumberFormat="1" applyFont="1" applyFill="1" applyBorder="1" applyAlignment="1">
      <alignment vertical="center"/>
    </xf>
    <xf numFmtId="0" fontId="3" fillId="0" borderId="0" xfId="0" applyFont="1" applyAlignment="1">
      <alignment vertical="center"/>
    </xf>
    <xf numFmtId="171" fontId="3" fillId="0" borderId="0" xfId="0" applyNumberFormat="1" applyFont="1" applyAlignment="1">
      <alignment vertical="top"/>
    </xf>
    <xf numFmtId="165" fontId="7" fillId="0" borderId="2" xfId="0" applyNumberFormat="1" applyFont="1" applyFill="1" applyBorder="1" applyAlignment="1">
      <alignment horizontal="right" vertical="top"/>
    </xf>
    <xf numFmtId="164" fontId="4" fillId="0" borderId="2" xfId="1" applyNumberFormat="1" applyFont="1" applyFill="1" applyBorder="1" applyAlignment="1">
      <alignment vertical="top"/>
    </xf>
    <xf numFmtId="170" fontId="7" fillId="3" borderId="0" xfId="1" applyNumberFormat="1" applyFont="1" applyFill="1" applyBorder="1" applyAlignment="1">
      <alignment vertical="center"/>
    </xf>
    <xf numFmtId="170" fontId="7" fillId="0" borderId="2" xfId="1" applyNumberFormat="1" applyFont="1" applyFill="1" applyBorder="1" applyAlignment="1">
      <alignment vertical="center"/>
    </xf>
    <xf numFmtId="0" fontId="7" fillId="0" borderId="2" xfId="0" applyFont="1" applyFill="1" applyBorder="1" applyAlignment="1">
      <alignment horizontal="justify" vertical="center" wrapText="1"/>
    </xf>
    <xf numFmtId="0" fontId="4" fillId="0" borderId="2" xfId="0" applyFont="1" applyFill="1" applyBorder="1" applyAlignment="1">
      <alignment horizontal="justify" vertical="center"/>
    </xf>
    <xf numFmtId="164" fontId="4" fillId="18" borderId="0" xfId="1" applyNumberFormat="1" applyFont="1" applyFill="1" applyBorder="1" applyAlignment="1">
      <alignment vertical="top"/>
    </xf>
    <xf numFmtId="170" fontId="3" fillId="0" borderId="0" xfId="0" applyNumberFormat="1" applyFont="1" applyAlignment="1">
      <alignment vertical="top"/>
    </xf>
    <xf numFmtId="165" fontId="5" fillId="18" borderId="0" xfId="0" applyNumberFormat="1" applyFont="1" applyFill="1" applyBorder="1" applyAlignment="1">
      <alignment horizontal="right" vertical="center"/>
    </xf>
    <xf numFmtId="165" fontId="7" fillId="0" borderId="0" xfId="1" applyNumberFormat="1" applyFont="1" applyFill="1" applyBorder="1" applyAlignment="1">
      <alignment vertical="center"/>
    </xf>
    <xf numFmtId="0" fontId="5" fillId="0"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3" borderId="0" xfId="0" applyFont="1" applyFill="1" applyBorder="1" applyAlignment="1">
      <alignment horizontal="justify" vertical="center"/>
    </xf>
    <xf numFmtId="170" fontId="5" fillId="0" borderId="0" xfId="1" applyNumberFormat="1" applyFont="1" applyFill="1" applyBorder="1" applyAlignment="1">
      <alignment vertical="center"/>
    </xf>
    <xf numFmtId="170" fontId="11" fillId="3" borderId="0" xfId="0" applyNumberFormat="1" applyFont="1" applyFill="1" applyBorder="1" applyAlignment="1">
      <alignment vertical="top"/>
    </xf>
    <xf numFmtId="0" fontId="6" fillId="0" borderId="3" xfId="2" applyFont="1" applyFill="1" applyBorder="1" applyAlignment="1">
      <alignment vertical="top"/>
    </xf>
    <xf numFmtId="0" fontId="27" fillId="0" borderId="3" xfId="2" applyFont="1" applyFill="1" applyBorder="1" applyAlignment="1">
      <alignment vertical="top"/>
    </xf>
    <xf numFmtId="0" fontId="19" fillId="0" borderId="0" xfId="0" applyNumberFormat="1" applyFont="1"/>
    <xf numFmtId="0" fontId="19" fillId="0" borderId="0" xfId="0" applyFont="1" applyAlignment="1">
      <alignment horizontal="left"/>
    </xf>
    <xf numFmtId="0" fontId="7" fillId="0" borderId="6" xfId="0" applyFont="1" applyBorder="1" applyAlignment="1">
      <alignment vertical="top"/>
    </xf>
    <xf numFmtId="0" fontId="3" fillId="0" borderId="0" xfId="0" applyFont="1" applyFill="1" applyBorder="1" applyAlignment="1">
      <alignment vertical="top"/>
    </xf>
    <xf numFmtId="3" fontId="6" fillId="0" borderId="0" xfId="0" applyNumberFormat="1" applyFont="1" applyBorder="1" applyAlignment="1">
      <alignment vertical="top"/>
    </xf>
    <xf numFmtId="168" fontId="6" fillId="0" borderId="0" xfId="1" applyNumberFormat="1" applyFont="1" applyFill="1" applyBorder="1" applyAlignment="1">
      <alignment horizontal="right" vertical="top"/>
    </xf>
    <xf numFmtId="0" fontId="6" fillId="3" borderId="0" xfId="0" applyFont="1" applyFill="1" applyBorder="1" applyAlignment="1">
      <alignment horizontal="left" vertical="top" wrapText="1"/>
    </xf>
    <xf numFmtId="168" fontId="4" fillId="4" borderId="0" xfId="1" applyNumberFormat="1" applyFont="1" applyFill="1" applyBorder="1" applyAlignment="1">
      <alignment horizontal="right" vertical="top"/>
    </xf>
    <xf numFmtId="3" fontId="6" fillId="0" borderId="0" xfId="0" applyNumberFormat="1" applyFont="1" applyFill="1" applyBorder="1" applyAlignment="1">
      <alignment vertical="top"/>
    </xf>
    <xf numFmtId="0" fontId="6" fillId="0" borderId="0" xfId="0" applyFont="1" applyFill="1" applyBorder="1" applyAlignment="1">
      <alignment horizontal="left" vertical="top" wrapText="1"/>
    </xf>
    <xf numFmtId="168" fontId="6" fillId="4" borderId="0" xfId="1" applyNumberFormat="1" applyFont="1" applyFill="1" applyBorder="1" applyAlignment="1">
      <alignment horizontal="right" vertical="top"/>
    </xf>
    <xf numFmtId="3" fontId="6" fillId="3" borderId="0" xfId="0" applyNumberFormat="1" applyFont="1" applyFill="1" applyBorder="1" applyAlignment="1">
      <alignment vertical="top"/>
    </xf>
    <xf numFmtId="3" fontId="5" fillId="0" borderId="0" xfId="0" applyNumberFormat="1" applyFont="1" applyFill="1" applyBorder="1" applyAlignment="1">
      <alignment vertical="top"/>
    </xf>
    <xf numFmtId="168" fontId="4" fillId="0" borderId="0" xfId="1" applyNumberFormat="1" applyFont="1" applyFill="1" applyBorder="1" applyAlignment="1">
      <alignment horizontal="right" vertical="top"/>
    </xf>
    <xf numFmtId="0" fontId="4" fillId="0" borderId="0" xfId="4" applyFont="1" applyFill="1" applyBorder="1" applyAlignment="1" applyProtection="1">
      <alignment vertical="top" wrapText="1"/>
    </xf>
    <xf numFmtId="169" fontId="11" fillId="3" borderId="0" xfId="1" applyNumberFormat="1" applyFont="1" applyFill="1" applyBorder="1" applyAlignment="1">
      <alignment horizontal="center" vertical="center"/>
    </xf>
    <xf numFmtId="172" fontId="3" fillId="0" borderId="0" xfId="0" applyNumberFormat="1" applyFont="1" applyAlignment="1">
      <alignment vertical="top"/>
    </xf>
    <xf numFmtId="0" fontId="25" fillId="0" borderId="0" xfId="0" applyFont="1" applyFill="1" applyAlignment="1">
      <alignment vertical="center"/>
    </xf>
    <xf numFmtId="0" fontId="30" fillId="0" borderId="0" xfId="0" applyFont="1" applyFill="1" applyBorder="1" applyAlignment="1">
      <alignment vertical="center"/>
    </xf>
    <xf numFmtId="0" fontId="30" fillId="0" borderId="0" xfId="0" applyFont="1" applyAlignment="1">
      <alignment vertical="center"/>
    </xf>
    <xf numFmtId="3" fontId="30" fillId="0" borderId="0" xfId="0" applyNumberFormat="1" applyFont="1" applyAlignment="1">
      <alignment vertical="center"/>
    </xf>
    <xf numFmtId="0" fontId="30" fillId="0" borderId="0" xfId="0" applyFont="1" applyFill="1" applyAlignment="1">
      <alignment vertical="center"/>
    </xf>
    <xf numFmtId="0" fontId="38" fillId="0" borderId="0" xfId="0" applyFont="1" applyFill="1" applyBorder="1" applyAlignment="1">
      <alignment vertical="center"/>
    </xf>
    <xf numFmtId="0" fontId="39" fillId="0" borderId="0" xfId="0" applyFont="1" applyFill="1" applyBorder="1" applyAlignment="1">
      <alignment horizontal="center" vertical="center"/>
    </xf>
    <xf numFmtId="0" fontId="30" fillId="3" borderId="2" xfId="0" applyFont="1" applyFill="1" applyBorder="1" applyAlignment="1">
      <alignment horizontal="center" vertical="center"/>
    </xf>
    <xf numFmtId="0" fontId="30" fillId="3" borderId="2"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0" fillId="3" borderId="0" xfId="0" applyFont="1" applyFill="1" applyBorder="1" applyAlignment="1">
      <alignment horizontal="center" vertical="center"/>
    </xf>
    <xf numFmtId="0" fontId="30" fillId="19" borderId="1" xfId="0" applyFont="1" applyFill="1" applyBorder="1" applyAlignment="1">
      <alignment horizontal="center" vertical="center" wrapText="1"/>
    </xf>
    <xf numFmtId="0" fontId="30" fillId="3" borderId="0" xfId="0" applyFont="1" applyFill="1" applyBorder="1" applyAlignment="1">
      <alignment vertical="center"/>
    </xf>
    <xf numFmtId="0" fontId="25" fillId="0" borderId="0" xfId="0" applyFont="1" applyFill="1" applyBorder="1"/>
    <xf numFmtId="0" fontId="25" fillId="0" borderId="0" xfId="0" applyFont="1"/>
    <xf numFmtId="3" fontId="25" fillId="0" borderId="0" xfId="0" applyNumberFormat="1" applyFont="1"/>
    <xf numFmtId="0" fontId="25" fillId="0" borderId="0" xfId="0" applyFont="1" applyAlignment="1">
      <alignment horizontal="left"/>
    </xf>
    <xf numFmtId="3" fontId="6" fillId="0" borderId="2" xfId="0" applyNumberFormat="1" applyFont="1" applyFill="1" applyBorder="1" applyAlignment="1">
      <alignment horizontal="center" vertical="top"/>
    </xf>
    <xf numFmtId="3" fontId="6" fillId="0" borderId="2" xfId="1" applyNumberFormat="1" applyFont="1" applyFill="1" applyBorder="1" applyAlignment="1">
      <alignment vertical="top"/>
    </xf>
    <xf numFmtId="0" fontId="6" fillId="0" borderId="2" xfId="2" applyFont="1" applyFill="1" applyBorder="1" applyAlignment="1">
      <alignment vertical="top" wrapText="1"/>
    </xf>
    <xf numFmtId="0" fontId="7" fillId="0" borderId="2" xfId="2" applyFont="1" applyFill="1" applyBorder="1" applyAlignment="1">
      <alignment horizontal="left" vertical="top"/>
    </xf>
    <xf numFmtId="168" fontId="4" fillId="0" borderId="0" xfId="0" applyNumberFormat="1" applyFont="1" applyFill="1" applyBorder="1" applyAlignment="1">
      <alignment horizontal="right" vertical="top"/>
    </xf>
    <xf numFmtId="3" fontId="4" fillId="0" borderId="0" xfId="0" applyNumberFormat="1" applyFont="1" applyFill="1" applyBorder="1" applyAlignment="1">
      <alignment horizontal="center" vertical="top"/>
    </xf>
    <xf numFmtId="3" fontId="6" fillId="0" borderId="0" xfId="1" applyNumberFormat="1" applyFont="1" applyFill="1" applyBorder="1" applyAlignment="1">
      <alignment vertical="top"/>
    </xf>
    <xf numFmtId="0" fontId="6" fillId="0" borderId="0" xfId="2" applyFont="1" applyFill="1" applyBorder="1" applyAlignment="1">
      <alignment vertical="top" wrapText="1"/>
    </xf>
    <xf numFmtId="0" fontId="7" fillId="0" borderId="0" xfId="2" applyFont="1" applyFill="1" applyBorder="1" applyAlignment="1">
      <alignment horizontal="left" vertical="top"/>
    </xf>
    <xf numFmtId="168" fontId="4" fillId="21" borderId="0" xfId="0" applyNumberFormat="1" applyFont="1" applyFill="1" applyBorder="1" applyAlignment="1">
      <alignment horizontal="right" vertical="top"/>
    </xf>
    <xf numFmtId="3" fontId="4" fillId="21" borderId="0" xfId="0" applyNumberFormat="1" applyFont="1" applyFill="1" applyBorder="1" applyAlignment="1">
      <alignment horizontal="center" vertical="top"/>
    </xf>
    <xf numFmtId="3" fontId="4" fillId="21" borderId="0" xfId="9" applyNumberFormat="1" applyFont="1" applyFill="1" applyBorder="1" applyAlignment="1">
      <alignment vertical="top"/>
    </xf>
    <xf numFmtId="0" fontId="4" fillId="21" borderId="0" xfId="2" applyFont="1" applyFill="1" applyBorder="1" applyAlignment="1">
      <alignment vertical="top" wrapText="1"/>
    </xf>
    <xf numFmtId="0" fontId="5" fillId="21" borderId="0" xfId="2" applyFont="1" applyFill="1" applyBorder="1" applyAlignment="1">
      <alignment horizontal="left" vertical="top"/>
    </xf>
    <xf numFmtId="3" fontId="6" fillId="0" borderId="0" xfId="0" applyNumberFormat="1" applyFont="1" applyFill="1" applyBorder="1" applyAlignment="1">
      <alignment horizontal="center" vertical="top"/>
    </xf>
    <xf numFmtId="0" fontId="31" fillId="0" borderId="0" xfId="0" applyFont="1" applyFill="1" applyBorder="1"/>
    <xf numFmtId="3" fontId="4" fillId="0" borderId="0" xfId="9" applyNumberFormat="1" applyFont="1" applyFill="1" applyBorder="1" applyAlignment="1">
      <alignment vertical="top"/>
    </xf>
    <xf numFmtId="0" fontId="4" fillId="0" borderId="0" xfId="2" applyFont="1" applyFill="1" applyBorder="1" applyAlignment="1">
      <alignment vertical="top" wrapText="1"/>
    </xf>
    <xf numFmtId="0" fontId="5" fillId="0" borderId="0" xfId="2" applyFont="1" applyFill="1" applyBorder="1" applyAlignment="1">
      <alignment horizontal="left" vertical="top"/>
    </xf>
    <xf numFmtId="3" fontId="4" fillId="0" borderId="0" xfId="1" applyNumberFormat="1" applyFont="1" applyFill="1" applyBorder="1" applyAlignment="1">
      <alignment vertical="top"/>
    </xf>
    <xf numFmtId="0" fontId="40" fillId="0" borderId="0" xfId="0" applyFont="1" applyFill="1" applyBorder="1" applyAlignment="1">
      <alignment horizontal="center" vertical="center"/>
    </xf>
    <xf numFmtId="43" fontId="5" fillId="0" borderId="0" xfId="1" applyFont="1" applyFill="1" applyBorder="1" applyAlignment="1">
      <alignment vertical="top"/>
    </xf>
    <xf numFmtId="3" fontId="19" fillId="0" borderId="0" xfId="0" applyNumberFormat="1" applyFont="1" applyAlignment="1">
      <alignment horizontal="right"/>
    </xf>
    <xf numFmtId="0" fontId="41" fillId="0" borderId="0" xfId="0" applyFont="1" applyAlignment="1">
      <alignment vertical="top"/>
    </xf>
    <xf numFmtId="167" fontId="41" fillId="0" borderId="0" xfId="1" applyNumberFormat="1" applyFont="1" applyAlignment="1">
      <alignment vertical="top"/>
    </xf>
    <xf numFmtId="168" fontId="11" fillId="0" borderId="0" xfId="0" applyNumberFormat="1" applyFont="1" applyAlignment="1">
      <alignment vertical="top"/>
    </xf>
    <xf numFmtId="3" fontId="11" fillId="0" borderId="0" xfId="0" applyNumberFormat="1" applyFont="1" applyAlignment="1">
      <alignment vertical="top"/>
    </xf>
    <xf numFmtId="0" fontId="7" fillId="0" borderId="0" xfId="0" applyFont="1" applyAlignment="1">
      <alignment vertical="center"/>
    </xf>
    <xf numFmtId="0" fontId="7" fillId="0" borderId="0" xfId="0" applyFont="1" applyAlignment="1">
      <alignment horizontal="left" vertical="top"/>
    </xf>
    <xf numFmtId="169" fontId="7" fillId="0" borderId="0" xfId="0" applyNumberFormat="1" applyFont="1" applyAlignment="1">
      <alignment vertical="top"/>
    </xf>
    <xf numFmtId="173" fontId="7" fillId="0" borderId="0" xfId="0" applyNumberFormat="1" applyFont="1" applyAlignment="1">
      <alignment vertical="top"/>
    </xf>
    <xf numFmtId="168" fontId="11" fillId="0" borderId="0" xfId="1" applyNumberFormat="1" applyFont="1" applyAlignment="1">
      <alignment horizontal="right" vertical="top"/>
    </xf>
    <xf numFmtId="168" fontId="11" fillId="0" borderId="0" xfId="1" applyNumberFormat="1" applyFont="1" applyFill="1" applyAlignment="1">
      <alignment horizontal="right" vertical="top"/>
    </xf>
    <xf numFmtId="165" fontId="30" fillId="0" borderId="0" xfId="0" applyNumberFormat="1" applyFont="1" applyAlignment="1">
      <alignment vertical="top"/>
    </xf>
    <xf numFmtId="0" fontId="30" fillId="0" borderId="0" xfId="0" applyFont="1"/>
    <xf numFmtId="3" fontId="30" fillId="0" borderId="0" xfId="0" applyNumberFormat="1" applyFont="1"/>
    <xf numFmtId="43" fontId="11" fillId="0" borderId="0" xfId="1" applyFont="1" applyFill="1" applyBorder="1"/>
    <xf numFmtId="165" fontId="4" fillId="0" borderId="0" xfId="1" applyNumberFormat="1" applyFont="1" applyFill="1" applyBorder="1" applyAlignment="1">
      <alignment vertical="top"/>
    </xf>
    <xf numFmtId="165" fontId="4" fillId="4" borderId="0" xfId="1" applyNumberFormat="1" applyFont="1" applyFill="1" applyBorder="1" applyAlignment="1">
      <alignment vertical="top"/>
    </xf>
    <xf numFmtId="165" fontId="6" fillId="0" borderId="0" xfId="1" applyNumberFormat="1" applyFont="1" applyFill="1" applyBorder="1" applyAlignment="1">
      <alignment vertical="top"/>
    </xf>
    <xf numFmtId="165" fontId="4" fillId="4" borderId="0" xfId="1" applyNumberFormat="1" applyFont="1" applyFill="1" applyBorder="1" applyAlignment="1">
      <alignment horizontal="right" vertical="top"/>
    </xf>
    <xf numFmtId="165" fontId="6" fillId="0" borderId="0" xfId="1" applyNumberFormat="1" applyFont="1" applyFill="1" applyBorder="1" applyAlignment="1">
      <alignment horizontal="right" vertical="top"/>
    </xf>
    <xf numFmtId="3" fontId="5" fillId="0" borderId="0" xfId="1" applyNumberFormat="1" applyFont="1" applyFill="1" applyBorder="1" applyAlignment="1">
      <alignment vertical="top"/>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7" fillId="0" borderId="0" xfId="0" applyFont="1" applyAlignment="1">
      <alignment horizontal="left" vertical="center"/>
    </xf>
    <xf numFmtId="0" fontId="7" fillId="0" borderId="0" xfId="0" applyFont="1" applyBorder="1" applyAlignment="1">
      <alignment horizontal="left" vertical="center"/>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30" fillId="3" borderId="0" xfId="0" applyFont="1" applyFill="1" applyBorder="1" applyAlignment="1">
      <alignment horizontal="center" vertical="center" wrapText="1"/>
    </xf>
    <xf numFmtId="0" fontId="30" fillId="0" borderId="0" xfId="0" applyFont="1" applyAlignment="1">
      <alignment horizontal="left" vertical="center"/>
    </xf>
    <xf numFmtId="0" fontId="11" fillId="3" borderId="0" xfId="0" applyFont="1" applyFill="1" applyBorder="1" applyAlignment="1">
      <alignment vertical="center"/>
    </xf>
    <xf numFmtId="0" fontId="11" fillId="3" borderId="2" xfId="0" applyFont="1" applyFill="1" applyBorder="1" applyAlignment="1">
      <alignment horizontal="center" vertical="center" wrapText="1"/>
    </xf>
    <xf numFmtId="3" fontId="6" fillId="0" borderId="3" xfId="9" applyNumberFormat="1" applyFont="1" applyFill="1" applyBorder="1" applyAlignment="1">
      <alignment vertical="top"/>
    </xf>
    <xf numFmtId="3" fontId="6" fillId="0" borderId="3" xfId="3" applyNumberFormat="1" applyFont="1" applyFill="1" applyBorder="1" applyAlignment="1">
      <alignment horizontal="right" vertical="top" wrapText="1"/>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6" fillId="0" borderId="0" xfId="0" applyFont="1" applyFill="1" applyBorder="1" applyAlignment="1">
      <alignment horizontal="left" vertical="top"/>
    </xf>
    <xf numFmtId="0" fontId="11" fillId="19" borderId="0" xfId="0" applyFont="1" applyFill="1" applyBorder="1" applyAlignment="1">
      <alignment horizontal="center" vertical="center" wrapText="1"/>
    </xf>
    <xf numFmtId="0" fontId="35" fillId="0" borderId="0" xfId="0" applyFont="1" applyAlignment="1">
      <alignment horizontal="left" vertical="top"/>
    </xf>
    <xf numFmtId="0" fontId="4" fillId="0" borderId="0" xfId="4" applyFont="1" applyFill="1" applyBorder="1" applyAlignment="1" applyProtection="1">
      <alignment horizontal="left" vertical="top"/>
    </xf>
    <xf numFmtId="0" fontId="6" fillId="0" borderId="0" xfId="14" applyFont="1" applyFill="1" applyBorder="1" applyAlignment="1">
      <alignment horizontal="left" vertical="top"/>
    </xf>
    <xf numFmtId="0" fontId="7" fillId="0" borderId="6" xfId="0" applyFont="1" applyBorder="1" applyAlignment="1">
      <alignment horizontal="left" vertical="top"/>
    </xf>
    <xf numFmtId="0" fontId="4" fillId="0" borderId="0" xfId="2" applyFont="1" applyFill="1" applyBorder="1" applyAlignment="1">
      <alignment horizontal="left" vertical="top"/>
    </xf>
    <xf numFmtId="0" fontId="6" fillId="0" borderId="0" xfId="2" applyFont="1" applyFill="1" applyBorder="1" applyAlignment="1">
      <alignment horizontal="left" vertical="top" wrapText="1" indent="2"/>
    </xf>
    <xf numFmtId="168" fontId="6" fillId="0" borderId="0" xfId="0" applyNumberFormat="1" applyFont="1" applyFill="1" applyBorder="1" applyAlignment="1">
      <alignment horizontal="right" vertical="top"/>
    </xf>
    <xf numFmtId="168" fontId="6" fillId="0" borderId="2" xfId="0" applyNumberFormat="1" applyFont="1" applyFill="1" applyBorder="1" applyAlignment="1">
      <alignment horizontal="right" vertical="top"/>
    </xf>
    <xf numFmtId="0" fontId="3" fillId="0" borderId="0" xfId="0" applyFont="1" applyFill="1" applyBorder="1" applyAlignment="1">
      <alignment vertical="center"/>
    </xf>
    <xf numFmtId="0" fontId="25" fillId="0" borderId="0" xfId="0" applyFont="1" applyFill="1" applyBorder="1" applyAlignment="1">
      <alignment vertical="center"/>
    </xf>
    <xf numFmtId="0" fontId="20" fillId="0" borderId="0" xfId="0" applyFont="1" applyFill="1" applyAlignment="1">
      <alignment horizontal="center" vertical="top" wrapText="1"/>
    </xf>
    <xf numFmtId="0" fontId="20" fillId="0" borderId="0" xfId="0" applyFont="1" applyFill="1" applyAlignment="1">
      <alignment vertical="center"/>
    </xf>
    <xf numFmtId="0" fontId="20" fillId="0" borderId="0" xfId="0" applyFont="1" applyFill="1" applyAlignment="1">
      <alignment horizontal="center" vertical="center" wrapText="1"/>
    </xf>
    <xf numFmtId="0" fontId="3" fillId="0" borderId="0" xfId="0" applyFont="1" applyFill="1" applyBorder="1"/>
    <xf numFmtId="164" fontId="25" fillId="0" borderId="0" xfId="0" applyNumberFormat="1" applyFont="1" applyAlignment="1">
      <alignment vertical="top"/>
    </xf>
    <xf numFmtId="0" fontId="30" fillId="0" borderId="0" xfId="0" applyFont="1" applyAlignment="1">
      <alignment vertical="center" wrapText="1"/>
    </xf>
    <xf numFmtId="0" fontId="5" fillId="0" borderId="0" xfId="2" applyFont="1" applyFill="1" applyBorder="1" applyAlignment="1">
      <alignment horizontal="left" vertical="center"/>
    </xf>
    <xf numFmtId="0" fontId="42" fillId="0" borderId="0" xfId="2" applyFont="1" applyFill="1" applyBorder="1" applyAlignment="1">
      <alignment vertical="center" wrapText="1"/>
    </xf>
    <xf numFmtId="164" fontId="5" fillId="0" borderId="0" xfId="1" applyNumberFormat="1" applyFont="1" applyFill="1" applyAlignment="1">
      <alignment vertical="center"/>
    </xf>
    <xf numFmtId="3" fontId="4" fillId="0" borderId="0" xfId="0" applyNumberFormat="1" applyFont="1" applyFill="1" applyBorder="1" applyAlignment="1">
      <alignment horizontal="center" vertical="center"/>
    </xf>
    <xf numFmtId="166" fontId="4" fillId="0" borderId="0" xfId="0" applyNumberFormat="1" applyFont="1" applyFill="1" applyBorder="1" applyAlignment="1">
      <alignment horizontal="right" vertical="center"/>
    </xf>
    <xf numFmtId="0" fontId="28" fillId="0" borderId="0" xfId="0" applyFont="1" applyFill="1" applyBorder="1" applyAlignment="1">
      <alignment horizontal="center" vertical="center"/>
    </xf>
    <xf numFmtId="0" fontId="5" fillId="21" borderId="0" xfId="2" quotePrefix="1" applyFont="1" applyFill="1" applyBorder="1" applyAlignment="1">
      <alignment horizontal="left" vertical="center"/>
    </xf>
    <xf numFmtId="0" fontId="4" fillId="21" borderId="0" xfId="2" applyFont="1" applyFill="1" applyBorder="1" applyAlignment="1">
      <alignment vertical="center" wrapText="1"/>
    </xf>
    <xf numFmtId="164" fontId="4" fillId="21" borderId="0" xfId="1" applyNumberFormat="1" applyFont="1" applyFill="1" applyBorder="1" applyAlignment="1">
      <alignment vertical="center"/>
    </xf>
    <xf numFmtId="3" fontId="6" fillId="21" borderId="0" xfId="0" applyNumberFormat="1" applyFont="1" applyFill="1" applyBorder="1" applyAlignment="1">
      <alignment horizontal="center" vertical="center"/>
    </xf>
    <xf numFmtId="166" fontId="4" fillId="21" borderId="0" xfId="0" applyNumberFormat="1" applyFont="1" applyFill="1" applyBorder="1" applyAlignment="1">
      <alignment horizontal="right" vertical="center"/>
    </xf>
    <xf numFmtId="0" fontId="7" fillId="0" borderId="0" xfId="0" applyFont="1" applyFill="1" applyBorder="1" applyAlignment="1">
      <alignment vertical="center"/>
    </xf>
    <xf numFmtId="0" fontId="7" fillId="0" borderId="0" xfId="2" applyFont="1" applyFill="1" applyBorder="1" applyAlignment="1">
      <alignment horizontal="left" vertical="center"/>
    </xf>
    <xf numFmtId="0" fontId="6" fillId="0" borderId="0" xfId="2" applyFont="1" applyFill="1" applyBorder="1" applyAlignment="1">
      <alignment vertical="center" wrapText="1"/>
    </xf>
    <xf numFmtId="164" fontId="7" fillId="0" borderId="0" xfId="1" applyNumberFormat="1" applyFont="1" applyFill="1" applyBorder="1" applyAlignment="1">
      <alignment vertical="center"/>
    </xf>
    <xf numFmtId="164" fontId="7" fillId="0" borderId="0" xfId="1" applyNumberFormat="1" applyFont="1" applyBorder="1" applyAlignment="1">
      <alignment vertical="center"/>
    </xf>
    <xf numFmtId="166" fontId="6" fillId="0" borderId="0" xfId="0" applyNumberFormat="1" applyFont="1" applyFill="1" applyBorder="1" applyAlignment="1">
      <alignment horizontal="right" vertical="center"/>
    </xf>
    <xf numFmtId="0" fontId="5" fillId="0" borderId="0" xfId="0" applyFont="1" applyFill="1" applyBorder="1" applyAlignment="1">
      <alignment vertical="center"/>
    </xf>
    <xf numFmtId="164" fontId="6" fillId="0" borderId="0" xfId="1" applyNumberFormat="1" applyFont="1" applyFill="1" applyBorder="1" applyAlignment="1">
      <alignment vertical="center"/>
    </xf>
    <xf numFmtId="3" fontId="6" fillId="0" borderId="0" xfId="0" applyNumberFormat="1" applyFont="1" applyFill="1" applyBorder="1" applyAlignment="1">
      <alignment horizontal="center" vertical="center"/>
    </xf>
    <xf numFmtId="0" fontId="7" fillId="0" borderId="2" xfId="2" applyFont="1" applyFill="1" applyBorder="1" applyAlignment="1">
      <alignment horizontal="left" vertical="center"/>
    </xf>
    <xf numFmtId="0" fontId="6" fillId="0" borderId="2" xfId="2" applyFont="1" applyFill="1" applyBorder="1" applyAlignment="1">
      <alignment vertical="center" wrapText="1"/>
    </xf>
    <xf numFmtId="164" fontId="7" fillId="0" borderId="2" xfId="1" applyNumberFormat="1" applyFont="1" applyBorder="1" applyAlignment="1">
      <alignment vertical="center"/>
    </xf>
    <xf numFmtId="3" fontId="6" fillId="0" borderId="2" xfId="0" applyNumberFormat="1" applyFont="1" applyFill="1" applyBorder="1" applyAlignment="1">
      <alignment horizontal="center" vertical="center"/>
    </xf>
    <xf numFmtId="166" fontId="6" fillId="0" borderId="2" xfId="0" applyNumberFormat="1" applyFont="1" applyFill="1" applyBorder="1" applyAlignment="1">
      <alignment horizontal="right" vertical="center"/>
    </xf>
    <xf numFmtId="0" fontId="7" fillId="0" borderId="0" xfId="0" applyFont="1" applyBorder="1" applyAlignment="1">
      <alignment vertical="center"/>
    </xf>
    <xf numFmtId="0" fontId="7" fillId="0" borderId="0" xfId="0" applyFont="1" applyFill="1" applyAlignment="1">
      <alignment vertical="center"/>
    </xf>
    <xf numFmtId="0" fontId="7" fillId="0" borderId="0" xfId="0" applyFont="1" applyAlignment="1">
      <alignment vertical="center" wrapText="1"/>
    </xf>
    <xf numFmtId="0" fontId="7" fillId="0" borderId="0" xfId="0" applyFont="1" applyFill="1" applyAlignment="1">
      <alignment horizontal="left" vertical="center"/>
    </xf>
    <xf numFmtId="3" fontId="7" fillId="0" borderId="0" xfId="0" applyNumberFormat="1" applyFont="1" applyAlignment="1">
      <alignment vertical="center"/>
    </xf>
    <xf numFmtId="164" fontId="7" fillId="0" borderId="0" xfId="0" applyNumberFormat="1" applyFont="1" applyFill="1" applyBorder="1" applyAlignment="1">
      <alignment vertical="center"/>
    </xf>
    <xf numFmtId="3" fontId="7" fillId="0" borderId="0" xfId="0" applyNumberFormat="1" applyFont="1" applyFill="1" applyBorder="1" applyAlignment="1">
      <alignment vertical="center"/>
    </xf>
    <xf numFmtId="0" fontId="7" fillId="0" borderId="6" xfId="0" applyFont="1" applyBorder="1" applyAlignment="1">
      <alignment horizontal="left" vertical="top" wrapText="1"/>
    </xf>
    <xf numFmtId="0" fontId="11" fillId="3" borderId="0" xfId="0" applyFont="1" applyFill="1" applyBorder="1" applyAlignment="1">
      <alignment horizontal="center" vertical="center" wrapText="1"/>
    </xf>
    <xf numFmtId="0" fontId="20" fillId="2" borderId="0" xfId="0" applyFont="1" applyFill="1" applyAlignment="1">
      <alignment horizontal="center" vertical="top" wrapText="1"/>
    </xf>
    <xf numFmtId="0" fontId="3" fillId="2" borderId="0" xfId="0" applyFont="1" applyFill="1" applyAlignment="1">
      <alignment horizontal="left" vertical="center" wrapText="1"/>
    </xf>
    <xf numFmtId="0" fontId="11" fillId="3" borderId="0"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2" xfId="0" applyFont="1" applyFill="1" applyBorder="1" applyAlignment="1">
      <alignment horizontal="center" vertical="top"/>
    </xf>
    <xf numFmtId="0" fontId="11" fillId="3" borderId="5" xfId="0" applyFont="1" applyFill="1" applyBorder="1" applyAlignment="1">
      <alignment horizontal="center" vertical="center" wrapText="1"/>
    </xf>
    <xf numFmtId="0" fontId="4" fillId="3" borderId="0" xfId="7" applyFont="1" applyFill="1" applyBorder="1" applyAlignment="1">
      <alignment horizontal="left" vertical="top" wrapText="1"/>
    </xf>
    <xf numFmtId="0" fontId="20" fillId="20" borderId="0" xfId="0" applyFont="1" applyFill="1" applyAlignment="1">
      <alignment horizontal="center" vertical="top" wrapText="1"/>
    </xf>
    <xf numFmtId="0" fontId="24" fillId="3" borderId="0" xfId="559" applyFont="1" applyFill="1" applyBorder="1" applyAlignment="1" applyProtection="1">
      <alignment horizontal="center" vertical="center" wrapText="1"/>
    </xf>
    <xf numFmtId="0" fontId="24" fillId="3" borderId="2" xfId="559" applyFont="1" applyFill="1" applyBorder="1" applyAlignment="1" applyProtection="1">
      <alignment horizontal="center" vertical="center" wrapText="1"/>
    </xf>
    <xf numFmtId="0" fontId="6" fillId="3" borderId="0" xfId="7" applyFont="1" applyFill="1" applyBorder="1" applyAlignment="1">
      <alignment horizontal="justify" vertical="top" wrapText="1"/>
    </xf>
    <xf numFmtId="0" fontId="0" fillId="0" borderId="0" xfId="0" applyAlignment="1">
      <alignment horizontal="justify" vertical="top" wrapText="1"/>
    </xf>
    <xf numFmtId="0" fontId="3" fillId="20" borderId="0" xfId="0" applyFont="1" applyFill="1" applyAlignment="1">
      <alignment horizontal="left" vertical="center" wrapText="1"/>
    </xf>
    <xf numFmtId="0" fontId="11" fillId="3" borderId="0" xfId="0" applyFont="1" applyFill="1" applyBorder="1" applyAlignment="1">
      <alignment vertical="center"/>
    </xf>
    <xf numFmtId="0" fontId="11" fillId="3" borderId="2" xfId="0" applyFont="1" applyFill="1" applyBorder="1" applyAlignment="1">
      <alignment vertical="center"/>
    </xf>
    <xf numFmtId="0" fontId="7" fillId="0" borderId="0" xfId="0" applyFont="1" applyAlignment="1">
      <alignment horizontal="left" vertical="center"/>
    </xf>
    <xf numFmtId="0" fontId="20" fillId="20" borderId="0" xfId="0" applyFont="1" applyFill="1" applyAlignment="1">
      <alignment horizontal="center" vertical="center" wrapText="1"/>
    </xf>
    <xf numFmtId="0" fontId="24" fillId="3" borderId="0" xfId="0" applyFont="1" applyFill="1" applyBorder="1" applyAlignment="1">
      <alignment horizontal="center" vertical="center"/>
    </xf>
    <xf numFmtId="0" fontId="24" fillId="3" borderId="2" xfId="0" applyFont="1" applyFill="1" applyBorder="1" applyAlignment="1">
      <alignment horizontal="center" vertical="center"/>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0" fontId="26" fillId="0" borderId="0" xfId="0" applyFont="1" applyAlignment="1">
      <alignment horizontal="left" vertical="center" wrapText="1"/>
    </xf>
    <xf numFmtId="0" fontId="7" fillId="0" borderId="0" xfId="0" applyFont="1" applyBorder="1" applyAlignment="1">
      <alignment horizontal="left" vertical="top" wrapText="1"/>
    </xf>
    <xf numFmtId="0" fontId="20" fillId="2" borderId="0" xfId="0" applyFont="1" applyFill="1" applyAlignment="1">
      <alignment horizontal="center" vertical="center" wrapText="1"/>
    </xf>
    <xf numFmtId="0" fontId="24" fillId="0" borderId="0" xfId="0" applyFont="1" applyFill="1" applyBorder="1" applyAlignment="1">
      <alignment horizontal="center" vertical="center"/>
    </xf>
    <xf numFmtId="0" fontId="24" fillId="0" borderId="2"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2" xfId="0" applyFont="1" applyFill="1" applyBorder="1" applyAlignment="1">
      <alignment horizontal="center" vertical="center"/>
    </xf>
    <xf numFmtId="0" fontId="5" fillId="18" borderId="0" xfId="0" applyFont="1" applyFill="1" applyBorder="1" applyAlignment="1">
      <alignment horizontal="justify" vertical="center" wrapText="1"/>
    </xf>
    <xf numFmtId="0" fontId="6" fillId="0" borderId="6" xfId="0" applyFont="1" applyFill="1" applyBorder="1" applyAlignment="1">
      <alignment horizontal="left" vertical="top" wrapText="1"/>
    </xf>
    <xf numFmtId="0" fontId="6" fillId="0" borderId="6" xfId="0" applyFont="1" applyFill="1" applyBorder="1" applyAlignment="1">
      <alignment horizontal="left" vertical="top"/>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xf>
    <xf numFmtId="0" fontId="3" fillId="2" borderId="0" xfId="0" applyFont="1" applyFill="1" applyAlignment="1">
      <alignment vertical="center" wrapText="1"/>
    </xf>
    <xf numFmtId="0" fontId="4" fillId="4" borderId="0" xfId="0" applyFont="1" applyFill="1" applyBorder="1" applyAlignment="1">
      <alignment horizontal="left" vertical="top" wrapText="1"/>
    </xf>
    <xf numFmtId="0" fontId="4" fillId="4" borderId="0" xfId="14" applyFont="1" applyFill="1" applyBorder="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7" fillId="0" borderId="0" xfId="0" applyFont="1" applyBorder="1" applyAlignment="1">
      <alignment horizontal="justify" vertical="top" wrapText="1"/>
    </xf>
    <xf numFmtId="0" fontId="24" fillId="3" borderId="0" xfId="0" applyFont="1" applyFill="1" applyBorder="1" applyAlignment="1">
      <alignment horizontal="left" vertical="center"/>
    </xf>
    <xf numFmtId="0" fontId="24" fillId="3" borderId="2" xfId="0" applyFont="1" applyFill="1" applyBorder="1" applyAlignment="1">
      <alignment horizontal="left" vertical="center"/>
    </xf>
    <xf numFmtId="0" fontId="11" fillId="0" borderId="0" xfId="0" applyFont="1" applyFill="1" applyBorder="1" applyAlignment="1">
      <alignment horizontal="left" vertical="center"/>
    </xf>
    <xf numFmtId="0" fontId="11" fillId="0" borderId="2" xfId="0" applyFont="1" applyFill="1" applyBorder="1" applyAlignment="1">
      <alignment horizontal="left" vertical="center"/>
    </xf>
    <xf numFmtId="0" fontId="5" fillId="21" borderId="0" xfId="2" applyFont="1" applyFill="1" applyBorder="1" applyAlignment="1">
      <alignment horizontal="left" vertical="top" wrapText="1"/>
    </xf>
    <xf numFmtId="0" fontId="5" fillId="0" borderId="0" xfId="0" applyFont="1" applyFill="1" applyBorder="1" applyAlignment="1">
      <alignment horizontal="justify" vertical="center" wrapText="1"/>
    </xf>
    <xf numFmtId="0" fontId="6" fillId="0" borderId="0" xfId="0" applyFont="1" applyFill="1" applyBorder="1" applyAlignment="1">
      <alignment horizontal="justify" vertical="top" wrapText="1"/>
    </xf>
    <xf numFmtId="0" fontId="30" fillId="0" borderId="0" xfId="0" applyFont="1" applyFill="1" applyBorder="1" applyAlignment="1">
      <alignment horizontal="left" vertical="center"/>
    </xf>
    <xf numFmtId="0" fontId="30" fillId="0" borderId="2" xfId="0" applyFont="1" applyFill="1" applyBorder="1" applyAlignment="1">
      <alignment horizontal="left" vertical="center"/>
    </xf>
    <xf numFmtId="0" fontId="37" fillId="0" borderId="0"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0" fillId="3" borderId="2" xfId="0" applyFont="1" applyFill="1" applyBorder="1" applyAlignment="1">
      <alignment horizontal="center" vertical="center"/>
    </xf>
    <xf numFmtId="0" fontId="30" fillId="3" borderId="0" xfId="0" applyFont="1" applyFill="1" applyBorder="1" applyAlignment="1">
      <alignment horizontal="center" vertical="center"/>
    </xf>
    <xf numFmtId="0" fontId="30" fillId="3" borderId="0" xfId="0" applyFont="1" applyFill="1" applyBorder="1" applyAlignment="1">
      <alignment horizontal="center" vertical="center" wrapText="1"/>
    </xf>
  </cellXfs>
  <cellStyles count="560">
    <cellStyle name="_x0008__x0002_" xfId="542"/>
    <cellStyle name="20% - Énfasis1 2" xfId="15"/>
    <cellStyle name="20% - Énfasis2 2" xfId="16"/>
    <cellStyle name="20% - Énfasis3 2" xfId="17"/>
    <cellStyle name="20% - Énfasis4 2" xfId="18"/>
    <cellStyle name="20% - Énfasis5 2" xfId="19"/>
    <cellStyle name="20% - Énfasis6 2" xfId="20"/>
    <cellStyle name="40% - Énfasis1 2" xfId="21"/>
    <cellStyle name="40% - Énfasis2 2" xfId="22"/>
    <cellStyle name="40% - Énfasis3 2" xfId="23"/>
    <cellStyle name="40% - Énfasis4 2" xfId="24"/>
    <cellStyle name="40% - Énfasis5 2" xfId="25"/>
    <cellStyle name="40% - Énfasis6 2" xfId="26"/>
    <cellStyle name="Hipervínculo 2" xfId="4"/>
    <cellStyle name="Hipervínculo 2 2" xfId="559"/>
    <cellStyle name="Millares" xfId="1" builtinId="3"/>
    <cellStyle name="Millares 10" xfId="27"/>
    <cellStyle name="Millares 10 2" xfId="28"/>
    <cellStyle name="Millares 100" xfId="29"/>
    <cellStyle name="Millares 101" xfId="30"/>
    <cellStyle name="Millares 102" xfId="31"/>
    <cellStyle name="Millares 103" xfId="32"/>
    <cellStyle name="Millares 104" xfId="33"/>
    <cellStyle name="Millares 105" xfId="34"/>
    <cellStyle name="Millares 106" xfId="35"/>
    <cellStyle name="Millares 107" xfId="36"/>
    <cellStyle name="Millares 108" xfId="37"/>
    <cellStyle name="Millares 109" xfId="38"/>
    <cellStyle name="Millares 11" xfId="39"/>
    <cellStyle name="Millares 110" xfId="40"/>
    <cellStyle name="Millares 111" xfId="41"/>
    <cellStyle name="Millares 112" xfId="42"/>
    <cellStyle name="Millares 113" xfId="43"/>
    <cellStyle name="Millares 114" xfId="44"/>
    <cellStyle name="Millares 115" xfId="45"/>
    <cellStyle name="Millares 116" xfId="46"/>
    <cellStyle name="Millares 117" xfId="47"/>
    <cellStyle name="Millares 118" xfId="48"/>
    <cellStyle name="Millares 119" xfId="49"/>
    <cellStyle name="Millares 12" xfId="50"/>
    <cellStyle name="Millares 120" xfId="51"/>
    <cellStyle name="Millares 121" xfId="52"/>
    <cellStyle name="Millares 122" xfId="53"/>
    <cellStyle name="Millares 123" xfId="54"/>
    <cellStyle name="Millares 124" xfId="55"/>
    <cellStyle name="Millares 125" xfId="56"/>
    <cellStyle name="Millares 126" xfId="57"/>
    <cellStyle name="Millares 127" xfId="58"/>
    <cellStyle name="Millares 128" xfId="59"/>
    <cellStyle name="Millares 129" xfId="60"/>
    <cellStyle name="Millares 13" xfId="61"/>
    <cellStyle name="Millares 130" xfId="62"/>
    <cellStyle name="Millares 131" xfId="63"/>
    <cellStyle name="Millares 132" xfId="64"/>
    <cellStyle name="Millares 132 2" xfId="65"/>
    <cellStyle name="Millares 133" xfId="66"/>
    <cellStyle name="Millares 134" xfId="67"/>
    <cellStyle name="Millares 135" xfId="68"/>
    <cellStyle name="Millares 136" xfId="69"/>
    <cellStyle name="Millares 137" xfId="70"/>
    <cellStyle name="Millares 138" xfId="71"/>
    <cellStyle name="Millares 139" xfId="72"/>
    <cellStyle name="Millares 14" xfId="73"/>
    <cellStyle name="Millares 140" xfId="74"/>
    <cellStyle name="Millares 141" xfId="75"/>
    <cellStyle name="Millares 142" xfId="76"/>
    <cellStyle name="Millares 143" xfId="77"/>
    <cellStyle name="Millares 144" xfId="78"/>
    <cellStyle name="Millares 145" xfId="79"/>
    <cellStyle name="Millares 146" xfId="80"/>
    <cellStyle name="Millares 147" xfId="81"/>
    <cellStyle name="Millares 148" xfId="82"/>
    <cellStyle name="Millares 149" xfId="83"/>
    <cellStyle name="Millares 15" xfId="84"/>
    <cellStyle name="Millares 150" xfId="85"/>
    <cellStyle name="Millares 151" xfId="86"/>
    <cellStyle name="Millares 151 2" xfId="87"/>
    <cellStyle name="Millares 152" xfId="88"/>
    <cellStyle name="Millares 153" xfId="89"/>
    <cellStyle name="Millares 153 2" xfId="90"/>
    <cellStyle name="Millares 154" xfId="91"/>
    <cellStyle name="Millares 155" xfId="92"/>
    <cellStyle name="Millares 156" xfId="93"/>
    <cellStyle name="Millares 157" xfId="94"/>
    <cellStyle name="Millares 158" xfId="95"/>
    <cellStyle name="Millares 159" xfId="96"/>
    <cellStyle name="Millares 16" xfId="97"/>
    <cellStyle name="Millares 160" xfId="98"/>
    <cellStyle name="Millares 161" xfId="99"/>
    <cellStyle name="Millares 162" xfId="100"/>
    <cellStyle name="Millares 163" xfId="101"/>
    <cellStyle name="Millares 164" xfId="102"/>
    <cellStyle name="Millares 165" xfId="103"/>
    <cellStyle name="Millares 166" xfId="104"/>
    <cellStyle name="Millares 167" xfId="105"/>
    <cellStyle name="Millares 168" xfId="106"/>
    <cellStyle name="Millares 169" xfId="107"/>
    <cellStyle name="Millares 17" xfId="108"/>
    <cellStyle name="Millares 170" xfId="109"/>
    <cellStyle name="Millares 171" xfId="110"/>
    <cellStyle name="Millares 172" xfId="111"/>
    <cellStyle name="Millares 173" xfId="112"/>
    <cellStyle name="Millares 174" xfId="113"/>
    <cellStyle name="Millares 175" xfId="114"/>
    <cellStyle name="Millares 176" xfId="115"/>
    <cellStyle name="Millares 177" xfId="116"/>
    <cellStyle name="Millares 178" xfId="117"/>
    <cellStyle name="Millares 179" xfId="118"/>
    <cellStyle name="Millares 18" xfId="119"/>
    <cellStyle name="Millares 180" xfId="120"/>
    <cellStyle name="Millares 181" xfId="121"/>
    <cellStyle name="Millares 182" xfId="122"/>
    <cellStyle name="Millares 183" xfId="123"/>
    <cellStyle name="Millares 184" xfId="124"/>
    <cellStyle name="Millares 185" xfId="125"/>
    <cellStyle name="Millares 186" xfId="126"/>
    <cellStyle name="Millares 187" xfId="127"/>
    <cellStyle name="Millares 188" xfId="128"/>
    <cellStyle name="Millares 189" xfId="129"/>
    <cellStyle name="Millares 19" xfId="130"/>
    <cellStyle name="Millares 190" xfId="131"/>
    <cellStyle name="Millares 191" xfId="132"/>
    <cellStyle name="Millares 192" xfId="133"/>
    <cellStyle name="Millares 193" xfId="134"/>
    <cellStyle name="Millares 194" xfId="135"/>
    <cellStyle name="Millares 195" xfId="136"/>
    <cellStyle name="Millares 196" xfId="137"/>
    <cellStyle name="Millares 197" xfId="138"/>
    <cellStyle name="Millares 198" xfId="139"/>
    <cellStyle name="Millares 199" xfId="140"/>
    <cellStyle name="Millares 2" xfId="5"/>
    <cellStyle name="Millares 2 2" xfId="9"/>
    <cellStyle name="Millares 2 2 2" xfId="537"/>
    <cellStyle name="Millares 2 2 3" xfId="552"/>
    <cellStyle name="Millares 2 3" xfId="11"/>
    <cellStyle name="Millares 2 3 2" xfId="558"/>
    <cellStyle name="Millares 2 4" xfId="539"/>
    <cellStyle name="Millares 2 5" xfId="544"/>
    <cellStyle name="Millares 20" xfId="141"/>
    <cellStyle name="Millares 200" xfId="142"/>
    <cellStyle name="Millares 201" xfId="143"/>
    <cellStyle name="Millares 202" xfId="144"/>
    <cellStyle name="Millares 203" xfId="145"/>
    <cellStyle name="Millares 204" xfId="146"/>
    <cellStyle name="Millares 205" xfId="147"/>
    <cellStyle name="Millares 206" xfId="148"/>
    <cellStyle name="Millares 207" xfId="149"/>
    <cellStyle name="Millares 208" xfId="150"/>
    <cellStyle name="Millares 209" xfId="151"/>
    <cellStyle name="Millares 21" xfId="152"/>
    <cellStyle name="Millares 210" xfId="153"/>
    <cellStyle name="Millares 211" xfId="154"/>
    <cellStyle name="Millares 212" xfId="155"/>
    <cellStyle name="Millares 213" xfId="156"/>
    <cellStyle name="Millares 214" xfId="157"/>
    <cellStyle name="Millares 215" xfId="158"/>
    <cellStyle name="Millares 216" xfId="159"/>
    <cellStyle name="Millares 217" xfId="160"/>
    <cellStyle name="Millares 218" xfId="161"/>
    <cellStyle name="Millares 219" xfId="162"/>
    <cellStyle name="Millares 22" xfId="163"/>
    <cellStyle name="Millares 220" xfId="164"/>
    <cellStyle name="Millares 221" xfId="165"/>
    <cellStyle name="Millares 222" xfId="166"/>
    <cellStyle name="Millares 223" xfId="167"/>
    <cellStyle name="Millares 224" xfId="168"/>
    <cellStyle name="Millares 225" xfId="169"/>
    <cellStyle name="Millares 226" xfId="170"/>
    <cellStyle name="Millares 227" xfId="171"/>
    <cellStyle name="Millares 228" xfId="172"/>
    <cellStyle name="Millares 229" xfId="173"/>
    <cellStyle name="Millares 23" xfId="174"/>
    <cellStyle name="Millares 230" xfId="175"/>
    <cellStyle name="Millares 231" xfId="176"/>
    <cellStyle name="Millares 232" xfId="177"/>
    <cellStyle name="Millares 233" xfId="178"/>
    <cellStyle name="Millares 234" xfId="179"/>
    <cellStyle name="Millares 235" xfId="180"/>
    <cellStyle name="Millares 236" xfId="181"/>
    <cellStyle name="Millares 237" xfId="182"/>
    <cellStyle name="Millares 238" xfId="531"/>
    <cellStyle name="Millares 24" xfId="183"/>
    <cellStyle name="Millares 25" xfId="184"/>
    <cellStyle name="Millares 26" xfId="185"/>
    <cellStyle name="Millares 27" xfId="186"/>
    <cellStyle name="Millares 28" xfId="187"/>
    <cellStyle name="Millares 29" xfId="188"/>
    <cellStyle name="Millares 3" xfId="189"/>
    <cellStyle name="Millares 3 2" xfId="190"/>
    <cellStyle name="Millares 3 2 2" xfId="191"/>
    <cellStyle name="Millares 3 3" xfId="192"/>
    <cellStyle name="Millares 3 4" xfId="536"/>
    <cellStyle name="Millares 3 5" xfId="555"/>
    <cellStyle name="Millares 30" xfId="193"/>
    <cellStyle name="Millares 31" xfId="194"/>
    <cellStyle name="Millares 32" xfId="195"/>
    <cellStyle name="Millares 33" xfId="196"/>
    <cellStyle name="Millares 34" xfId="197"/>
    <cellStyle name="Millares 35" xfId="198"/>
    <cellStyle name="Millares 36" xfId="199"/>
    <cellStyle name="Millares 36 2" xfId="200"/>
    <cellStyle name="Millares 37" xfId="201"/>
    <cellStyle name="Millares 38" xfId="202"/>
    <cellStyle name="Millares 39" xfId="203"/>
    <cellStyle name="Millares 4" xfId="204"/>
    <cellStyle name="Millares 4 2" xfId="540"/>
    <cellStyle name="Millares 4 3" xfId="543"/>
    <cellStyle name="Millares 4 4" xfId="546"/>
    <cellStyle name="Millares 40" xfId="205"/>
    <cellStyle name="Millares 41" xfId="206"/>
    <cellStyle name="Millares 42" xfId="207"/>
    <cellStyle name="Millares 43" xfId="208"/>
    <cellStyle name="Millares 44" xfId="209"/>
    <cellStyle name="Millares 44 2" xfId="210"/>
    <cellStyle name="Millares 45" xfId="211"/>
    <cellStyle name="Millares 46" xfId="212"/>
    <cellStyle name="Millares 47" xfId="213"/>
    <cellStyle name="Millares 48" xfId="214"/>
    <cellStyle name="Millares 49" xfId="215"/>
    <cellStyle name="Millares 5" xfId="216"/>
    <cellStyle name="Millares 5 2" xfId="548"/>
    <cellStyle name="Millares 50" xfId="217"/>
    <cellStyle name="Millares 51" xfId="218"/>
    <cellStyle name="Millares 52" xfId="219"/>
    <cellStyle name="Millares 53" xfId="220"/>
    <cellStyle name="Millares 54" xfId="221"/>
    <cellStyle name="Millares 55" xfId="222"/>
    <cellStyle name="Millares 56" xfId="223"/>
    <cellStyle name="Millares 57" xfId="224"/>
    <cellStyle name="Millares 58" xfId="225"/>
    <cellStyle name="Millares 58 2" xfId="226"/>
    <cellStyle name="Millares 59" xfId="227"/>
    <cellStyle name="Millares 6" xfId="228"/>
    <cellStyle name="Millares 6 2" xfId="551"/>
    <cellStyle name="Millares 60" xfId="229"/>
    <cellStyle name="Millares 61" xfId="230"/>
    <cellStyle name="Millares 62" xfId="231"/>
    <cellStyle name="Millares 63" xfId="232"/>
    <cellStyle name="Millares 64" xfId="233"/>
    <cellStyle name="Millares 65" xfId="234"/>
    <cellStyle name="Millares 66" xfId="235"/>
    <cellStyle name="Millares 67" xfId="236"/>
    <cellStyle name="Millares 68" xfId="237"/>
    <cellStyle name="Millares 69" xfId="238"/>
    <cellStyle name="Millares 7" xfId="239"/>
    <cellStyle name="Millares 70" xfId="240"/>
    <cellStyle name="Millares 70 2" xfId="241"/>
    <cellStyle name="Millares 71" xfId="242"/>
    <cellStyle name="Millares 72" xfId="243"/>
    <cellStyle name="Millares 73" xfId="244"/>
    <cellStyle name="Millares 74" xfId="245"/>
    <cellStyle name="Millares 75" xfId="246"/>
    <cellStyle name="Millares 76" xfId="247"/>
    <cellStyle name="Millares 77" xfId="248"/>
    <cellStyle name="Millares 78" xfId="249"/>
    <cellStyle name="Millares 79" xfId="250"/>
    <cellStyle name="Millares 8" xfId="251"/>
    <cellStyle name="Millares 80" xfId="252"/>
    <cellStyle name="Millares 81" xfId="253"/>
    <cellStyle name="Millares 82" xfId="254"/>
    <cellStyle name="Millares 83" xfId="255"/>
    <cellStyle name="Millares 84" xfId="256"/>
    <cellStyle name="Millares 85" xfId="257"/>
    <cellStyle name="Millares 86" xfId="258"/>
    <cellStyle name="Millares 87" xfId="259"/>
    <cellStyle name="Millares 88" xfId="260"/>
    <cellStyle name="Millares 89" xfId="261"/>
    <cellStyle name="Millares 9" xfId="262"/>
    <cellStyle name="Millares 90" xfId="263"/>
    <cellStyle name="Millares 91" xfId="264"/>
    <cellStyle name="Millares 92" xfId="265"/>
    <cellStyle name="Millares 93" xfId="266"/>
    <cellStyle name="Millares 94" xfId="267"/>
    <cellStyle name="Millares 95" xfId="268"/>
    <cellStyle name="Millares 96" xfId="269"/>
    <cellStyle name="Millares 97" xfId="270"/>
    <cellStyle name="Millares 98" xfId="271"/>
    <cellStyle name="Millares 99" xfId="272"/>
    <cellStyle name="Millares 99 2" xfId="273"/>
    <cellStyle name="Normal" xfId="0" builtinId="0"/>
    <cellStyle name="Normal 10" xfId="274"/>
    <cellStyle name="Normal 100" xfId="275"/>
    <cellStyle name="Normal 101" xfId="276"/>
    <cellStyle name="Normal 102" xfId="277"/>
    <cellStyle name="Normal 103" xfId="278"/>
    <cellStyle name="Normal 104" xfId="279"/>
    <cellStyle name="Normal 105" xfId="280"/>
    <cellStyle name="Normal 106" xfId="281"/>
    <cellStyle name="Normal 107" xfId="282"/>
    <cellStyle name="Normal 108" xfId="283"/>
    <cellStyle name="Normal 109" xfId="284"/>
    <cellStyle name="Normal 11" xfId="285"/>
    <cellStyle name="Normal 11 2" xfId="549"/>
    <cellStyle name="Normal 110" xfId="286"/>
    <cellStyle name="Normal 111" xfId="287"/>
    <cellStyle name="Normal 112" xfId="288"/>
    <cellStyle name="Normal 113" xfId="289"/>
    <cellStyle name="Normal 114" xfId="290"/>
    <cellStyle name="Normal 115" xfId="291"/>
    <cellStyle name="Normal 116" xfId="292"/>
    <cellStyle name="Normal 117" xfId="293"/>
    <cellStyle name="Normal 118" xfId="294"/>
    <cellStyle name="Normal 118 2" xfId="295"/>
    <cellStyle name="Normal 119" xfId="296"/>
    <cellStyle name="Normal 12" xfId="297"/>
    <cellStyle name="Normal 120" xfId="298"/>
    <cellStyle name="Normal 121" xfId="299"/>
    <cellStyle name="Normal 122" xfId="300"/>
    <cellStyle name="Normal 123" xfId="301"/>
    <cellStyle name="Normal 124" xfId="302"/>
    <cellStyle name="Normal 125" xfId="303"/>
    <cellStyle name="Normal 126" xfId="304"/>
    <cellStyle name="Normal 127" xfId="305"/>
    <cellStyle name="Normal 128" xfId="306"/>
    <cellStyle name="Normal 129" xfId="307"/>
    <cellStyle name="Normal 13" xfId="308"/>
    <cellStyle name="Normal 130" xfId="309"/>
    <cellStyle name="Normal 131" xfId="310"/>
    <cellStyle name="Normal 132" xfId="311"/>
    <cellStyle name="Normal 132 2" xfId="312"/>
    <cellStyle name="Normal 133" xfId="313"/>
    <cellStyle name="Normal 134" xfId="314"/>
    <cellStyle name="Normal 135" xfId="315"/>
    <cellStyle name="Normal 136" xfId="316"/>
    <cellStyle name="Normal 137" xfId="317"/>
    <cellStyle name="Normal 138" xfId="318"/>
    <cellStyle name="Normal 139" xfId="319"/>
    <cellStyle name="Normal 14" xfId="320"/>
    <cellStyle name="Normal 140" xfId="321"/>
    <cellStyle name="Normal 140 2" xfId="322"/>
    <cellStyle name="Normal 141" xfId="323"/>
    <cellStyle name="Normal 142" xfId="324"/>
    <cellStyle name="Normal 143" xfId="325"/>
    <cellStyle name="Normal 144" xfId="326"/>
    <cellStyle name="Normal 145" xfId="327"/>
    <cellStyle name="Normal 146" xfId="328"/>
    <cellStyle name="Normal 147" xfId="329"/>
    <cellStyle name="Normal 148" xfId="330"/>
    <cellStyle name="Normal 149" xfId="331"/>
    <cellStyle name="Normal 15" xfId="332"/>
    <cellStyle name="Normal 150" xfId="333"/>
    <cellStyle name="Normal 151" xfId="334"/>
    <cellStyle name="Normal 152" xfId="335"/>
    <cellStyle name="Normal 153" xfId="336"/>
    <cellStyle name="Normal 154" xfId="337"/>
    <cellStyle name="Normal 155" xfId="338"/>
    <cellStyle name="Normal 156" xfId="339"/>
    <cellStyle name="Normal 157" xfId="340"/>
    <cellStyle name="Normal 158" xfId="341"/>
    <cellStyle name="Normal 159" xfId="342"/>
    <cellStyle name="Normal 16" xfId="343"/>
    <cellStyle name="Normal 160" xfId="344"/>
    <cellStyle name="Normal 161" xfId="345"/>
    <cellStyle name="Normal 162" xfId="346"/>
    <cellStyle name="Normal 163" xfId="347"/>
    <cellStyle name="Normal 164" xfId="348"/>
    <cellStyle name="Normal 165" xfId="349"/>
    <cellStyle name="Normal 166" xfId="350"/>
    <cellStyle name="Normal 167" xfId="351"/>
    <cellStyle name="Normal 168" xfId="352"/>
    <cellStyle name="Normal 169" xfId="353"/>
    <cellStyle name="Normal 17" xfId="354"/>
    <cellStyle name="Normal 170" xfId="355"/>
    <cellStyle name="Normal 171" xfId="356"/>
    <cellStyle name="Normal 172" xfId="357"/>
    <cellStyle name="Normal 173" xfId="358"/>
    <cellStyle name="Normal 174" xfId="359"/>
    <cellStyle name="Normal 175" xfId="360"/>
    <cellStyle name="Normal 176" xfId="361"/>
    <cellStyle name="Normal 177" xfId="362"/>
    <cellStyle name="Normal 178" xfId="363"/>
    <cellStyle name="Normal 179" xfId="364"/>
    <cellStyle name="Normal 18" xfId="365"/>
    <cellStyle name="Normal 180" xfId="366"/>
    <cellStyle name="Normal 181" xfId="367"/>
    <cellStyle name="Normal 182" xfId="368"/>
    <cellStyle name="Normal 183" xfId="369"/>
    <cellStyle name="Normal 184" xfId="370"/>
    <cellStyle name="Normal 185" xfId="371"/>
    <cellStyle name="Normal 186" xfId="372"/>
    <cellStyle name="Normal 187" xfId="373"/>
    <cellStyle name="Normal 188" xfId="374"/>
    <cellStyle name="Normal 189" xfId="375"/>
    <cellStyle name="Normal 19" xfId="376"/>
    <cellStyle name="Normal 190" xfId="377"/>
    <cellStyle name="Normal 191" xfId="378"/>
    <cellStyle name="Normal 192" xfId="379"/>
    <cellStyle name="Normal 193" xfId="380"/>
    <cellStyle name="Normal 194" xfId="381"/>
    <cellStyle name="Normal 195" xfId="382"/>
    <cellStyle name="Normal 196" xfId="383"/>
    <cellStyle name="Normal 197" xfId="384"/>
    <cellStyle name="Normal 198" xfId="385"/>
    <cellStyle name="Normal 199" xfId="386"/>
    <cellStyle name="Normal 2" xfId="3"/>
    <cellStyle name="Normal 2 2" xfId="7"/>
    <cellStyle name="Normal 2 2 2" xfId="13"/>
    <cellStyle name="Normal 2 2 3" xfId="556"/>
    <cellStyle name="Normal 2 3" xfId="8"/>
    <cellStyle name="Normal 2 3 2" xfId="538"/>
    <cellStyle name="Normal 2 3 3" xfId="530"/>
    <cellStyle name="Normal 2 4" xfId="387"/>
    <cellStyle name="Normal 2 4 2" xfId="388"/>
    <cellStyle name="Normal 2 4 3" xfId="533"/>
    <cellStyle name="Normal 2 5" xfId="14"/>
    <cellStyle name="Normal 20" xfId="389"/>
    <cellStyle name="Normal 200" xfId="390"/>
    <cellStyle name="Normal 201" xfId="391"/>
    <cellStyle name="Normal 202" xfId="392"/>
    <cellStyle name="Normal 203" xfId="393"/>
    <cellStyle name="Normal 204" xfId="394"/>
    <cellStyle name="Normal 205" xfId="395"/>
    <cellStyle name="Normal 206" xfId="396"/>
    <cellStyle name="Normal 207" xfId="397"/>
    <cellStyle name="Normal 208" xfId="398"/>
    <cellStyle name="Normal 209" xfId="399"/>
    <cellStyle name="Normal 21" xfId="400"/>
    <cellStyle name="Normal 210" xfId="401"/>
    <cellStyle name="Normal 211" xfId="402"/>
    <cellStyle name="Normal 212" xfId="403"/>
    <cellStyle name="Normal 213" xfId="404"/>
    <cellStyle name="Normal 214" xfId="405"/>
    <cellStyle name="Normal 215" xfId="406"/>
    <cellStyle name="Normal 216" xfId="407"/>
    <cellStyle name="Normal 217" xfId="408"/>
    <cellStyle name="Normal 218" xfId="409"/>
    <cellStyle name="Normal 219" xfId="410"/>
    <cellStyle name="Normal 22" xfId="411"/>
    <cellStyle name="Normal 220" xfId="412"/>
    <cellStyle name="Normal 221" xfId="413"/>
    <cellStyle name="Normal 222" xfId="414"/>
    <cellStyle name="Normal 223" xfId="415"/>
    <cellStyle name="Normal 224" xfId="416"/>
    <cellStyle name="Normal 225" xfId="417"/>
    <cellStyle name="Normal 226" xfId="418"/>
    <cellStyle name="Normal 227" xfId="419"/>
    <cellStyle name="Normal 228" xfId="420"/>
    <cellStyle name="Normal 229" xfId="421"/>
    <cellStyle name="Normal 23" xfId="422"/>
    <cellStyle name="Normal 230" xfId="423"/>
    <cellStyle name="Normal 231" xfId="424"/>
    <cellStyle name="Normal 232" xfId="425"/>
    <cellStyle name="Normal 233" xfId="426"/>
    <cellStyle name="Normal 234" xfId="427"/>
    <cellStyle name="Normal 235" xfId="428"/>
    <cellStyle name="Normal 236" xfId="429"/>
    <cellStyle name="Normal 237" xfId="430"/>
    <cellStyle name="Normal 238" xfId="431"/>
    <cellStyle name="Normal 239" xfId="432"/>
    <cellStyle name="Normal 24" xfId="433"/>
    <cellStyle name="Normal 240" xfId="434"/>
    <cellStyle name="Normal 241" xfId="435"/>
    <cellStyle name="Normal 242" xfId="436"/>
    <cellStyle name="Normal 25" xfId="437"/>
    <cellStyle name="Normal 26" xfId="438"/>
    <cellStyle name="Normal 27" xfId="439"/>
    <cellStyle name="Normal 28" xfId="440"/>
    <cellStyle name="Normal 29" xfId="441"/>
    <cellStyle name="Normal 3" xfId="12"/>
    <cellStyle name="Normal 3 2" xfId="6"/>
    <cellStyle name="Normal 3 2 2" xfId="554"/>
    <cellStyle name="Normal 3 2 2 2" xfId="557"/>
    <cellStyle name="Normal 3 2 3" xfId="535"/>
    <cellStyle name="Normal 3 3" xfId="442"/>
    <cellStyle name="Normal 30" xfId="443"/>
    <cellStyle name="Normal 31" xfId="444"/>
    <cellStyle name="Normal 32" xfId="445"/>
    <cellStyle name="Normal 33" xfId="446"/>
    <cellStyle name="Normal 34" xfId="447"/>
    <cellStyle name="Normal 35" xfId="448"/>
    <cellStyle name="Normal 36" xfId="449"/>
    <cellStyle name="Normal 37" xfId="450"/>
    <cellStyle name="Normal 38" xfId="451"/>
    <cellStyle name="Normal 39" xfId="452"/>
    <cellStyle name="Normal 4" xfId="453"/>
    <cellStyle name="Normal 4 2" xfId="454"/>
    <cellStyle name="Normal 4 2 2" xfId="455"/>
    <cellStyle name="Normal 4 2 3" xfId="456"/>
    <cellStyle name="Normal 4 2 4" xfId="550"/>
    <cellStyle name="Normal 4 3" xfId="545"/>
    <cellStyle name="Normal 4 4" xfId="553"/>
    <cellStyle name="Normal 40" xfId="457"/>
    <cellStyle name="Normal 41" xfId="458"/>
    <cellStyle name="Normal 42" xfId="459"/>
    <cellStyle name="Normal 43" xfId="460"/>
    <cellStyle name="Normal 44" xfId="461"/>
    <cellStyle name="Normal 45" xfId="462"/>
    <cellStyle name="Normal 46" xfId="463"/>
    <cellStyle name="Normal 47" xfId="464"/>
    <cellStyle name="Normal 48" xfId="465"/>
    <cellStyle name="Normal 48 2" xfId="466"/>
    <cellStyle name="Normal 49" xfId="467"/>
    <cellStyle name="Normal 5" xfId="468"/>
    <cellStyle name="Normal 5 2" xfId="469"/>
    <cellStyle name="Normal 5 3" xfId="541"/>
    <cellStyle name="Normal 50" xfId="470"/>
    <cellStyle name="Normal 51" xfId="471"/>
    <cellStyle name="Normal 52" xfId="472"/>
    <cellStyle name="Normal 53" xfId="473"/>
    <cellStyle name="Normal 54" xfId="474"/>
    <cellStyle name="Normal 55" xfId="475"/>
    <cellStyle name="Normal 56" xfId="476"/>
    <cellStyle name="Normal 57" xfId="477"/>
    <cellStyle name="Normal 58" xfId="478"/>
    <cellStyle name="Normal 59" xfId="479"/>
    <cellStyle name="Normal 6" xfId="480"/>
    <cellStyle name="Normal 6 2" xfId="534"/>
    <cellStyle name="Normal 60" xfId="481"/>
    <cellStyle name="Normal 61" xfId="482"/>
    <cellStyle name="Normal 62" xfId="483"/>
    <cellStyle name="Normal 63" xfId="484"/>
    <cellStyle name="Normal 63 2" xfId="485"/>
    <cellStyle name="Normal 64" xfId="486"/>
    <cellStyle name="Normal 65" xfId="487"/>
    <cellStyle name="Normal 66" xfId="488"/>
    <cellStyle name="Normal 67" xfId="489"/>
    <cellStyle name="Normal 67 2" xfId="490"/>
    <cellStyle name="Normal 68" xfId="491"/>
    <cellStyle name="Normal 69" xfId="492"/>
    <cellStyle name="Normal 7" xfId="493"/>
    <cellStyle name="Normal 7 2" xfId="10"/>
    <cellStyle name="Normal 70" xfId="494"/>
    <cellStyle name="Normal 71" xfId="495"/>
    <cellStyle name="Normal 72" xfId="496"/>
    <cellStyle name="Normal 73" xfId="497"/>
    <cellStyle name="Normal 74" xfId="498"/>
    <cellStyle name="Normal 75" xfId="499"/>
    <cellStyle name="Normal 76" xfId="500"/>
    <cellStyle name="Normal 77" xfId="501"/>
    <cellStyle name="Normal 78" xfId="502"/>
    <cellStyle name="Normal 79" xfId="503"/>
    <cellStyle name="Normal 8" xfId="504"/>
    <cellStyle name="Normal 8 2" xfId="547"/>
    <cellStyle name="Normal 80" xfId="505"/>
    <cellStyle name="Normal 81" xfId="506"/>
    <cellStyle name="Normal 82" xfId="507"/>
    <cellStyle name="Normal 82 2" xfId="508"/>
    <cellStyle name="Normal 83" xfId="509"/>
    <cellStyle name="Normal 84" xfId="510"/>
    <cellStyle name="Normal 85" xfId="511"/>
    <cellStyle name="Normal 86" xfId="512"/>
    <cellStyle name="Normal 87" xfId="513"/>
    <cellStyle name="Normal 88" xfId="514"/>
    <cellStyle name="Normal 89" xfId="515"/>
    <cellStyle name="Normal 9" xfId="516"/>
    <cellStyle name="Normal 9 2" xfId="532"/>
    <cellStyle name="Normal 90" xfId="517"/>
    <cellStyle name="Normal 91" xfId="518"/>
    <cellStyle name="Normal 92" xfId="519"/>
    <cellStyle name="Normal 93" xfId="520"/>
    <cellStyle name="Normal 94" xfId="521"/>
    <cellStyle name="Normal 95" xfId="522"/>
    <cellStyle name="Normal 96" xfId="523"/>
    <cellStyle name="Normal 97" xfId="524"/>
    <cellStyle name="Normal 98" xfId="525"/>
    <cellStyle name="Normal 99" xfId="526"/>
    <cellStyle name="Normal_Hoja1" xfId="2"/>
    <cellStyle name="Notas 2" xfId="527"/>
    <cellStyle name="Notas 2 2" xfId="528"/>
    <cellStyle name="Notas 3" xfId="529"/>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INDOWS\TEMP\Cfe%20Pidiregas%20Tomo%20IV%202001%20(1a.%20VER)%2001-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Calendarios%202003\DGPyPA\Lunes13\BANPRO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iclo%202009\Proyecto%202009\Nueva%20clasificaci&#243;n\Libro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2003.04.29%20Exp.Motivos%20PPEF%20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is%20documentos\Ciclo%202008\Escenarios\29AgostoRB\070819%20Resumen%20Comparativo%202007-2008%20(3.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rcc\PEF%202009\cat&#225;logos%20funcion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os%20%20c\drive%20D\UPCP-Informes%20Trimestrales\2015\1&#176;%20trimestre\Consultas\para%20Semarnat-G&#233;nero%20y%20pobrez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ioritarios%20y%20principa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BASES%202008\CUENTA%20P&#218;BLICA%202000-2007\CUENTA%20P&#218;BLICA%202004-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JJRB2002\EXCEL\ASIGNACION%20ORIGINAL%20DEFINITIV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gerardo_estrada\Configuraci&#243;n%20local\Archivos%20temporales%20de%20Internet\OLK76\Gr&#225;ficas%20Exp%20Mot%20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IP\PEF04\Exposicion%20de%20Motivos\2003.08.13%20Exp.Motivos%20PPEF%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mantonio_hernandez\Configuraci&#243;n%20local\Archivos%20temporales%20de%20Internet\OLKCD\GBM%20ULTIMA%20HOR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ciclo%202009\Aprobado%202009\Cuadernos%20PEF%202009\Analisis%20por%20Unidad%20Responsable%2008-09%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a%20Para%20llevar\CRC%202009\CRC%202009%20Ramos%20prueb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ario_ruiz\Mis%20documentos\Expo%20motivos%202004\03-11\2003.11.04%20Inversi&#243;n%20Social%20Gr&#225;ficas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os%20%20c\drive%20D\UPCP-Informes%20Trimestrales\2015\1&#176;%20trimestre\Consultas\para%20Semarnat-G&#233;nero%20y%20pobrez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fernanda_lopez\Documents\Transversales\2011\Reporte%20Jovenes%204o%20Trim%20v25011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RPEDEV%20ADECUADO%20II,%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miguel_fernandez\Configuraci&#243;n%20local\Archivos%20temporales%20de%20Internet\OLK10\definitivo\funcional%20por%20ramo%20ppef%20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nzipped\Base%20de%20datos%20Gobierno%20Federal%20Aprobado%202003\Base%20de%20datos%20Gobierno%20Federal%20Aprobad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TERESA~1\AppData\Local\Temp\Rar$DI00.870\Alor\17%20PEF%202011\Anexos%20PEF%202011\AC01%20GNT%20PPEF%202010%20camara.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Mis%20documentos\2002\controlado\seguimiento\CUADRO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ismael_gil\Configuraci&#243;n%20local\Archivos%20temporales%20de%20Internet\OLK127\Programas%20Prioritarios%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CARATULA%20ADECUADO%20II,%20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0000%20%20%20Camara%20PEF%202010\11%20Noviembre%20Correo\ajuste%20oic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igraci&#243;n\A&#241;o%202003\Presupuesto%202003\Adecuado%20II%20mayo%2003\Formatos%20SHCP\FEVERTICAL%20ADECUADO%20II,%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iyei\Presup\Pto97_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finanzaspublicas.hacienda.gob.mx/ECONOMIA/ECO'99/ECOAG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0"/>
  <sheetViews>
    <sheetView showGridLines="0" zoomScale="140" zoomScaleNormal="140" workbookViewId="0">
      <selection sqref="A1:B1"/>
    </sheetView>
  </sheetViews>
  <sheetFormatPr baseColWidth="10" defaultRowHeight="12"/>
  <cols>
    <col min="1" max="1" width="5.42578125" style="1" customWidth="1"/>
    <col min="2" max="2" width="56.5703125" style="1" customWidth="1"/>
    <col min="3" max="6" width="14.7109375" style="1" customWidth="1"/>
    <col min="7" max="7" width="1.5703125" style="3" customWidth="1"/>
    <col min="8" max="9" width="14.7109375" style="1" customWidth="1"/>
    <col min="10" max="16384" width="11.42578125" style="1"/>
  </cols>
  <sheetData>
    <row r="1" spans="1:9" s="91" customFormat="1" ht="28.5" customHeight="1">
      <c r="A1" s="336" t="s">
        <v>0</v>
      </c>
      <c r="B1" s="336"/>
      <c r="C1" s="95" t="s">
        <v>89</v>
      </c>
      <c r="D1" s="297"/>
      <c r="E1" s="92"/>
      <c r="G1" s="93"/>
      <c r="H1" s="300"/>
    </row>
    <row r="2" spans="1:9" ht="14.25" customHeight="1">
      <c r="C2" s="33"/>
      <c r="D2" s="33"/>
      <c r="E2" s="33"/>
      <c r="F2" s="33"/>
    </row>
    <row r="3" spans="1:9" ht="56.25" customHeight="1">
      <c r="A3" s="337" t="s">
        <v>90</v>
      </c>
      <c r="B3" s="337"/>
      <c r="C3" s="337"/>
      <c r="D3" s="337"/>
      <c r="E3" s="337"/>
      <c r="F3" s="337"/>
      <c r="G3" s="337"/>
      <c r="H3" s="337"/>
      <c r="I3" s="337"/>
    </row>
    <row r="4" spans="1:9" ht="12.75" customHeight="1">
      <c r="A4" s="338" t="s">
        <v>4</v>
      </c>
      <c r="B4" s="338" t="s">
        <v>33</v>
      </c>
      <c r="C4" s="37"/>
      <c r="D4" s="22"/>
      <c r="E4" s="340" t="s">
        <v>1</v>
      </c>
      <c r="F4" s="340"/>
      <c r="G4" s="20"/>
      <c r="H4" s="338" t="s">
        <v>3</v>
      </c>
      <c r="I4" s="338"/>
    </row>
    <row r="5" spans="1:9" ht="12" customHeight="1">
      <c r="A5" s="338"/>
      <c r="B5" s="338"/>
      <c r="C5" s="335" t="s">
        <v>2</v>
      </c>
      <c r="D5" s="335" t="s">
        <v>79</v>
      </c>
      <c r="E5" s="341" t="s">
        <v>80</v>
      </c>
      <c r="F5" s="39" t="s">
        <v>34</v>
      </c>
      <c r="G5" s="43"/>
      <c r="H5" s="339"/>
      <c r="I5" s="339"/>
    </row>
    <row r="6" spans="1:9" ht="17.25" customHeight="1">
      <c r="A6" s="338"/>
      <c r="B6" s="338"/>
      <c r="C6" s="335"/>
      <c r="D6" s="335"/>
      <c r="E6" s="335"/>
      <c r="F6" s="267" t="s">
        <v>652</v>
      </c>
      <c r="G6" s="42"/>
      <c r="H6" s="38" t="s">
        <v>79</v>
      </c>
      <c r="I6" s="38" t="s">
        <v>667</v>
      </c>
    </row>
    <row r="7" spans="1:9" ht="11.25" customHeight="1">
      <c r="A7" s="339"/>
      <c r="B7" s="339"/>
      <c r="C7" s="28" t="s">
        <v>6</v>
      </c>
      <c r="D7" s="28" t="s">
        <v>7</v>
      </c>
      <c r="E7" s="28" t="s">
        <v>8</v>
      </c>
      <c r="F7" s="29" t="s">
        <v>9</v>
      </c>
      <c r="G7" s="29"/>
      <c r="H7" s="29" t="s">
        <v>76</v>
      </c>
      <c r="I7" s="29" t="s">
        <v>77</v>
      </c>
    </row>
    <row r="8" spans="1:9" ht="12.75" customHeight="1">
      <c r="A8" s="4" t="s">
        <v>78</v>
      </c>
      <c r="B8" s="31"/>
      <c r="C8" s="11">
        <f t="shared" ref="C8:F8" si="0">C9+C11+C14+C18+C26+C33+C36+C46+C48+C60+C62+C65+C68+C70+C72+C80</f>
        <v>74895765918.867004</v>
      </c>
      <c r="D8" s="11">
        <f t="shared" si="0"/>
        <v>69926282458.16008</v>
      </c>
      <c r="E8" s="11">
        <f t="shared" si="0"/>
        <v>59644500146.192879</v>
      </c>
      <c r="F8" s="11">
        <f t="shared" si="0"/>
        <v>58065229992.61647</v>
      </c>
      <c r="G8" s="11"/>
      <c r="H8" s="12">
        <f>IFERROR(+F8/D8*100,"n.a")</f>
        <v>83.037776285847045</v>
      </c>
      <c r="I8" s="12">
        <f>IFERROR(+F8/E8*100,"n.a.")</f>
        <v>97.352194838240734</v>
      </c>
    </row>
    <row r="9" spans="1:9" ht="12.75" customHeight="1">
      <c r="A9" s="23" t="s">
        <v>53</v>
      </c>
      <c r="B9" s="23"/>
      <c r="C9" s="24">
        <f t="shared" ref="C9:F9" si="1">+C10</f>
        <v>26842250</v>
      </c>
      <c r="D9" s="24">
        <f t="shared" si="1"/>
        <v>27097344</v>
      </c>
      <c r="E9" s="24">
        <f t="shared" si="1"/>
        <v>13944702.680000003</v>
      </c>
      <c r="F9" s="24">
        <f t="shared" si="1"/>
        <v>13634557.860000003</v>
      </c>
      <c r="G9" s="24"/>
      <c r="H9" s="25">
        <f>IFERROR(+F9/D9*100,"n.a")</f>
        <v>50.316953056358592</v>
      </c>
      <c r="I9" s="25">
        <f>IFERROR(+F9/E9*100,"n.a.")</f>
        <v>97.775895068420354</v>
      </c>
    </row>
    <row r="10" spans="1:9" ht="12.75" customHeight="1">
      <c r="A10" s="5"/>
      <c r="B10" s="5" t="s">
        <v>56</v>
      </c>
      <c r="C10" s="35">
        <v>26842250</v>
      </c>
      <c r="D10" s="35">
        <v>27097344</v>
      </c>
      <c r="E10" s="35">
        <v>13944702.680000003</v>
      </c>
      <c r="F10" s="35">
        <v>13634557.860000003</v>
      </c>
      <c r="G10" s="13"/>
      <c r="H10" s="14">
        <f>IFERROR(+F10/D10*100,"n.a")</f>
        <v>50.316953056358592</v>
      </c>
      <c r="I10" s="14">
        <f>IFERROR(+F10/E10*100,"n.a.")</f>
        <v>97.775895068420354</v>
      </c>
    </row>
    <row r="11" spans="1:9" ht="12.75" customHeight="1">
      <c r="A11" s="23" t="s">
        <v>10</v>
      </c>
      <c r="B11" s="23"/>
      <c r="C11" s="26">
        <f t="shared" ref="C11:F11" si="2">SUM(C12:C13)</f>
        <v>4637870674</v>
      </c>
      <c r="D11" s="26">
        <f t="shared" si="2"/>
        <v>3412921635.5900002</v>
      </c>
      <c r="E11" s="26">
        <f t="shared" si="2"/>
        <v>3215830261.6800003</v>
      </c>
      <c r="F11" s="26">
        <f t="shared" si="2"/>
        <v>2793878064.3600001</v>
      </c>
      <c r="G11" s="26"/>
      <c r="H11" s="25">
        <f>IFERROR(+F11/D11*100,"n.a")</f>
        <v>81.86177013926708</v>
      </c>
      <c r="I11" s="25">
        <f>IFERROR(+F11/E11*100,"n.a.")</f>
        <v>86.878903331808132</v>
      </c>
    </row>
    <row r="12" spans="1:9" ht="12.75" customHeight="1">
      <c r="A12" s="5"/>
      <c r="B12" s="5" t="s">
        <v>42</v>
      </c>
      <c r="C12" s="35">
        <v>2229066450</v>
      </c>
      <c r="D12" s="35">
        <v>2076742058.24</v>
      </c>
      <c r="E12" s="35">
        <v>2031944518.3199999</v>
      </c>
      <c r="F12" s="35">
        <v>1788824930.29</v>
      </c>
      <c r="G12" s="13"/>
      <c r="H12" s="14">
        <f t="shared" ref="H12:H13" si="3">IFERROR(+F12/D12*100,"n.a")</f>
        <v>86.136115132468376</v>
      </c>
      <c r="I12" s="14">
        <f t="shared" ref="I12:I13" si="4">IFERROR(+F12/E12*100,"n.a.")</f>
        <v>88.035126656361172</v>
      </c>
    </row>
    <row r="13" spans="1:9" ht="12.75" customHeight="1">
      <c r="A13" s="5"/>
      <c r="B13" s="5" t="s">
        <v>57</v>
      </c>
      <c r="C13" s="35">
        <v>2408804224</v>
      </c>
      <c r="D13" s="35">
        <v>1336179577.3499999</v>
      </c>
      <c r="E13" s="35">
        <v>1183885743.3600001</v>
      </c>
      <c r="F13" s="35">
        <v>1005053134.0700001</v>
      </c>
      <c r="G13" s="13"/>
      <c r="H13" s="14">
        <f t="shared" si="3"/>
        <v>75.218417577021214</v>
      </c>
      <c r="I13" s="14">
        <f t="shared" si="4"/>
        <v>84.894436790627012</v>
      </c>
    </row>
    <row r="14" spans="1:9" ht="12.75" customHeight="1">
      <c r="A14" s="23" t="s">
        <v>11</v>
      </c>
      <c r="B14" s="23"/>
      <c r="C14" s="26">
        <f t="shared" ref="C14:F14" si="5">SUM(C15:C17)</f>
        <v>1977106656.2400007</v>
      </c>
      <c r="D14" s="26">
        <f t="shared" si="5"/>
        <v>1988749498.8210015</v>
      </c>
      <c r="E14" s="26">
        <f t="shared" si="5"/>
        <v>1683623948.5423017</v>
      </c>
      <c r="F14" s="26">
        <f t="shared" si="5"/>
        <v>1642357948.3548012</v>
      </c>
      <c r="G14" s="26"/>
      <c r="H14" s="25">
        <f>IFERROR(+F14/D14*100,"n.a")</f>
        <v>82.582444361567255</v>
      </c>
      <c r="I14" s="25">
        <f>IFERROR(+F14/E14*100,"n.a.")</f>
        <v>97.548977595428653</v>
      </c>
    </row>
    <row r="15" spans="1:9" ht="12.75" customHeight="1">
      <c r="A15" s="5"/>
      <c r="B15" s="10" t="s">
        <v>43</v>
      </c>
      <c r="C15" s="35">
        <v>1592499158.2500007</v>
      </c>
      <c r="D15" s="35">
        <v>1578117081.1140015</v>
      </c>
      <c r="E15" s="35">
        <v>1357363994.9205017</v>
      </c>
      <c r="F15" s="35">
        <v>1328166920.2585011</v>
      </c>
      <c r="G15" s="13"/>
      <c r="H15" s="14">
        <f t="shared" ref="H15:H17" si="6">IFERROR(+F15/D15*100,"n.a")</f>
        <v>84.161494489429174</v>
      </c>
      <c r="I15" s="14">
        <f t="shared" ref="I15:I17" si="7">IFERROR(+F15/E15*100,"n.a.")</f>
        <v>97.848987097693666</v>
      </c>
    </row>
    <row r="16" spans="1:9" ht="12.75" customHeight="1">
      <c r="A16" s="5"/>
      <c r="B16" s="10" t="s">
        <v>12</v>
      </c>
      <c r="C16" s="35">
        <v>48894499.040000007</v>
      </c>
      <c r="D16" s="35">
        <v>48898473.799999997</v>
      </c>
      <c r="E16" s="35">
        <v>33330837.988800004</v>
      </c>
      <c r="F16" s="35">
        <v>31845117.868799996</v>
      </c>
      <c r="G16" s="13"/>
      <c r="H16" s="14">
        <f t="shared" si="6"/>
        <v>65.124973018687555</v>
      </c>
      <c r="I16" s="14">
        <f t="shared" si="7"/>
        <v>95.542505950497713</v>
      </c>
    </row>
    <row r="17" spans="1:9" ht="12.75" customHeight="1">
      <c r="A17" s="5"/>
      <c r="B17" s="5" t="s">
        <v>13</v>
      </c>
      <c r="C17" s="35">
        <v>335712998.94999993</v>
      </c>
      <c r="D17" s="35">
        <v>361733943.90699995</v>
      </c>
      <c r="E17" s="35">
        <v>292929115.63300002</v>
      </c>
      <c r="F17" s="35">
        <v>282345910.22750008</v>
      </c>
      <c r="G17" s="13"/>
      <c r="H17" s="14">
        <f t="shared" si="6"/>
        <v>78.05347410252709</v>
      </c>
      <c r="I17" s="14">
        <f t="shared" si="7"/>
        <v>96.387110450721039</v>
      </c>
    </row>
    <row r="18" spans="1:9" ht="12.75" customHeight="1">
      <c r="A18" s="23" t="s">
        <v>14</v>
      </c>
      <c r="B18" s="23"/>
      <c r="C18" s="26">
        <f t="shared" ref="C18:F18" si="8">SUM(C19:C25)</f>
        <v>9653643267.0607586</v>
      </c>
      <c r="D18" s="26">
        <f t="shared" si="8"/>
        <v>9442105039.8771629</v>
      </c>
      <c r="E18" s="26">
        <f t="shared" si="8"/>
        <v>8978562639.270586</v>
      </c>
      <c r="F18" s="26">
        <f t="shared" si="8"/>
        <v>8662686910.8928337</v>
      </c>
      <c r="G18" s="26"/>
      <c r="H18" s="25">
        <f>IFERROR(+F18/D18*100,"n.a")</f>
        <v>91.745292753124588</v>
      </c>
      <c r="I18" s="25">
        <f>IFERROR(+F18/E18*100,"n.a.")</f>
        <v>96.481889796077496</v>
      </c>
    </row>
    <row r="19" spans="1:9" ht="12.75" customHeight="1">
      <c r="A19" s="5"/>
      <c r="B19" s="5" t="s">
        <v>70</v>
      </c>
      <c r="C19" s="35">
        <v>80483494.349999979</v>
      </c>
      <c r="D19" s="35">
        <v>89571141.924249977</v>
      </c>
      <c r="E19" s="35">
        <v>62271135.530100003</v>
      </c>
      <c r="F19" s="35">
        <v>62065295.858300008</v>
      </c>
      <c r="G19" s="13"/>
      <c r="H19" s="14">
        <f t="shared" ref="H19:H25" si="9">IFERROR(+F19/D19*100,"n.a")</f>
        <v>69.29162063244479</v>
      </c>
      <c r="I19" s="14">
        <f t="shared" ref="I19:I25" si="10">IFERROR(+F19/E19*100,"n.a.")</f>
        <v>99.669446092402637</v>
      </c>
    </row>
    <row r="20" spans="1:9" ht="12.75" customHeight="1">
      <c r="A20" s="5"/>
      <c r="B20" s="5" t="s">
        <v>71</v>
      </c>
      <c r="C20" s="35">
        <v>494704590.51530015</v>
      </c>
      <c r="D20" s="35">
        <v>386182555.80653083</v>
      </c>
      <c r="E20" s="35">
        <v>332967875.79815102</v>
      </c>
      <c r="F20" s="35">
        <v>332428653.55824316</v>
      </c>
      <c r="G20" s="13"/>
      <c r="H20" s="14">
        <f t="shared" si="9"/>
        <v>86.080701616357516</v>
      </c>
      <c r="I20" s="14">
        <f t="shared" si="10"/>
        <v>99.838055776817711</v>
      </c>
    </row>
    <row r="21" spans="1:9" ht="12.75" customHeight="1">
      <c r="A21" s="5"/>
      <c r="B21" s="5" t="s">
        <v>15</v>
      </c>
      <c r="C21" s="35">
        <v>101880707</v>
      </c>
      <c r="D21" s="35">
        <v>95703530.190000013</v>
      </c>
      <c r="E21" s="35">
        <v>51670281.790000007</v>
      </c>
      <c r="F21" s="35">
        <v>46236165.840000004</v>
      </c>
      <c r="G21" s="13"/>
      <c r="H21" s="14">
        <f t="shared" si="9"/>
        <v>48.311870782830525</v>
      </c>
      <c r="I21" s="14">
        <f t="shared" si="10"/>
        <v>89.483092095209571</v>
      </c>
    </row>
    <row r="22" spans="1:9" ht="12.75" customHeight="1">
      <c r="A22" s="5"/>
      <c r="B22" s="5" t="s">
        <v>36</v>
      </c>
      <c r="C22" s="35">
        <v>8031795611.9483109</v>
      </c>
      <c r="D22" s="35">
        <v>8244094184.6234903</v>
      </c>
      <c r="E22" s="35">
        <v>8236073496.7666149</v>
      </c>
      <c r="F22" s="35">
        <v>7927193494.5666151</v>
      </c>
      <c r="G22" s="13"/>
      <c r="H22" s="14">
        <f t="shared" si="9"/>
        <v>96.156027782313018</v>
      </c>
      <c r="I22" s="14">
        <f t="shared" si="10"/>
        <v>96.249669186156936</v>
      </c>
    </row>
    <row r="23" spans="1:9" ht="12.75" customHeight="1">
      <c r="A23" s="5"/>
      <c r="B23" s="5" t="s">
        <v>16</v>
      </c>
      <c r="C23" s="35">
        <v>591396229.80146086</v>
      </c>
      <c r="D23" s="35">
        <v>415696267.33361518</v>
      </c>
      <c r="E23" s="35">
        <v>152911004.88556403</v>
      </c>
      <c r="F23" s="35">
        <v>152180303.06156403</v>
      </c>
      <c r="G23" s="13"/>
      <c r="H23" s="14">
        <f t="shared" si="9"/>
        <v>36.608532483990871</v>
      </c>
      <c r="I23" s="14">
        <f t="shared" si="10"/>
        <v>99.522139152412976</v>
      </c>
    </row>
    <row r="24" spans="1:9" ht="12.75" customHeight="1">
      <c r="A24" s="5"/>
      <c r="B24" s="5" t="s">
        <v>45</v>
      </c>
      <c r="C24" s="35">
        <v>275440209</v>
      </c>
      <c r="D24" s="35">
        <v>156790480.66</v>
      </c>
      <c r="E24" s="35">
        <v>91828531.599999994</v>
      </c>
      <c r="F24" s="35">
        <v>91828531.599999994</v>
      </c>
      <c r="G24" s="13"/>
      <c r="H24" s="14">
        <f t="shared" si="9"/>
        <v>58.567670188555688</v>
      </c>
      <c r="I24" s="14">
        <f t="shared" si="10"/>
        <v>100</v>
      </c>
    </row>
    <row r="25" spans="1:9" s="2" customFormat="1" ht="12.75" customHeight="1">
      <c r="A25" s="5"/>
      <c r="B25" s="5" t="s">
        <v>58</v>
      </c>
      <c r="C25" s="35">
        <v>77942424.44568789</v>
      </c>
      <c r="D25" s="35">
        <v>54066879.339276776</v>
      </c>
      <c r="E25" s="35">
        <v>50840312.900153503</v>
      </c>
      <c r="F25" s="35">
        <v>50754466.408110648</v>
      </c>
      <c r="G25" s="16"/>
      <c r="H25" s="14">
        <f t="shared" si="9"/>
        <v>93.873489700819789</v>
      </c>
      <c r="I25" s="14">
        <f t="shared" si="10"/>
        <v>99.831144839309999</v>
      </c>
    </row>
    <row r="26" spans="1:9" ht="12.75" customHeight="1">
      <c r="A26" s="23" t="s">
        <v>17</v>
      </c>
      <c r="B26" s="23"/>
      <c r="C26" s="26">
        <f t="shared" ref="C26:F26" si="11">SUM(C27:C32)</f>
        <v>5172412270.4545918</v>
      </c>
      <c r="D26" s="26">
        <f t="shared" si="11"/>
        <v>5327679000.159235</v>
      </c>
      <c r="E26" s="26">
        <f t="shared" si="11"/>
        <v>4836378601.7551079</v>
      </c>
      <c r="F26" s="26">
        <f t="shared" si="11"/>
        <v>4770666804.1267128</v>
      </c>
      <c r="G26" s="26"/>
      <c r="H26" s="25">
        <f>IFERROR(+F26/D26*100,"n.a")</f>
        <v>89.544936997595499</v>
      </c>
      <c r="I26" s="25">
        <f>IFERROR(+F26/E26*100,"n.a.")</f>
        <v>98.641301621743409</v>
      </c>
    </row>
    <row r="27" spans="1:9" ht="12.75" customHeight="1">
      <c r="A27" s="5"/>
      <c r="B27" s="5" t="s">
        <v>59</v>
      </c>
      <c r="C27" s="35">
        <v>9800000</v>
      </c>
      <c r="D27" s="35">
        <v>9800000</v>
      </c>
      <c r="E27" s="35">
        <v>9800000</v>
      </c>
      <c r="F27" s="35">
        <v>9800000</v>
      </c>
      <c r="G27" s="13"/>
      <c r="H27" s="14">
        <f t="shared" ref="H27:H32" si="12">IFERROR(+F27/D27*100,"n.a")</f>
        <v>100</v>
      </c>
      <c r="I27" s="14">
        <f t="shared" ref="I27:I32" si="13">IFERROR(+F27/E27*100,"n.a.")</f>
        <v>100</v>
      </c>
    </row>
    <row r="28" spans="1:9" ht="12.75" customHeight="1">
      <c r="A28" s="5"/>
      <c r="B28" s="5" t="s">
        <v>60</v>
      </c>
      <c r="C28" s="35">
        <v>29184643.199999999</v>
      </c>
      <c r="D28" s="35">
        <v>29279631</v>
      </c>
      <c r="E28" s="35">
        <v>29279631</v>
      </c>
      <c r="F28" s="35">
        <v>29279631</v>
      </c>
      <c r="G28" s="13"/>
      <c r="H28" s="14">
        <f t="shared" si="12"/>
        <v>100</v>
      </c>
      <c r="I28" s="14">
        <f t="shared" si="13"/>
        <v>100</v>
      </c>
    </row>
    <row r="29" spans="1:9" ht="12.75" customHeight="1">
      <c r="A29" s="5"/>
      <c r="B29" s="5" t="s">
        <v>61</v>
      </c>
      <c r="C29" s="35">
        <v>14886151.2128</v>
      </c>
      <c r="D29" s="35">
        <v>13798588.658963196</v>
      </c>
      <c r="E29" s="35">
        <v>13798588.658963196</v>
      </c>
      <c r="F29" s="35">
        <v>13798588.658963196</v>
      </c>
      <c r="G29" s="13"/>
      <c r="H29" s="14">
        <f t="shared" si="12"/>
        <v>100</v>
      </c>
      <c r="I29" s="14">
        <f t="shared" si="13"/>
        <v>100</v>
      </c>
    </row>
    <row r="30" spans="1:9" ht="12.75" customHeight="1">
      <c r="A30" s="5"/>
      <c r="B30" s="5" t="s">
        <v>36</v>
      </c>
      <c r="C30" s="35">
        <v>964405283.85019135</v>
      </c>
      <c r="D30" s="35">
        <v>1087410179.8442271</v>
      </c>
      <c r="E30" s="35">
        <v>1087410179.8442271</v>
      </c>
      <c r="F30" s="35">
        <v>1069315574.3389843</v>
      </c>
      <c r="G30" s="13"/>
      <c r="H30" s="14">
        <f t="shared" si="12"/>
        <v>98.335990793480079</v>
      </c>
      <c r="I30" s="14">
        <f t="shared" si="13"/>
        <v>98.335990793480079</v>
      </c>
    </row>
    <row r="31" spans="1:9" ht="12.75" customHeight="1">
      <c r="A31" s="5"/>
      <c r="B31" s="5" t="s">
        <v>73</v>
      </c>
      <c r="C31" s="35">
        <v>279109209.14880002</v>
      </c>
      <c r="D31" s="35">
        <v>312363617.59355998</v>
      </c>
      <c r="E31" s="35">
        <v>233042051.58192</v>
      </c>
      <c r="F31" s="35">
        <v>185424859.45876798</v>
      </c>
      <c r="G31" s="13"/>
      <c r="H31" s="14">
        <f t="shared" si="12"/>
        <v>59.361861950273074</v>
      </c>
      <c r="I31" s="14">
        <f t="shared" si="13"/>
        <v>79.56712455974349</v>
      </c>
    </row>
    <row r="32" spans="1:9" ht="12.75" customHeight="1">
      <c r="A32" s="5"/>
      <c r="B32" s="5" t="s">
        <v>46</v>
      </c>
      <c r="C32" s="35">
        <v>3875026983.0427999</v>
      </c>
      <c r="D32" s="35">
        <v>3875026983.0624847</v>
      </c>
      <c r="E32" s="35">
        <v>3463048150.6699972</v>
      </c>
      <c r="F32" s="35">
        <v>3463048150.6699972</v>
      </c>
      <c r="G32" s="13"/>
      <c r="H32" s="14">
        <f t="shared" si="12"/>
        <v>89.368362228360652</v>
      </c>
      <c r="I32" s="14">
        <f t="shared" si="13"/>
        <v>100</v>
      </c>
    </row>
    <row r="33" spans="1:9" ht="12.75" customHeight="1">
      <c r="A33" s="23" t="s">
        <v>18</v>
      </c>
      <c r="B33" s="23"/>
      <c r="C33" s="26">
        <f t="shared" ref="C33:F33" si="14">SUM(C34:C35)</f>
        <v>1548537913.9455094</v>
      </c>
      <c r="D33" s="26">
        <f t="shared" si="14"/>
        <v>241095853.44775003</v>
      </c>
      <c r="E33" s="26">
        <f t="shared" si="14"/>
        <v>215082656.93754169</v>
      </c>
      <c r="F33" s="26">
        <f t="shared" si="14"/>
        <v>196684598.53224128</v>
      </c>
      <c r="G33" s="26"/>
      <c r="H33" s="25">
        <f>IFERROR(+F33/D33*100,"n.a")</f>
        <v>81.57941985297002</v>
      </c>
      <c r="I33" s="25">
        <f>IFERROR(+F33/E33*100,"n.a.")</f>
        <v>91.446052105148084</v>
      </c>
    </row>
    <row r="34" spans="1:9" ht="12.75" customHeight="1">
      <c r="A34" s="5"/>
      <c r="B34" s="5" t="s">
        <v>62</v>
      </c>
      <c r="C34" s="35">
        <v>299146431.32114232</v>
      </c>
      <c r="D34" s="35">
        <v>192042837.40025404</v>
      </c>
      <c r="E34" s="35">
        <v>172007873.15160632</v>
      </c>
      <c r="F34" s="35">
        <v>154595897.66057971</v>
      </c>
      <c r="G34" s="13"/>
      <c r="H34" s="14">
        <f t="shared" ref="H34:H35" si="15">IFERROR(+F34/D34*100,"n.a")</f>
        <v>80.500736061492489</v>
      </c>
      <c r="I34" s="14">
        <f t="shared" ref="I34:I35" si="16">IFERROR(+F34/E34*100,"n.a.")</f>
        <v>89.877221796888435</v>
      </c>
    </row>
    <row r="35" spans="1:9" ht="12.75" customHeight="1">
      <c r="A35" s="5"/>
      <c r="B35" s="5" t="s">
        <v>63</v>
      </c>
      <c r="C35" s="35">
        <v>1249391482.624367</v>
      </c>
      <c r="D35" s="35">
        <v>49053016.047495991</v>
      </c>
      <c r="E35" s="35">
        <v>43074783.78593538</v>
      </c>
      <c r="F35" s="35">
        <v>42088700.871661574</v>
      </c>
      <c r="G35" s="13"/>
      <c r="H35" s="14">
        <f t="shared" si="15"/>
        <v>85.80247304448892</v>
      </c>
      <c r="I35" s="14">
        <f t="shared" si="16"/>
        <v>97.710765260774735</v>
      </c>
    </row>
    <row r="36" spans="1:9" ht="12.75" customHeight="1">
      <c r="A36" s="23" t="s">
        <v>19</v>
      </c>
      <c r="B36" s="23"/>
      <c r="C36" s="26">
        <f t="shared" ref="C36:F36" si="17">SUM(C37:C45)</f>
        <v>1353564689.4500833</v>
      </c>
      <c r="D36" s="26">
        <f t="shared" si="17"/>
        <v>1310057361.9396205</v>
      </c>
      <c r="E36" s="26">
        <f t="shared" si="17"/>
        <v>1173661564.6775026</v>
      </c>
      <c r="F36" s="26">
        <f t="shared" si="17"/>
        <v>1090872743.8217576</v>
      </c>
      <c r="G36" s="26"/>
      <c r="H36" s="25">
        <f>IFERROR(+F36/D36*100,"n.a")</f>
        <v>83.269082371069103</v>
      </c>
      <c r="I36" s="25">
        <f>IFERROR(+F36/E36*100,"n.a.")</f>
        <v>92.946107860446659</v>
      </c>
    </row>
    <row r="37" spans="1:9" ht="12.75" customHeight="1">
      <c r="A37" s="34"/>
      <c r="B37" s="5" t="s">
        <v>64</v>
      </c>
      <c r="C37" s="35">
        <v>56577873.299999997</v>
      </c>
      <c r="D37" s="35">
        <v>25698504.493999995</v>
      </c>
      <c r="E37" s="35">
        <v>10579327.970899997</v>
      </c>
      <c r="F37" s="35">
        <v>7410648.686999999</v>
      </c>
      <c r="G37" s="13"/>
      <c r="H37" s="14">
        <f t="shared" ref="H37:H45" si="18">IFERROR(+F37/D37*100,"n.a")</f>
        <v>28.836886943091233</v>
      </c>
      <c r="I37" s="14">
        <f t="shared" ref="I37:I45" si="19">IFERROR(+F37/E37*100,"n.a.")</f>
        <v>70.048387831288352</v>
      </c>
    </row>
    <row r="38" spans="1:9" ht="12.75" customHeight="1">
      <c r="A38" s="34"/>
      <c r="B38" s="5" t="s">
        <v>65</v>
      </c>
      <c r="C38" s="35">
        <v>78389999.87000002</v>
      </c>
      <c r="D38" s="35">
        <v>28668265.912</v>
      </c>
      <c r="E38" s="35">
        <v>15691112.0678</v>
      </c>
      <c r="F38" s="35">
        <v>826894.93640000001</v>
      </c>
      <c r="G38" s="13"/>
      <c r="H38" s="14">
        <f t="shared" si="18"/>
        <v>2.8843563086035044</v>
      </c>
      <c r="I38" s="14">
        <f t="shared" si="19"/>
        <v>5.2698300338883266</v>
      </c>
    </row>
    <row r="39" spans="1:9" ht="12.75" customHeight="1">
      <c r="A39" s="34"/>
      <c r="B39" s="5" t="s">
        <v>66</v>
      </c>
      <c r="C39" s="35">
        <v>178962097.24888292</v>
      </c>
      <c r="D39" s="35">
        <v>191418947.27478489</v>
      </c>
      <c r="E39" s="35">
        <v>121274974.13428253</v>
      </c>
      <c r="F39" s="35">
        <v>89982053.1626257</v>
      </c>
      <c r="G39" s="13"/>
      <c r="H39" s="14">
        <f t="shared" si="18"/>
        <v>47.007913502656059</v>
      </c>
      <c r="I39" s="14">
        <f t="shared" si="19"/>
        <v>74.196720143590767</v>
      </c>
    </row>
    <row r="40" spans="1:9" ht="12.75" customHeight="1">
      <c r="A40" s="5"/>
      <c r="B40" s="5" t="s">
        <v>20</v>
      </c>
      <c r="C40" s="35">
        <v>584804.78</v>
      </c>
      <c r="D40" s="35">
        <v>1218365.8141999999</v>
      </c>
      <c r="E40" s="35">
        <v>872494.28509999998</v>
      </c>
      <c r="F40" s="35">
        <v>838893.99239999999</v>
      </c>
      <c r="G40" s="13"/>
      <c r="H40" s="14">
        <f t="shared" si="18"/>
        <v>68.854032395092474</v>
      </c>
      <c r="I40" s="14">
        <f t="shared" si="19"/>
        <v>96.148938362828488</v>
      </c>
    </row>
    <row r="41" spans="1:9" ht="12.75" customHeight="1">
      <c r="A41" s="5"/>
      <c r="B41" s="5" t="s">
        <v>67</v>
      </c>
      <c r="C41" s="35">
        <v>49327931.939999998</v>
      </c>
      <c r="D41" s="35">
        <v>49882351.469999999</v>
      </c>
      <c r="E41" s="35">
        <v>49882351.469999999</v>
      </c>
      <c r="F41" s="35">
        <v>43767423.627899997</v>
      </c>
      <c r="G41" s="13"/>
      <c r="H41" s="14">
        <f t="shared" si="18"/>
        <v>87.741299954999903</v>
      </c>
      <c r="I41" s="14">
        <f t="shared" si="19"/>
        <v>87.741299954999903</v>
      </c>
    </row>
    <row r="42" spans="1:9" ht="12.75" customHeight="1">
      <c r="A42" s="5"/>
      <c r="B42" s="5" t="s">
        <v>13</v>
      </c>
      <c r="C42" s="35">
        <v>44204648.880000003</v>
      </c>
      <c r="D42" s="35">
        <v>32436498.389399998</v>
      </c>
      <c r="E42" s="35">
        <v>32324974.389399998</v>
      </c>
      <c r="F42" s="35">
        <v>29567545.589400001</v>
      </c>
      <c r="G42" s="13"/>
      <c r="H42" s="14">
        <f t="shared" si="18"/>
        <v>91.155171049728509</v>
      </c>
      <c r="I42" s="14">
        <f t="shared" si="19"/>
        <v>91.469664393905248</v>
      </c>
    </row>
    <row r="43" spans="1:9" ht="12.75" customHeight="1">
      <c r="A43" s="5"/>
      <c r="B43" s="5" t="s">
        <v>81</v>
      </c>
      <c r="C43" s="35">
        <v>133285309.12000003</v>
      </c>
      <c r="D43" s="35">
        <v>125741323.87880003</v>
      </c>
      <c r="E43" s="35">
        <v>112004855.6108</v>
      </c>
      <c r="F43" s="35">
        <v>100678343.89959997</v>
      </c>
      <c r="G43" s="15"/>
      <c r="H43" s="14">
        <f t="shared" si="18"/>
        <v>80.067825591403945</v>
      </c>
      <c r="I43" s="14">
        <f t="shared" si="19"/>
        <v>89.88748152976693</v>
      </c>
    </row>
    <row r="44" spans="1:9" ht="12.75" customHeight="1">
      <c r="A44" s="5"/>
      <c r="B44" s="5" t="s">
        <v>68</v>
      </c>
      <c r="C44" s="35">
        <v>230633149.11000013</v>
      </c>
      <c r="D44" s="35">
        <v>249569959.9366999</v>
      </c>
      <c r="E44" s="35">
        <v>233551890.75269997</v>
      </c>
      <c r="F44" s="35">
        <v>224217110.10919997</v>
      </c>
      <c r="G44" s="15"/>
      <c r="H44" s="14">
        <f t="shared" si="18"/>
        <v>89.841385624323394</v>
      </c>
      <c r="I44" s="14">
        <f t="shared" si="19"/>
        <v>96.003123497131398</v>
      </c>
    </row>
    <row r="45" spans="1:9" ht="12.75" customHeight="1">
      <c r="A45" s="5"/>
      <c r="B45" s="10" t="s">
        <v>74</v>
      </c>
      <c r="C45" s="35">
        <v>581598875.20120001</v>
      </c>
      <c r="D45" s="35">
        <v>605423144.76973581</v>
      </c>
      <c r="E45" s="35">
        <v>597479583.99652004</v>
      </c>
      <c r="F45" s="35">
        <v>593583829.81723189</v>
      </c>
      <c r="G45" s="15"/>
      <c r="H45" s="14">
        <f t="shared" si="18"/>
        <v>98.044456170071456</v>
      </c>
      <c r="I45" s="14">
        <f t="shared" si="19"/>
        <v>99.347968653049264</v>
      </c>
    </row>
    <row r="46" spans="1:9" ht="12.75" customHeight="1">
      <c r="A46" s="23" t="s">
        <v>21</v>
      </c>
      <c r="B46" s="23"/>
      <c r="C46" s="26">
        <f t="shared" ref="C46:F46" si="20">C47</f>
        <v>3776145000</v>
      </c>
      <c r="D46" s="26">
        <f t="shared" si="20"/>
        <v>3776145000</v>
      </c>
      <c r="E46" s="26">
        <f t="shared" si="20"/>
        <v>2845871550.9000001</v>
      </c>
      <c r="F46" s="26">
        <f t="shared" si="20"/>
        <v>2845871550.9000001</v>
      </c>
      <c r="G46" s="26"/>
      <c r="H46" s="25">
        <f>IFERROR(+F46/D46*100,"n.a")</f>
        <v>75.364466960352431</v>
      </c>
      <c r="I46" s="25">
        <f>IFERROR(+F46/E46*100,"n.a.")</f>
        <v>100</v>
      </c>
    </row>
    <row r="47" spans="1:9" ht="12.75" customHeight="1">
      <c r="A47" s="5"/>
      <c r="B47" s="5" t="s">
        <v>47</v>
      </c>
      <c r="C47" s="35">
        <v>3776145000</v>
      </c>
      <c r="D47" s="35">
        <v>3776145000</v>
      </c>
      <c r="E47" s="35">
        <v>2845871550.9000001</v>
      </c>
      <c r="F47" s="35">
        <v>2845871550.9000001</v>
      </c>
      <c r="G47" s="13"/>
      <c r="H47" s="14">
        <f t="shared" ref="H47" si="21">IFERROR(+F47/D47*100,"n.a")</f>
        <v>75.364466960352431</v>
      </c>
      <c r="I47" s="14">
        <f t="shared" ref="I47" si="22">IFERROR(+F47/E47*100,"n.a.")</f>
        <v>100</v>
      </c>
    </row>
    <row r="48" spans="1:9" ht="12.75" customHeight="1">
      <c r="A48" s="23" t="s">
        <v>22</v>
      </c>
      <c r="B48" s="23"/>
      <c r="C48" s="26">
        <f t="shared" ref="C48:F48" si="23">SUM(C49:C59)</f>
        <v>29560862466.716064</v>
      </c>
      <c r="D48" s="26">
        <f t="shared" si="23"/>
        <v>26913390337.245308</v>
      </c>
      <c r="E48" s="26">
        <f t="shared" si="23"/>
        <v>21713552656.789841</v>
      </c>
      <c r="F48" s="26">
        <f t="shared" si="23"/>
        <v>21281318692.118126</v>
      </c>
      <c r="G48" s="26"/>
      <c r="H48" s="25">
        <f>IFERROR(+F48/D48*100,"n.a")</f>
        <v>79.073347599269255</v>
      </c>
      <c r="I48" s="25">
        <f>IFERROR(+F48/E48*100,"n.a.")</f>
        <v>98.009381645170095</v>
      </c>
    </row>
    <row r="49" spans="1:9" ht="12.75" customHeight="1">
      <c r="A49" s="5"/>
      <c r="B49" s="5" t="s">
        <v>44</v>
      </c>
      <c r="C49" s="35">
        <v>232799751.685</v>
      </c>
      <c r="D49" s="35">
        <v>154629890.04699999</v>
      </c>
      <c r="E49" s="35">
        <v>89376747.541800007</v>
      </c>
      <c r="F49" s="35">
        <v>87096747.541800007</v>
      </c>
      <c r="G49" s="13"/>
      <c r="H49" s="14">
        <f t="shared" ref="H49:H58" si="24">IFERROR(+F49/D49*100,"n.a")</f>
        <v>56.325945465864855</v>
      </c>
      <c r="I49" s="14">
        <f t="shared" ref="I49:I58" si="25">IFERROR(+F49/E49*100,"n.a.")</f>
        <v>97.449000928419679</v>
      </c>
    </row>
    <row r="50" spans="1:9" ht="12.75" customHeight="1">
      <c r="A50" s="5"/>
      <c r="B50" s="5" t="s">
        <v>23</v>
      </c>
      <c r="C50" s="35">
        <v>32108105.320666716</v>
      </c>
      <c r="D50" s="35">
        <v>32339737.011666715</v>
      </c>
      <c r="E50" s="35">
        <v>32339737.011666715</v>
      </c>
      <c r="F50" s="35">
        <v>32339737.011666715</v>
      </c>
      <c r="G50" s="13"/>
      <c r="H50" s="14">
        <f t="shared" si="24"/>
        <v>100</v>
      </c>
      <c r="I50" s="14">
        <f t="shared" si="25"/>
        <v>100</v>
      </c>
    </row>
    <row r="51" spans="1:9" ht="12.75" customHeight="1">
      <c r="A51" s="5"/>
      <c r="B51" s="5" t="s">
        <v>48</v>
      </c>
      <c r="C51" s="35">
        <v>979048139.94999981</v>
      </c>
      <c r="D51" s="35">
        <v>929253633.3599999</v>
      </c>
      <c r="E51" s="35">
        <v>929253633.3599999</v>
      </c>
      <c r="F51" s="35">
        <v>929253633.3599999</v>
      </c>
      <c r="G51" s="13"/>
      <c r="H51" s="14">
        <f t="shared" si="24"/>
        <v>100</v>
      </c>
      <c r="I51" s="14">
        <f t="shared" si="25"/>
        <v>100</v>
      </c>
    </row>
    <row r="52" spans="1:9" ht="12.75" customHeight="1">
      <c r="A52" s="5"/>
      <c r="B52" s="5" t="s">
        <v>24</v>
      </c>
      <c r="C52" s="35">
        <v>173795063</v>
      </c>
      <c r="D52" s="35">
        <v>171893453</v>
      </c>
      <c r="E52" s="35">
        <v>140871368.90000001</v>
      </c>
      <c r="F52" s="35">
        <v>133349572.90000001</v>
      </c>
      <c r="G52" s="13"/>
      <c r="H52" s="14">
        <f t="shared" si="24"/>
        <v>77.57687717169776</v>
      </c>
      <c r="I52" s="14">
        <f t="shared" si="25"/>
        <v>94.660521823040227</v>
      </c>
    </row>
    <row r="53" spans="1:9" ht="12.75" customHeight="1">
      <c r="A53" s="5"/>
      <c r="B53" s="5" t="s">
        <v>25</v>
      </c>
      <c r="C53" s="35">
        <v>37564750.188000001</v>
      </c>
      <c r="D53" s="35">
        <v>37564750.213200003</v>
      </c>
      <c r="E53" s="35">
        <v>12736180.8336</v>
      </c>
      <c r="F53" s="35">
        <v>11428409.54136</v>
      </c>
      <c r="G53" s="13"/>
      <c r="H53" s="14">
        <f t="shared" si="24"/>
        <v>30.423227830606294</v>
      </c>
      <c r="I53" s="14">
        <f t="shared" si="25"/>
        <v>89.731841049320707</v>
      </c>
    </row>
    <row r="54" spans="1:9" ht="12.75" customHeight="1">
      <c r="A54" s="5"/>
      <c r="B54" s="5" t="s">
        <v>26</v>
      </c>
      <c r="C54" s="35">
        <v>169997676.25</v>
      </c>
      <c r="D54" s="35">
        <v>153281060.38060001</v>
      </c>
      <c r="E54" s="35">
        <v>150492671.20109999</v>
      </c>
      <c r="F54" s="35">
        <v>141491574.87290001</v>
      </c>
      <c r="G54" s="13"/>
      <c r="H54" s="14">
        <f t="shared" si="24"/>
        <v>92.308583018393492</v>
      </c>
      <c r="I54" s="14">
        <f t="shared" si="25"/>
        <v>94.018913840547086</v>
      </c>
    </row>
    <row r="55" spans="1:9" ht="12.75" customHeight="1">
      <c r="A55" s="5"/>
      <c r="B55" s="5" t="s">
        <v>13</v>
      </c>
      <c r="C55" s="35">
        <v>119925960.87500001</v>
      </c>
      <c r="D55" s="35">
        <v>95532765.926500008</v>
      </c>
      <c r="E55" s="35">
        <v>65802590.775249995</v>
      </c>
      <c r="F55" s="35">
        <v>48221438.949249998</v>
      </c>
      <c r="G55" s="13"/>
      <c r="H55" s="14">
        <f t="shared" si="24"/>
        <v>50.476334984742408</v>
      </c>
      <c r="I55" s="14">
        <f t="shared" si="25"/>
        <v>73.281976258277197</v>
      </c>
    </row>
    <row r="56" spans="1:9" ht="12.75" customHeight="1">
      <c r="A56" s="5"/>
      <c r="B56" s="5" t="s">
        <v>36</v>
      </c>
      <c r="C56" s="35">
        <v>13599975494.209999</v>
      </c>
      <c r="D56" s="35">
        <v>11822725289.959999</v>
      </c>
      <c r="E56" s="35">
        <v>9919732386.7725048</v>
      </c>
      <c r="F56" s="35">
        <v>9618582531.4000053</v>
      </c>
      <c r="G56" s="13"/>
      <c r="H56" s="14">
        <f t="shared" si="24"/>
        <v>81.356728634879317</v>
      </c>
      <c r="I56" s="14">
        <f t="shared" si="25"/>
        <v>96.964133268614489</v>
      </c>
    </row>
    <row r="57" spans="1:9" ht="12.75" customHeight="1">
      <c r="A57" s="5"/>
      <c r="B57" s="5" t="s">
        <v>27</v>
      </c>
      <c r="C57" s="35">
        <v>263972820.33599997</v>
      </c>
      <c r="D57" s="35">
        <v>256984081.91379005</v>
      </c>
      <c r="E57" s="35">
        <v>166495402.51487994</v>
      </c>
      <c r="F57" s="35">
        <v>165749472.87317002</v>
      </c>
      <c r="G57" s="13"/>
      <c r="H57" s="14">
        <f t="shared" si="24"/>
        <v>64.497953195705591</v>
      </c>
      <c r="I57" s="14">
        <f t="shared" si="25"/>
        <v>99.551981838271317</v>
      </c>
    </row>
    <row r="58" spans="1:9" ht="12.75" customHeight="1">
      <c r="A58" s="5"/>
      <c r="B58" s="5" t="s">
        <v>49</v>
      </c>
      <c r="C58" s="35">
        <v>12575009339.301397</v>
      </c>
      <c r="D58" s="35">
        <v>12271556291.587549</v>
      </c>
      <c r="E58" s="35">
        <v>9499138015.413538</v>
      </c>
      <c r="F58" s="35">
        <v>9406491651.2024746</v>
      </c>
      <c r="G58" s="13"/>
      <c r="H58" s="14">
        <f t="shared" si="24"/>
        <v>76.652801223353023</v>
      </c>
      <c r="I58" s="14">
        <f t="shared" si="25"/>
        <v>99.024686618293856</v>
      </c>
    </row>
    <row r="59" spans="1:9" ht="12.75" customHeight="1">
      <c r="A59" s="5"/>
      <c r="B59" s="5" t="s">
        <v>82</v>
      </c>
      <c r="C59" s="35">
        <v>1376665365.5999999</v>
      </c>
      <c r="D59" s="35">
        <v>987629383.84500003</v>
      </c>
      <c r="E59" s="35">
        <v>707313922.4655</v>
      </c>
      <c r="F59" s="35">
        <v>707313922.4655</v>
      </c>
      <c r="G59" s="13"/>
      <c r="H59" s="14">
        <f t="shared" ref="H59" si="26">IFERROR(+F59/D59*100,"n.a")</f>
        <v>71.617342905677134</v>
      </c>
      <c r="I59" s="14">
        <f t="shared" ref="I59" si="27">IFERROR(+F59/E59*100,"n.a.")</f>
        <v>100</v>
      </c>
    </row>
    <row r="60" spans="1:9" ht="12.75" customHeight="1">
      <c r="A60" s="23" t="s">
        <v>83</v>
      </c>
      <c r="B60" s="23"/>
      <c r="C60" s="26">
        <f t="shared" ref="C60:F60" si="28">+C61</f>
        <v>56038510</v>
      </c>
      <c r="D60" s="26">
        <f t="shared" si="28"/>
        <v>44038510</v>
      </c>
      <c r="E60" s="26">
        <f t="shared" si="28"/>
        <v>44038510</v>
      </c>
      <c r="F60" s="26">
        <f t="shared" si="28"/>
        <v>40999412.93</v>
      </c>
      <c r="G60" s="26"/>
      <c r="H60" s="25">
        <f>IFERROR(+F60/D60*100,"n.a")</f>
        <v>93.099001146950698</v>
      </c>
      <c r="I60" s="25">
        <f>IFERROR(+F60/E60*100,"n.a.")</f>
        <v>93.099001146950698</v>
      </c>
    </row>
    <row r="61" spans="1:9" ht="12.75" customHeight="1">
      <c r="A61" s="5"/>
      <c r="B61" s="5" t="s">
        <v>84</v>
      </c>
      <c r="C61" s="35">
        <v>56038510</v>
      </c>
      <c r="D61" s="35">
        <v>44038510</v>
      </c>
      <c r="E61" s="35">
        <v>44038510</v>
      </c>
      <c r="F61" s="35">
        <v>40999412.93</v>
      </c>
      <c r="G61" s="13"/>
      <c r="H61" s="14">
        <f t="shared" ref="H61" si="29">IFERROR(+F61/D61*100,"n.a")</f>
        <v>93.099001146950698</v>
      </c>
      <c r="I61" s="14">
        <f t="shared" ref="I61" si="30">IFERROR(+F61/E61*100,"n.a.")</f>
        <v>93.099001146950698</v>
      </c>
    </row>
    <row r="62" spans="1:9" ht="12.75" customHeight="1">
      <c r="A62" s="23" t="s">
        <v>88</v>
      </c>
      <c r="B62" s="23"/>
      <c r="C62" s="26">
        <f t="shared" ref="C62:F62" si="31">SUM(C63:C64)</f>
        <v>578899951</v>
      </c>
      <c r="D62" s="26">
        <f t="shared" si="31"/>
        <v>841315203.56999993</v>
      </c>
      <c r="E62" s="26">
        <f t="shared" si="31"/>
        <v>841315203.56999993</v>
      </c>
      <c r="F62" s="26">
        <f t="shared" si="31"/>
        <v>841052203.30999994</v>
      </c>
      <c r="G62" s="26"/>
      <c r="H62" s="25">
        <f>IFERROR(+F62/D62*100,"n.a")</f>
        <v>99.968739390553736</v>
      </c>
      <c r="I62" s="25">
        <f>IFERROR(+F62/E62*100,"n.a.")</f>
        <v>99.968739390553736</v>
      </c>
    </row>
    <row r="63" spans="1:9" ht="12.75" customHeight="1">
      <c r="A63" s="5"/>
      <c r="B63" s="5" t="s">
        <v>85</v>
      </c>
      <c r="C63" s="35">
        <v>578899951</v>
      </c>
      <c r="D63" s="35">
        <v>578315203.56999993</v>
      </c>
      <c r="E63" s="35">
        <v>578315203.56999993</v>
      </c>
      <c r="F63" s="35">
        <v>578315203.30999994</v>
      </c>
      <c r="G63" s="13"/>
      <c r="H63" s="14">
        <f t="shared" ref="H63" si="32">IFERROR(+F63/D63*100,"n.a")</f>
        <v>99.999999955041815</v>
      </c>
      <c r="I63" s="14">
        <f t="shared" ref="I63" si="33">IFERROR(+F63/E63*100,"n.a.")</f>
        <v>99.999999955041815</v>
      </c>
    </row>
    <row r="64" spans="1:9" ht="12.75" customHeight="1">
      <c r="A64" s="5"/>
      <c r="B64" s="5" t="s">
        <v>28</v>
      </c>
      <c r="C64" s="35">
        <v>0</v>
      </c>
      <c r="D64" s="35">
        <v>262999999.99999994</v>
      </c>
      <c r="E64" s="35">
        <v>262999999.99999994</v>
      </c>
      <c r="F64" s="35">
        <v>262736999.99999994</v>
      </c>
      <c r="G64" s="13"/>
      <c r="H64" s="14">
        <f t="shared" ref="H64" si="34">IFERROR(+F64/D64*100,"n.a")</f>
        <v>99.9</v>
      </c>
      <c r="I64" s="14">
        <f t="shared" ref="I64" si="35">IFERROR(+F64/E64*100,"n.a.")</f>
        <v>99.9</v>
      </c>
    </row>
    <row r="65" spans="1:9" ht="12.75" customHeight="1">
      <c r="A65" s="23" t="s">
        <v>29</v>
      </c>
      <c r="B65" s="23"/>
      <c r="C65" s="24">
        <f t="shared" ref="C65:F65" si="36">SUM(C66:C67)</f>
        <v>10627482728</v>
      </c>
      <c r="D65" s="24">
        <f t="shared" si="36"/>
        <v>10627482728</v>
      </c>
      <c r="E65" s="24">
        <f t="shared" si="36"/>
        <v>9244846410.6800022</v>
      </c>
      <c r="F65" s="24">
        <f t="shared" si="36"/>
        <v>9244846410.6800022</v>
      </c>
      <c r="G65" s="24"/>
      <c r="H65" s="25">
        <f>IFERROR(+F65/D65*100,"n.a")</f>
        <v>86.989992336781725</v>
      </c>
      <c r="I65" s="25">
        <f>IFERROR(+F65/E65*100,"n.a.")</f>
        <v>100</v>
      </c>
    </row>
    <row r="66" spans="1:9" ht="12.75" customHeight="1">
      <c r="A66" s="5"/>
      <c r="B66" s="5" t="s">
        <v>30</v>
      </c>
      <c r="C66" s="35">
        <v>8494895763</v>
      </c>
      <c r="D66" s="35">
        <v>8494895763</v>
      </c>
      <c r="E66" s="35">
        <v>7645406185.4400015</v>
      </c>
      <c r="F66" s="35">
        <v>7645406185.4400015</v>
      </c>
      <c r="G66" s="13"/>
      <c r="H66" s="14">
        <f t="shared" ref="H66:H67" si="37">IFERROR(+F66/D66*100,"n.a")</f>
        <v>89.999999985167577</v>
      </c>
      <c r="I66" s="14">
        <f t="shared" ref="I66:I67" si="38">IFERROR(+F66/E66*100,"n.a.")</f>
        <v>100</v>
      </c>
    </row>
    <row r="67" spans="1:9" ht="12.75" customHeight="1">
      <c r="A67" s="5"/>
      <c r="B67" s="5" t="s">
        <v>50</v>
      </c>
      <c r="C67" s="35">
        <v>2132586965</v>
      </c>
      <c r="D67" s="35">
        <v>2132586965</v>
      </c>
      <c r="E67" s="35">
        <v>1599440225.2400002</v>
      </c>
      <c r="F67" s="35">
        <v>1599440225.2400002</v>
      </c>
      <c r="G67" s="13"/>
      <c r="H67" s="14">
        <f t="shared" si="37"/>
        <v>75.000000069868207</v>
      </c>
      <c r="I67" s="14">
        <f t="shared" si="38"/>
        <v>100</v>
      </c>
    </row>
    <row r="68" spans="1:9" ht="12.75" customHeight="1">
      <c r="A68" s="23" t="s">
        <v>31</v>
      </c>
      <c r="B68" s="23"/>
      <c r="C68" s="26">
        <f t="shared" ref="C68:F68" si="39">SUM(C69:C69)</f>
        <v>19420966</v>
      </c>
      <c r="D68" s="26">
        <f t="shared" si="39"/>
        <v>19995215.890000001</v>
      </c>
      <c r="E68" s="26">
        <f t="shared" si="39"/>
        <v>15135061.890000001</v>
      </c>
      <c r="F68" s="26">
        <f t="shared" si="39"/>
        <v>12007612.469999999</v>
      </c>
      <c r="G68" s="26"/>
      <c r="H68" s="25">
        <f>IFERROR(+F68/D68*100,"n.a")</f>
        <v>60.052427220879579</v>
      </c>
      <c r="I68" s="25">
        <f>IFERROR(+F68/E68*100,"n.a.")</f>
        <v>79.336394903899517</v>
      </c>
    </row>
    <row r="69" spans="1:9" ht="18" customHeight="1">
      <c r="A69" s="5"/>
      <c r="B69" s="10" t="s">
        <v>86</v>
      </c>
      <c r="C69" s="35">
        <v>19420966</v>
      </c>
      <c r="D69" s="35">
        <v>19995215.890000001</v>
      </c>
      <c r="E69" s="35">
        <v>15135061.890000001</v>
      </c>
      <c r="F69" s="35">
        <v>12007612.469999999</v>
      </c>
      <c r="G69" s="13"/>
      <c r="H69" s="14">
        <f t="shared" ref="H69" si="40">IFERROR(+F69/D69*100,"n.a")</f>
        <v>60.052427220879579</v>
      </c>
      <c r="I69" s="14">
        <f t="shared" ref="I69" si="41">IFERROR(+F69/E69*100,"n.a.")</f>
        <v>79.336394903899517</v>
      </c>
    </row>
    <row r="70" spans="1:9" ht="12.75" customHeight="1">
      <c r="A70" s="23" t="s">
        <v>32</v>
      </c>
      <c r="B70" s="27"/>
      <c r="C70" s="26">
        <f t="shared" ref="C70:F70" si="42">+C71</f>
        <v>30000000</v>
      </c>
      <c r="D70" s="26">
        <f t="shared" si="42"/>
        <v>30000000</v>
      </c>
      <c r="E70" s="26">
        <f t="shared" si="42"/>
        <v>30000000</v>
      </c>
      <c r="F70" s="26">
        <f t="shared" si="42"/>
        <v>30000000</v>
      </c>
      <c r="G70" s="26"/>
      <c r="H70" s="25">
        <f>IFERROR(+F70/D70*100,"n.a")</f>
        <v>100</v>
      </c>
      <c r="I70" s="25">
        <f>IFERROR(+F70/E70*100,"n.a.")</f>
        <v>100</v>
      </c>
    </row>
    <row r="71" spans="1:9" s="3" customFormat="1" ht="12.75" customHeight="1">
      <c r="A71" s="36"/>
      <c r="B71" s="10" t="s">
        <v>75</v>
      </c>
      <c r="C71" s="35">
        <v>30000000</v>
      </c>
      <c r="D71" s="35">
        <v>30000000</v>
      </c>
      <c r="E71" s="35">
        <v>30000000</v>
      </c>
      <c r="F71" s="35">
        <v>30000000</v>
      </c>
      <c r="G71" s="13"/>
      <c r="H71" s="14">
        <f t="shared" ref="H71" si="43">IFERROR(+F71/D71*100,"n.a")</f>
        <v>100</v>
      </c>
      <c r="I71" s="14">
        <f t="shared" ref="I71" si="44">IFERROR(+F71/E71*100,"n.a.")</f>
        <v>100</v>
      </c>
    </row>
    <row r="72" spans="1:9" ht="12.75" customHeight="1">
      <c r="A72" s="23" t="s">
        <v>69</v>
      </c>
      <c r="B72" s="27"/>
      <c r="C72" s="26">
        <f t="shared" ref="C72:F72" si="45">SUM(C73:C79)</f>
        <v>5806611235</v>
      </c>
      <c r="D72" s="26">
        <f t="shared" si="45"/>
        <v>5854411162.6999989</v>
      </c>
      <c r="E72" s="26">
        <f t="shared" si="45"/>
        <v>4744920215.0900002</v>
      </c>
      <c r="F72" s="26">
        <f t="shared" si="45"/>
        <v>4552858379.1699991</v>
      </c>
      <c r="G72" s="26"/>
      <c r="H72" s="25">
        <f>IFERROR(+F72/D72*100,"n.a")</f>
        <v>77.767998397131095</v>
      </c>
      <c r="I72" s="25">
        <f>IFERROR(+F72/E72*100,"n.a.")</f>
        <v>95.952264164333101</v>
      </c>
    </row>
    <row r="73" spans="1:9" s="3" customFormat="1" ht="12.75" customHeight="1">
      <c r="A73" s="36"/>
      <c r="B73" s="10" t="s">
        <v>37</v>
      </c>
      <c r="C73" s="35">
        <v>195031373</v>
      </c>
      <c r="D73" s="35">
        <v>191312276.59</v>
      </c>
      <c r="E73" s="35">
        <v>82531671.170000017</v>
      </c>
      <c r="F73" s="35">
        <v>80957439.170000002</v>
      </c>
      <c r="G73" s="13"/>
      <c r="H73" s="14">
        <f t="shared" ref="H73:H79" si="46">IFERROR(+F73/D73*100,"n.a")</f>
        <v>42.316907525751382</v>
      </c>
      <c r="I73" s="14">
        <f t="shared" ref="I73:I79" si="47">IFERROR(+F73/E73*100,"n.a.")</f>
        <v>98.092572248104133</v>
      </c>
    </row>
    <row r="74" spans="1:9" s="3" customFormat="1" ht="12.75" customHeight="1">
      <c r="A74" s="36"/>
      <c r="B74" s="10" t="s">
        <v>52</v>
      </c>
      <c r="C74" s="35">
        <v>11271327</v>
      </c>
      <c r="D74" s="35">
        <v>14809151.42</v>
      </c>
      <c r="E74" s="35">
        <v>10949209.640000001</v>
      </c>
      <c r="F74" s="35">
        <v>10822645.82</v>
      </c>
      <c r="G74" s="13"/>
      <c r="H74" s="14">
        <f t="shared" si="46"/>
        <v>73.080796549786371</v>
      </c>
      <c r="I74" s="14">
        <f t="shared" si="47"/>
        <v>98.844082594440124</v>
      </c>
    </row>
    <row r="75" spans="1:9" s="3" customFormat="1" ht="12.75" customHeight="1">
      <c r="A75" s="36"/>
      <c r="B75" s="10" t="s">
        <v>38</v>
      </c>
      <c r="C75" s="35">
        <v>1013689527</v>
      </c>
      <c r="D75" s="35">
        <v>1073950572.9099996</v>
      </c>
      <c r="E75" s="35">
        <v>753486320.39999962</v>
      </c>
      <c r="F75" s="35">
        <v>707828383.3599993</v>
      </c>
      <c r="G75" s="13"/>
      <c r="H75" s="14">
        <f t="shared" si="46"/>
        <v>65.908841730215968</v>
      </c>
      <c r="I75" s="14">
        <f t="shared" si="47"/>
        <v>93.940442473360093</v>
      </c>
    </row>
    <row r="76" spans="1:9" s="3" customFormat="1" ht="12.75" customHeight="1">
      <c r="A76" s="36"/>
      <c r="B76" s="10" t="s">
        <v>39</v>
      </c>
      <c r="C76" s="35">
        <v>1261604280</v>
      </c>
      <c r="D76" s="35">
        <v>1261604280</v>
      </c>
      <c r="E76" s="35">
        <v>855559139.13000023</v>
      </c>
      <c r="F76" s="35">
        <v>811603446.3900001</v>
      </c>
      <c r="G76" s="13"/>
      <c r="H76" s="14">
        <f t="shared" si="46"/>
        <v>64.331063175372236</v>
      </c>
      <c r="I76" s="14">
        <f t="shared" si="47"/>
        <v>94.862343147348327</v>
      </c>
    </row>
    <row r="77" spans="1:9" s="3" customFormat="1" ht="12.75" customHeight="1">
      <c r="A77" s="36"/>
      <c r="B77" s="10" t="s">
        <v>51</v>
      </c>
      <c r="C77" s="35">
        <v>2264127366</v>
      </c>
      <c r="D77" s="35">
        <v>2263907945.8599997</v>
      </c>
      <c r="E77" s="35">
        <v>2115770901.4800005</v>
      </c>
      <c r="F77" s="35">
        <v>2050571932.6200004</v>
      </c>
      <c r="G77" s="13"/>
      <c r="H77" s="14">
        <f t="shared" si="46"/>
        <v>90.576648064241041</v>
      </c>
      <c r="I77" s="14">
        <f t="shared" si="47"/>
        <v>96.918429645932221</v>
      </c>
    </row>
    <row r="78" spans="1:9" s="3" customFormat="1" ht="12.75" customHeight="1">
      <c r="A78" s="36"/>
      <c r="B78" s="10" t="s">
        <v>40</v>
      </c>
      <c r="C78" s="35">
        <v>772209174</v>
      </c>
      <c r="D78" s="35">
        <v>837583436.6099999</v>
      </c>
      <c r="E78" s="35">
        <v>760089673.37000024</v>
      </c>
      <c r="F78" s="35">
        <v>727751961.61000013</v>
      </c>
      <c r="G78" s="13"/>
      <c r="H78" s="14">
        <f t="shared" si="46"/>
        <v>86.88710041300159</v>
      </c>
      <c r="I78" s="14">
        <f t="shared" si="47"/>
        <v>95.745539915491179</v>
      </c>
    </row>
    <row r="79" spans="1:9" s="3" customFormat="1" ht="12.75" customHeight="1">
      <c r="A79" s="36"/>
      <c r="B79" s="10" t="s">
        <v>41</v>
      </c>
      <c r="C79" s="35">
        <v>288678188</v>
      </c>
      <c r="D79" s="35">
        <v>211243499.31000006</v>
      </c>
      <c r="E79" s="35">
        <v>166533299.90000001</v>
      </c>
      <c r="F79" s="35">
        <v>163322570.19999999</v>
      </c>
      <c r="G79" s="13"/>
      <c r="H79" s="14">
        <f t="shared" si="46"/>
        <v>77.314838436909213</v>
      </c>
      <c r="I79" s="14">
        <f t="shared" si="47"/>
        <v>98.072019408774096</v>
      </c>
    </row>
    <row r="80" spans="1:9" ht="12.75" customHeight="1">
      <c r="A80" s="23" t="s">
        <v>87</v>
      </c>
      <c r="B80" s="27"/>
      <c r="C80" s="26">
        <f>+C81</f>
        <v>70327341</v>
      </c>
      <c r="D80" s="26">
        <f t="shared" ref="D80:F80" si="48">+D81</f>
        <v>69798566.919999987</v>
      </c>
      <c r="E80" s="26">
        <f t="shared" si="48"/>
        <v>47736161.730000004</v>
      </c>
      <c r="F80" s="26">
        <f t="shared" si="48"/>
        <v>45494103.090000011</v>
      </c>
      <c r="G80" s="26"/>
      <c r="H80" s="25">
        <f>IFERROR(+F80/D80*100,"n.a")</f>
        <v>65.17913633118475</v>
      </c>
      <c r="I80" s="25">
        <f>IFERROR(+F80/E80*100,"n.a.")</f>
        <v>95.303228079623835</v>
      </c>
    </row>
    <row r="81" spans="1:9" s="3" customFormat="1" ht="12.75" customHeight="1">
      <c r="A81" s="36"/>
      <c r="B81" s="10" t="s">
        <v>72</v>
      </c>
      <c r="C81" s="35">
        <v>70327341</v>
      </c>
      <c r="D81" s="35">
        <v>69798566.919999987</v>
      </c>
      <c r="E81" s="35">
        <v>47736161.730000004</v>
      </c>
      <c r="F81" s="35">
        <v>45494103.090000011</v>
      </c>
      <c r="G81" s="13"/>
      <c r="H81" s="14">
        <f t="shared" ref="H81" si="49">IFERROR(+F81/D81*100,"n.a")</f>
        <v>65.17913633118475</v>
      </c>
      <c r="I81" s="14">
        <f t="shared" ref="I81" si="50">IFERROR(+F81/E81*100,"n.a.")</f>
        <v>95.303228079623835</v>
      </c>
    </row>
    <row r="82" spans="1:9" ht="6.75" customHeight="1" thickBot="1">
      <c r="A82" s="30"/>
      <c r="B82" s="17"/>
      <c r="C82" s="18"/>
      <c r="D82" s="18"/>
      <c r="E82" s="18"/>
      <c r="F82" s="18"/>
      <c r="G82" s="18"/>
      <c r="H82" s="19"/>
      <c r="I82" s="19"/>
    </row>
    <row r="83" spans="1:9" ht="12.75" customHeight="1">
      <c r="A83" s="334" t="s">
        <v>54</v>
      </c>
      <c r="B83" s="334"/>
      <c r="C83" s="334"/>
      <c r="D83" s="334"/>
      <c r="E83" s="334"/>
      <c r="F83" s="334"/>
      <c r="G83" s="334"/>
      <c r="H83" s="14"/>
      <c r="I83" s="14"/>
    </row>
    <row r="84" spans="1:9" ht="12.75" customHeight="1">
      <c r="A84" s="6" t="s">
        <v>653</v>
      </c>
      <c r="B84" s="6"/>
      <c r="C84" s="6"/>
      <c r="D84" s="7"/>
      <c r="E84" s="7"/>
      <c r="F84" s="7"/>
      <c r="G84" s="7"/>
      <c r="H84" s="6"/>
      <c r="I84" s="6"/>
    </row>
    <row r="85" spans="1:9" ht="12.75" customHeight="1">
      <c r="A85" s="8" t="s">
        <v>35</v>
      </c>
      <c r="B85" s="8"/>
      <c r="C85" s="8"/>
      <c r="D85" s="9"/>
      <c r="E85" s="9"/>
      <c r="F85" s="9"/>
      <c r="G85" s="9"/>
      <c r="H85" s="8"/>
      <c r="I85" s="8"/>
    </row>
    <row r="86" spans="1:9">
      <c r="C86" s="33"/>
      <c r="D86" s="33"/>
      <c r="E86" s="33"/>
      <c r="F86" s="33"/>
    </row>
    <row r="87" spans="1:9">
      <c r="C87" s="32"/>
      <c r="D87" s="33"/>
      <c r="E87" s="33"/>
      <c r="F87" s="33"/>
    </row>
    <row r="88" spans="1:9">
      <c r="C88" s="33"/>
      <c r="D88" s="33"/>
      <c r="E88" s="33"/>
      <c r="F88" s="33"/>
    </row>
    <row r="90" spans="1:9">
      <c r="C90" s="41"/>
      <c r="D90" s="41"/>
      <c r="E90" s="41"/>
      <c r="F90" s="41"/>
      <c r="H90" s="41"/>
      <c r="I90" s="41"/>
    </row>
    <row r="91" spans="1:9">
      <c r="H91" s="41"/>
      <c r="I91" s="41"/>
    </row>
    <row r="92" spans="1:9">
      <c r="H92" s="41"/>
      <c r="I92" s="41"/>
    </row>
    <row r="93" spans="1:9">
      <c r="C93" s="41"/>
      <c r="D93" s="41"/>
      <c r="E93" s="41"/>
      <c r="F93" s="41"/>
      <c r="H93" s="41"/>
      <c r="I93" s="41"/>
    </row>
    <row r="94" spans="1:9">
      <c r="H94" s="41"/>
      <c r="I94" s="41"/>
    </row>
    <row r="95" spans="1:9">
      <c r="H95" s="41"/>
      <c r="I95" s="41"/>
    </row>
    <row r="96" spans="1:9">
      <c r="H96" s="41"/>
      <c r="I96" s="41"/>
    </row>
    <row r="97" spans="7:9">
      <c r="H97" s="41"/>
      <c r="I97" s="41"/>
    </row>
    <row r="98" spans="7:9">
      <c r="H98" s="41"/>
      <c r="I98" s="41"/>
    </row>
    <row r="99" spans="7:9">
      <c r="H99" s="41"/>
      <c r="I99" s="41"/>
    </row>
    <row r="100" spans="7:9">
      <c r="H100" s="41"/>
      <c r="I100" s="41"/>
    </row>
    <row r="101" spans="7:9">
      <c r="H101" s="41"/>
      <c r="I101" s="41"/>
    </row>
    <row r="102" spans="7:9">
      <c r="G102" s="1"/>
      <c r="H102" s="41"/>
      <c r="I102" s="41"/>
    </row>
    <row r="103" spans="7:9">
      <c r="G103" s="1"/>
      <c r="H103" s="41"/>
      <c r="I103" s="41"/>
    </row>
    <row r="104" spans="7:9">
      <c r="G104" s="1"/>
      <c r="H104" s="41"/>
      <c r="I104" s="41"/>
    </row>
    <row r="105" spans="7:9">
      <c r="G105" s="1"/>
      <c r="H105" s="41"/>
      <c r="I105" s="41"/>
    </row>
    <row r="106" spans="7:9">
      <c r="G106" s="1"/>
      <c r="H106" s="41"/>
      <c r="I106" s="41"/>
    </row>
    <row r="107" spans="7:9">
      <c r="G107" s="1"/>
    </row>
    <row r="108" spans="7:9">
      <c r="G108" s="1"/>
    </row>
    <row r="109" spans="7:9">
      <c r="G109" s="1"/>
    </row>
    <row r="110" spans="7:9">
      <c r="G110" s="1"/>
    </row>
    <row r="111" spans="7:9">
      <c r="G111" s="1"/>
    </row>
    <row r="112" spans="7:9">
      <c r="G112" s="1"/>
    </row>
    <row r="113" spans="7:7">
      <c r="G113" s="1"/>
    </row>
    <row r="114" spans="7:7">
      <c r="G114" s="1"/>
    </row>
    <row r="115" spans="7:7">
      <c r="G115" s="1"/>
    </row>
    <row r="116" spans="7:7">
      <c r="G116" s="1"/>
    </row>
    <row r="117" spans="7:7">
      <c r="G117" s="1"/>
    </row>
    <row r="118" spans="7:7">
      <c r="G118" s="1"/>
    </row>
    <row r="119" spans="7:7">
      <c r="G119" s="1"/>
    </row>
    <row r="120" spans="7:7">
      <c r="G120" s="1"/>
    </row>
    <row r="121" spans="7:7">
      <c r="G121" s="1"/>
    </row>
    <row r="122" spans="7:7">
      <c r="G122" s="1"/>
    </row>
    <row r="123" spans="7:7">
      <c r="G123" s="1"/>
    </row>
    <row r="124" spans="7:7">
      <c r="G124" s="1"/>
    </row>
    <row r="125" spans="7:7">
      <c r="G125" s="1"/>
    </row>
    <row r="126" spans="7:7">
      <c r="G126" s="1"/>
    </row>
    <row r="127" spans="7:7">
      <c r="G127" s="1"/>
    </row>
    <row r="128" spans="7:7">
      <c r="G128" s="1"/>
    </row>
    <row r="129" spans="7:7">
      <c r="G129" s="1"/>
    </row>
    <row r="130" spans="7:7">
      <c r="G130" s="1"/>
    </row>
  </sheetData>
  <mergeCells count="10">
    <mergeCell ref="A83:G83"/>
    <mergeCell ref="C5:C6"/>
    <mergeCell ref="A1:B1"/>
    <mergeCell ref="A3:I3"/>
    <mergeCell ref="A4:A7"/>
    <mergeCell ref="B4:B7"/>
    <mergeCell ref="E4:F4"/>
    <mergeCell ref="H4:I5"/>
    <mergeCell ref="D5:D6"/>
    <mergeCell ref="E5:E6"/>
  </mergeCells>
  <pageMargins left="0" right="0" top="0" bottom="0.39370078740157483" header="0.31496062992125984" footer="0.31496062992125984"/>
  <pageSetup scale="93" fitToHeight="1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2"/>
  <sheetViews>
    <sheetView showGridLines="0" zoomScale="140" zoomScaleNormal="140" zoomScaleSheetLayoutView="120" workbookViewId="0">
      <selection sqref="A1:B1"/>
    </sheetView>
  </sheetViews>
  <sheetFormatPr baseColWidth="10" defaultRowHeight="11.25"/>
  <cols>
    <col min="1" max="1" width="5.42578125" style="277" customWidth="1"/>
    <col min="2" max="2" width="56.5703125" style="301" customWidth="1"/>
    <col min="3" max="3" width="14.7109375" style="210" customWidth="1"/>
    <col min="4" max="6" width="14.7109375" style="209" customWidth="1"/>
    <col min="7" max="7" width="1.140625" style="208" customWidth="1"/>
    <col min="8" max="9" width="14.7109375" style="208" customWidth="1"/>
    <col min="10" max="10" width="2" style="208" customWidth="1"/>
    <col min="11" max="16384" width="11.42578125" style="208"/>
  </cols>
  <sheetData>
    <row r="1" spans="1:10" s="295" customFormat="1" ht="30" customHeight="1">
      <c r="A1" s="359" t="s">
        <v>0</v>
      </c>
      <c r="B1" s="359"/>
      <c r="C1" s="40" t="s">
        <v>89</v>
      </c>
      <c r="E1" s="207"/>
      <c r="F1" s="116"/>
    </row>
    <row r="2" spans="1:10" ht="14.25" customHeight="1">
      <c r="D2" s="210"/>
      <c r="E2" s="210"/>
      <c r="F2" s="210"/>
    </row>
    <row r="3" spans="1:10" s="294" customFormat="1" ht="56.25" customHeight="1">
      <c r="A3" s="337" t="s">
        <v>669</v>
      </c>
      <c r="B3" s="337"/>
      <c r="C3" s="337"/>
      <c r="D3" s="337"/>
      <c r="E3" s="337"/>
      <c r="F3" s="337"/>
      <c r="G3" s="337"/>
      <c r="H3" s="337"/>
      <c r="I3" s="337"/>
    </row>
    <row r="4" spans="1:10" ht="15" customHeight="1">
      <c r="A4" s="382" t="s">
        <v>4</v>
      </c>
      <c r="B4" s="384" t="s">
        <v>33</v>
      </c>
      <c r="C4" s="219"/>
      <c r="D4" s="219"/>
      <c r="E4" s="386" t="s">
        <v>1</v>
      </c>
      <c r="F4" s="386"/>
      <c r="G4" s="217"/>
      <c r="H4" s="387" t="s">
        <v>3</v>
      </c>
      <c r="I4" s="387"/>
    </row>
    <row r="5" spans="1:10" ht="12.75" customHeight="1">
      <c r="A5" s="382"/>
      <c r="B5" s="384"/>
      <c r="C5" s="388" t="s">
        <v>2</v>
      </c>
      <c r="D5" s="388" t="s">
        <v>79</v>
      </c>
      <c r="E5" s="388" t="s">
        <v>250</v>
      </c>
      <c r="F5" s="218" t="s">
        <v>637</v>
      </c>
      <c r="G5" s="216"/>
      <c r="H5" s="386"/>
      <c r="I5" s="386"/>
    </row>
    <row r="6" spans="1:10" ht="21" customHeight="1">
      <c r="A6" s="382"/>
      <c r="B6" s="384"/>
      <c r="C6" s="388"/>
      <c r="D6" s="388"/>
      <c r="E6" s="388"/>
      <c r="F6" s="276" t="s">
        <v>670</v>
      </c>
      <c r="G6" s="217"/>
      <c r="H6" s="216" t="s">
        <v>79</v>
      </c>
      <c r="I6" s="216" t="s">
        <v>5</v>
      </c>
    </row>
    <row r="7" spans="1:10">
      <c r="A7" s="383"/>
      <c r="B7" s="385"/>
      <c r="C7" s="215" t="s">
        <v>6</v>
      </c>
      <c r="D7" s="215" t="s">
        <v>7</v>
      </c>
      <c r="E7" s="215" t="s">
        <v>8</v>
      </c>
      <c r="F7" s="214" t="s">
        <v>9</v>
      </c>
      <c r="G7" s="214"/>
      <c r="H7" s="214" t="s">
        <v>76</v>
      </c>
      <c r="I7" s="214" t="s">
        <v>77</v>
      </c>
    </row>
    <row r="8" spans="1:10" s="213" customFormat="1">
      <c r="A8" s="302" t="s">
        <v>249</v>
      </c>
      <c r="B8" s="303"/>
      <c r="C8" s="304">
        <f>C9+C22+C24+C29+C31+C33+C50+C56+C59+C63+C66+C69+C79+C83+C85</f>
        <v>139152759815.71729</v>
      </c>
      <c r="D8" s="304">
        <f>D9+D22+D24+D29+D31+D33+D50+D56+D59+D63+D66+D69+D79+D83+D85</f>
        <v>139875108630.71036</v>
      </c>
      <c r="E8" s="304">
        <f>E9+E22+E24+E29+E31+E33+E50+E56+E59+E63+E66+E69+E79+E83+E85</f>
        <v>109337848026.32216</v>
      </c>
      <c r="F8" s="304">
        <f>F9+F22+F24+F29+F31+F33+F50+F56+F59+F63+F66+F69+F79+F83+F85</f>
        <v>106727764047.31435</v>
      </c>
      <c r="G8" s="305"/>
      <c r="H8" s="306">
        <f t="shared" ref="H8:H39" si="0">IF(F8=0,"n.a.",IF(D8=0,"n.a.",(F8/D8)*100))</f>
        <v>76.302184922043864</v>
      </c>
      <c r="I8" s="306">
        <f t="shared" ref="I8:I39" si="1">IF(F8=0,"n.a.",IF(E8=0,"n.a.",(F8/E8)*100))</f>
        <v>97.612826641347965</v>
      </c>
      <c r="J8" s="307"/>
    </row>
    <row r="9" spans="1:10">
      <c r="A9" s="308" t="s">
        <v>53</v>
      </c>
      <c r="B9" s="309"/>
      <c r="C9" s="310">
        <f>SUM(C10:C21)</f>
        <v>31797728274</v>
      </c>
      <c r="D9" s="310">
        <f>SUM(D10:D21)</f>
        <v>35963970310.180008</v>
      </c>
      <c r="E9" s="310">
        <f>SUM(E10:E21)</f>
        <v>26262459926.770008</v>
      </c>
      <c r="F9" s="310">
        <f>SUM(F10:F21)</f>
        <v>26206838792.130001</v>
      </c>
      <c r="G9" s="311"/>
      <c r="H9" s="312">
        <f t="shared" si="0"/>
        <v>72.869704223707075</v>
      </c>
      <c r="I9" s="312">
        <f t="shared" si="1"/>
        <v>99.78821049210508</v>
      </c>
      <c r="J9" s="313"/>
    </row>
    <row r="10" spans="1:10" s="212" customFormat="1">
      <c r="A10" s="314"/>
      <c r="B10" s="315" t="s">
        <v>456</v>
      </c>
      <c r="C10" s="316">
        <v>171836378</v>
      </c>
      <c r="D10" s="317">
        <v>171711007.98000002</v>
      </c>
      <c r="E10" s="317">
        <v>92853126.960000008</v>
      </c>
      <c r="F10" s="317">
        <v>89993441.75</v>
      </c>
      <c r="G10" s="305"/>
      <c r="H10" s="318">
        <f t="shared" si="0"/>
        <v>52.409826724959849</v>
      </c>
      <c r="I10" s="318">
        <f t="shared" si="1"/>
        <v>96.920205809297173</v>
      </c>
      <c r="J10" s="319"/>
    </row>
    <row r="11" spans="1:10" s="212" customFormat="1">
      <c r="A11" s="314"/>
      <c r="B11" s="315" t="s">
        <v>636</v>
      </c>
      <c r="C11" s="316">
        <v>1526762127</v>
      </c>
      <c r="D11" s="317">
        <v>2011565367.1500001</v>
      </c>
      <c r="E11" s="317">
        <v>1145876611.04</v>
      </c>
      <c r="F11" s="317">
        <v>1145876611.04</v>
      </c>
      <c r="G11" s="305"/>
      <c r="H11" s="318">
        <f t="shared" si="0"/>
        <v>56.96442331692586</v>
      </c>
      <c r="I11" s="318">
        <f t="shared" si="1"/>
        <v>100</v>
      </c>
      <c r="J11" s="319"/>
    </row>
    <row r="12" spans="1:10" s="212" customFormat="1">
      <c r="A12" s="314"/>
      <c r="B12" s="315" t="s">
        <v>635</v>
      </c>
      <c r="C12" s="316">
        <v>23662555132</v>
      </c>
      <c r="D12" s="317">
        <v>27300849320.420006</v>
      </c>
      <c r="E12" s="317">
        <v>19148974928.400002</v>
      </c>
      <c r="F12" s="317">
        <v>19105555227.060001</v>
      </c>
      <c r="G12" s="305"/>
      <c r="H12" s="318">
        <f t="shared" si="0"/>
        <v>69.981541610025175</v>
      </c>
      <c r="I12" s="318">
        <f t="shared" si="1"/>
        <v>99.773253129724438</v>
      </c>
      <c r="J12" s="319"/>
    </row>
    <row r="13" spans="1:10" s="212" customFormat="1">
      <c r="A13" s="314"/>
      <c r="B13" s="315" t="s">
        <v>37</v>
      </c>
      <c r="C13" s="316">
        <v>439135545</v>
      </c>
      <c r="D13" s="317">
        <v>513024941.20000005</v>
      </c>
      <c r="E13" s="317">
        <v>402346941.15000004</v>
      </c>
      <c r="F13" s="317">
        <v>402316705.15000004</v>
      </c>
      <c r="G13" s="305"/>
      <c r="H13" s="318">
        <f t="shared" si="0"/>
        <v>78.420496323035294</v>
      </c>
      <c r="I13" s="318">
        <f t="shared" si="1"/>
        <v>99.992485092613464</v>
      </c>
      <c r="J13" s="319"/>
    </row>
    <row r="14" spans="1:10" s="212" customFormat="1">
      <c r="A14" s="314"/>
      <c r="B14" s="315" t="s">
        <v>52</v>
      </c>
      <c r="C14" s="316">
        <v>58296573</v>
      </c>
      <c r="D14" s="317">
        <v>74738047.079999998</v>
      </c>
      <c r="E14" s="317">
        <v>37852631.329999998</v>
      </c>
      <c r="F14" s="317">
        <v>37265698.009999998</v>
      </c>
      <c r="G14" s="305"/>
      <c r="H14" s="318">
        <f t="shared" si="0"/>
        <v>49.861749759276691</v>
      </c>
      <c r="I14" s="318">
        <f t="shared" si="1"/>
        <v>98.4494253123829</v>
      </c>
      <c r="J14" s="319"/>
    </row>
    <row r="15" spans="1:10" s="212" customFormat="1">
      <c r="A15" s="314"/>
      <c r="B15" s="315" t="s">
        <v>56</v>
      </c>
      <c r="C15" s="316">
        <v>51608539</v>
      </c>
      <c r="D15" s="317">
        <v>56329921.780000001</v>
      </c>
      <c r="E15" s="317">
        <v>35687119.469999999</v>
      </c>
      <c r="F15" s="317">
        <v>35242711.289999992</v>
      </c>
      <c r="G15" s="305"/>
      <c r="H15" s="318">
        <f t="shared" si="0"/>
        <v>62.564814891173789</v>
      </c>
      <c r="I15" s="318">
        <f t="shared" si="1"/>
        <v>98.754709860027802</v>
      </c>
      <c r="J15" s="319"/>
    </row>
    <row r="16" spans="1:10" s="212" customFormat="1">
      <c r="A16" s="314"/>
      <c r="B16" s="315" t="s">
        <v>634</v>
      </c>
      <c r="C16" s="316">
        <v>395143341</v>
      </c>
      <c r="D16" s="317">
        <v>399697880.40000004</v>
      </c>
      <c r="E16" s="317">
        <v>227942911.43000004</v>
      </c>
      <c r="F16" s="317">
        <v>223951316.52000007</v>
      </c>
      <c r="G16" s="305"/>
      <c r="H16" s="318">
        <f t="shared" si="0"/>
        <v>56.030148645241617</v>
      </c>
      <c r="I16" s="318">
        <f t="shared" si="1"/>
        <v>98.248862013317847</v>
      </c>
      <c r="J16" s="319"/>
    </row>
    <row r="17" spans="1:10" s="212" customFormat="1">
      <c r="A17" s="314"/>
      <c r="B17" s="315" t="s">
        <v>633</v>
      </c>
      <c r="C17" s="316">
        <v>70170450</v>
      </c>
      <c r="D17" s="317">
        <v>62401643.799999997</v>
      </c>
      <c r="E17" s="317">
        <v>27091163.610000007</v>
      </c>
      <c r="F17" s="317">
        <v>26567769.780000001</v>
      </c>
      <c r="G17" s="305"/>
      <c r="H17" s="318">
        <f t="shared" si="0"/>
        <v>42.575432572178492</v>
      </c>
      <c r="I17" s="318">
        <f t="shared" si="1"/>
        <v>98.068027503230581</v>
      </c>
      <c r="J17" s="319"/>
    </row>
    <row r="18" spans="1:10" s="212" customFormat="1">
      <c r="A18" s="314"/>
      <c r="B18" s="315" t="s">
        <v>452</v>
      </c>
      <c r="C18" s="316">
        <v>213992264</v>
      </c>
      <c r="D18" s="317">
        <v>152121828.54000002</v>
      </c>
      <c r="E18" s="317">
        <v>81145043.130000025</v>
      </c>
      <c r="F18" s="317">
        <v>79174104.100000024</v>
      </c>
      <c r="G18" s="305"/>
      <c r="H18" s="318">
        <f t="shared" si="0"/>
        <v>52.046510918175962</v>
      </c>
      <c r="I18" s="318">
        <f t="shared" si="1"/>
        <v>97.571091278068067</v>
      </c>
      <c r="J18" s="319"/>
    </row>
    <row r="19" spans="1:10" s="212" customFormat="1">
      <c r="A19" s="314"/>
      <c r="B19" s="315" t="s">
        <v>451</v>
      </c>
      <c r="C19" s="316">
        <v>154530198</v>
      </c>
      <c r="D19" s="317">
        <v>170620981.97999999</v>
      </c>
      <c r="E19" s="317">
        <v>113223990.60000002</v>
      </c>
      <c r="F19" s="317">
        <v>113223990.60000002</v>
      </c>
      <c r="G19" s="305"/>
      <c r="H19" s="318">
        <f t="shared" si="0"/>
        <v>66.359945468648178</v>
      </c>
      <c r="I19" s="318">
        <f t="shared" si="1"/>
        <v>100</v>
      </c>
      <c r="J19" s="319"/>
    </row>
    <row r="20" spans="1:10" s="212" customFormat="1" ht="16.5">
      <c r="A20" s="314"/>
      <c r="B20" s="315" t="s">
        <v>632</v>
      </c>
      <c r="C20" s="316">
        <v>53697727</v>
      </c>
      <c r="D20" s="317">
        <v>50909369.850000001</v>
      </c>
      <c r="E20" s="317">
        <v>27472842.93</v>
      </c>
      <c r="F20" s="317">
        <v>26888896.109999999</v>
      </c>
      <c r="G20" s="305"/>
      <c r="H20" s="318">
        <f t="shared" si="0"/>
        <v>52.817185106053714</v>
      </c>
      <c r="I20" s="318">
        <f t="shared" si="1"/>
        <v>97.874457982059297</v>
      </c>
      <c r="J20" s="319"/>
    </row>
    <row r="21" spans="1:10" s="212" customFormat="1">
      <c r="A21" s="314"/>
      <c r="B21" s="315" t="s">
        <v>631</v>
      </c>
      <c r="C21" s="316">
        <v>5000000000</v>
      </c>
      <c r="D21" s="317">
        <v>5000000000.000001</v>
      </c>
      <c r="E21" s="317">
        <v>4921992616.7200012</v>
      </c>
      <c r="F21" s="317">
        <v>4920782320.7200012</v>
      </c>
      <c r="G21" s="305"/>
      <c r="H21" s="318">
        <f t="shared" si="0"/>
        <v>98.415646414400001</v>
      </c>
      <c r="I21" s="318">
        <f t="shared" si="1"/>
        <v>99.975410446657548</v>
      </c>
      <c r="J21" s="319"/>
    </row>
    <row r="22" spans="1:10">
      <c r="A22" s="308" t="s">
        <v>651</v>
      </c>
      <c r="B22" s="309"/>
      <c r="C22" s="310">
        <f>SUM(C23)</f>
        <v>196129497</v>
      </c>
      <c r="D22" s="310">
        <f>SUM(D23)</f>
        <v>208312309.81999999</v>
      </c>
      <c r="E22" s="310">
        <f>SUM(E23)</f>
        <v>131231801.29000002</v>
      </c>
      <c r="F22" s="310">
        <f>SUM(F23)</f>
        <v>123514122.90000001</v>
      </c>
      <c r="G22" s="311"/>
      <c r="H22" s="312">
        <f t="shared" si="0"/>
        <v>59.292762394467701</v>
      </c>
      <c r="I22" s="312">
        <f t="shared" si="1"/>
        <v>94.119048649690285</v>
      </c>
      <c r="J22" s="313"/>
    </row>
    <row r="23" spans="1:10" s="212" customFormat="1">
      <c r="A23" s="314"/>
      <c r="B23" s="315" t="s">
        <v>630</v>
      </c>
      <c r="C23" s="317">
        <v>196129497</v>
      </c>
      <c r="D23" s="317">
        <v>208312309.81999999</v>
      </c>
      <c r="E23" s="317">
        <v>131231801.29000002</v>
      </c>
      <c r="F23" s="317">
        <v>123514122.90000001</v>
      </c>
      <c r="G23" s="305"/>
      <c r="H23" s="318">
        <f t="shared" si="0"/>
        <v>59.292762394467701</v>
      </c>
      <c r="I23" s="318">
        <f t="shared" si="1"/>
        <v>94.119048649690285</v>
      </c>
      <c r="J23" s="319"/>
    </row>
    <row r="24" spans="1:10">
      <c r="A24" s="308" t="s">
        <v>447</v>
      </c>
      <c r="B24" s="309"/>
      <c r="C24" s="310">
        <f>SUM(C25:C28)</f>
        <v>5041086433</v>
      </c>
      <c r="D24" s="310">
        <f>SUM(D25:D28)</f>
        <v>7146343432.4099998</v>
      </c>
      <c r="E24" s="310">
        <f>SUM(E25:E28)</f>
        <v>5541755706.4099998</v>
      </c>
      <c r="F24" s="310">
        <f>SUM(F25:F28)</f>
        <v>5541755706.4099998</v>
      </c>
      <c r="G24" s="311"/>
      <c r="H24" s="312">
        <f t="shared" si="0"/>
        <v>77.546730839678162</v>
      </c>
      <c r="I24" s="312">
        <f t="shared" si="1"/>
        <v>100</v>
      </c>
      <c r="J24" s="313"/>
    </row>
    <row r="25" spans="1:10">
      <c r="A25" s="314"/>
      <c r="B25" s="315" t="s">
        <v>629</v>
      </c>
      <c r="C25" s="317">
        <v>3145413312</v>
      </c>
      <c r="D25" s="317">
        <v>5112477016.5300007</v>
      </c>
      <c r="E25" s="320">
        <v>4294270585.9399996</v>
      </c>
      <c r="F25" s="320">
        <v>4294270585.9399996</v>
      </c>
      <c r="G25" s="321"/>
      <c r="H25" s="318">
        <f t="shared" si="0"/>
        <v>83.995890290664946</v>
      </c>
      <c r="I25" s="318">
        <f t="shared" si="1"/>
        <v>100</v>
      </c>
      <c r="J25" s="313"/>
    </row>
    <row r="26" spans="1:10">
      <c r="A26" s="314"/>
      <c r="B26" s="315" t="s">
        <v>628</v>
      </c>
      <c r="C26" s="317">
        <v>61914988</v>
      </c>
      <c r="D26" s="317">
        <v>58866335.279999994</v>
      </c>
      <c r="E26" s="320">
        <v>42315752.460000008</v>
      </c>
      <c r="F26" s="320">
        <v>42315752.460000008</v>
      </c>
      <c r="G26" s="321"/>
      <c r="H26" s="318">
        <f t="shared" si="0"/>
        <v>71.884468871254683</v>
      </c>
      <c r="I26" s="318">
        <f t="shared" si="1"/>
        <v>100</v>
      </c>
      <c r="J26" s="313"/>
    </row>
    <row r="27" spans="1:10">
      <c r="A27" s="314"/>
      <c r="B27" s="315" t="s">
        <v>627</v>
      </c>
      <c r="C27" s="317">
        <v>1725758133</v>
      </c>
      <c r="D27" s="317">
        <v>1945605472.9099996</v>
      </c>
      <c r="E27" s="320">
        <v>1191714540.25</v>
      </c>
      <c r="F27" s="320">
        <v>1191714540.25</v>
      </c>
      <c r="G27" s="321"/>
      <c r="H27" s="318">
        <f t="shared" si="0"/>
        <v>61.251603001896306</v>
      </c>
      <c r="I27" s="318">
        <f t="shared" si="1"/>
        <v>100</v>
      </c>
      <c r="J27" s="313"/>
    </row>
    <row r="28" spans="1:10">
      <c r="A28" s="314"/>
      <c r="B28" s="315" t="s">
        <v>446</v>
      </c>
      <c r="C28" s="317">
        <v>108000000</v>
      </c>
      <c r="D28" s="317">
        <v>29394607.689999998</v>
      </c>
      <c r="E28" s="320">
        <v>13454827.76</v>
      </c>
      <c r="F28" s="320">
        <v>13454827.76</v>
      </c>
      <c r="G28" s="321"/>
      <c r="H28" s="318">
        <f t="shared" si="0"/>
        <v>45.773115606429108</v>
      </c>
      <c r="I28" s="318">
        <f t="shared" si="1"/>
        <v>100</v>
      </c>
      <c r="J28" s="313"/>
    </row>
    <row r="29" spans="1:10">
      <c r="A29" s="308" t="s">
        <v>11</v>
      </c>
      <c r="B29" s="309"/>
      <c r="C29" s="310">
        <f>SUM(C30)</f>
        <v>959179997</v>
      </c>
      <c r="D29" s="310">
        <f>SUM(D30)</f>
        <v>1033525554.02</v>
      </c>
      <c r="E29" s="310">
        <f>SUM(E30)</f>
        <v>836940330.38000023</v>
      </c>
      <c r="F29" s="310">
        <f>SUM(F30)</f>
        <v>806702600.6500001</v>
      </c>
      <c r="G29" s="311"/>
      <c r="H29" s="312">
        <f t="shared" si="0"/>
        <v>78.053474102527062</v>
      </c>
      <c r="I29" s="312">
        <f t="shared" si="1"/>
        <v>96.387110450720996</v>
      </c>
      <c r="J29" s="313"/>
    </row>
    <row r="30" spans="1:10">
      <c r="A30" s="314"/>
      <c r="B30" s="315" t="s">
        <v>13</v>
      </c>
      <c r="C30" s="317">
        <v>959179997</v>
      </c>
      <c r="D30" s="317">
        <v>1033525554.02</v>
      </c>
      <c r="E30" s="320">
        <v>836940330.38000023</v>
      </c>
      <c r="F30" s="320">
        <v>806702600.6500001</v>
      </c>
      <c r="G30" s="321"/>
      <c r="H30" s="318">
        <f t="shared" si="0"/>
        <v>78.053474102527062</v>
      </c>
      <c r="I30" s="318">
        <f t="shared" si="1"/>
        <v>96.387110450720996</v>
      </c>
      <c r="J30" s="313"/>
    </row>
    <row r="31" spans="1:10">
      <c r="A31" s="308" t="s">
        <v>353</v>
      </c>
      <c r="B31" s="309"/>
      <c r="C31" s="310">
        <f>SUM(C32)</f>
        <v>10000000</v>
      </c>
      <c r="D31" s="310">
        <f>SUM(D32)</f>
        <v>10000000</v>
      </c>
      <c r="E31" s="310">
        <f>SUM(E32)</f>
        <v>0</v>
      </c>
      <c r="F31" s="310">
        <f>SUM(F32)</f>
        <v>0</v>
      </c>
      <c r="G31" s="311"/>
      <c r="H31" s="312" t="str">
        <f t="shared" si="0"/>
        <v>n.a.</v>
      </c>
      <c r="I31" s="312" t="str">
        <f t="shared" si="1"/>
        <v>n.a.</v>
      </c>
      <c r="J31" s="313"/>
    </row>
    <row r="32" spans="1:10">
      <c r="A32" s="314"/>
      <c r="B32" s="315" t="s">
        <v>441</v>
      </c>
      <c r="C32" s="317">
        <v>10000000</v>
      </c>
      <c r="D32" s="317">
        <v>10000000</v>
      </c>
      <c r="E32" s="320">
        <v>0</v>
      </c>
      <c r="F32" s="320">
        <v>0</v>
      </c>
      <c r="G32" s="321"/>
      <c r="H32" s="318" t="str">
        <f t="shared" si="0"/>
        <v>n.a.</v>
      </c>
      <c r="I32" s="318" t="str">
        <f t="shared" si="1"/>
        <v>n.a.</v>
      </c>
      <c r="J32" s="313"/>
    </row>
    <row r="33" spans="1:10">
      <c r="A33" s="308" t="s">
        <v>14</v>
      </c>
      <c r="B33" s="309"/>
      <c r="C33" s="310">
        <f>SUM(C34:C49)</f>
        <v>73432848774.374481</v>
      </c>
      <c r="D33" s="310">
        <f>SUM(D34:D49)</f>
        <v>70896190391.874237</v>
      </c>
      <c r="E33" s="310">
        <f>SUM(E34:E49)</f>
        <v>58049287258.132515</v>
      </c>
      <c r="F33" s="310">
        <f>SUM(F34:F49)</f>
        <v>55849956170.871475</v>
      </c>
      <c r="G33" s="311"/>
      <c r="H33" s="312">
        <f t="shared" si="0"/>
        <v>78.777090647839259</v>
      </c>
      <c r="I33" s="312">
        <f t="shared" si="1"/>
        <v>96.211269438191209</v>
      </c>
      <c r="J33" s="313"/>
    </row>
    <row r="34" spans="1:10">
      <c r="A34" s="314"/>
      <c r="B34" s="315" t="s">
        <v>542</v>
      </c>
      <c r="C34" s="317">
        <v>3117482036</v>
      </c>
      <c r="D34" s="317">
        <v>3072716587.8800001</v>
      </c>
      <c r="E34" s="320">
        <v>1779611962.1499999</v>
      </c>
      <c r="F34" s="320">
        <v>1728247574.6700001</v>
      </c>
      <c r="G34" s="321"/>
      <c r="H34" s="318">
        <f t="shared" si="0"/>
        <v>56.244939135841122</v>
      </c>
      <c r="I34" s="318">
        <f t="shared" si="1"/>
        <v>97.113731050787891</v>
      </c>
      <c r="J34" s="313"/>
    </row>
    <row r="35" spans="1:10">
      <c r="A35" s="314"/>
      <c r="B35" s="315" t="s">
        <v>626</v>
      </c>
      <c r="C35" s="317">
        <v>4061456679.1506586</v>
      </c>
      <c r="D35" s="317">
        <v>3818801861.0060506</v>
      </c>
      <c r="E35" s="320">
        <v>2891289609.9621992</v>
      </c>
      <c r="F35" s="320">
        <v>2713261064.7650609</v>
      </c>
      <c r="G35" s="321"/>
      <c r="H35" s="318">
        <f t="shared" si="0"/>
        <v>71.050061341759729</v>
      </c>
      <c r="I35" s="318">
        <f t="shared" si="1"/>
        <v>93.842590358858374</v>
      </c>
      <c r="J35" s="313"/>
    </row>
    <row r="36" spans="1:10">
      <c r="A36" s="314"/>
      <c r="B36" s="315" t="s">
        <v>609</v>
      </c>
      <c r="C36" s="317">
        <v>4727922308.4415588</v>
      </c>
      <c r="D36" s="317">
        <v>4709210862.3955078</v>
      </c>
      <c r="E36" s="320">
        <v>3879074349.8385501</v>
      </c>
      <c r="F36" s="320">
        <v>3603762345.8494496</v>
      </c>
      <c r="G36" s="321"/>
      <c r="H36" s="318">
        <f t="shared" si="0"/>
        <v>76.525822503014183</v>
      </c>
      <c r="I36" s="318">
        <f t="shared" si="1"/>
        <v>92.902636578735354</v>
      </c>
      <c r="J36" s="313"/>
    </row>
    <row r="37" spans="1:10">
      <c r="A37" s="314"/>
      <c r="B37" s="315" t="s">
        <v>383</v>
      </c>
      <c r="C37" s="317">
        <v>3457226146</v>
      </c>
      <c r="D37" s="317">
        <v>3515021637</v>
      </c>
      <c r="E37" s="320">
        <v>2923830623</v>
      </c>
      <c r="F37" s="320">
        <v>2708193754</v>
      </c>
      <c r="G37" s="321"/>
      <c r="H37" s="318">
        <f t="shared" si="0"/>
        <v>77.046289715342652</v>
      </c>
      <c r="I37" s="318">
        <f t="shared" si="1"/>
        <v>92.624850861615727</v>
      </c>
      <c r="J37" s="313"/>
    </row>
    <row r="38" spans="1:10">
      <c r="A38" s="314"/>
      <c r="B38" s="315" t="s">
        <v>536</v>
      </c>
      <c r="C38" s="317">
        <v>771264276</v>
      </c>
      <c r="D38" s="317">
        <v>844503276.12999988</v>
      </c>
      <c r="E38" s="320">
        <v>567717931.35999966</v>
      </c>
      <c r="F38" s="320">
        <v>556866421.92999995</v>
      </c>
      <c r="G38" s="321"/>
      <c r="H38" s="318">
        <f t="shared" si="0"/>
        <v>65.940113871657474</v>
      </c>
      <c r="I38" s="318">
        <f t="shared" si="1"/>
        <v>98.088573773950685</v>
      </c>
      <c r="J38" s="313"/>
    </row>
    <row r="39" spans="1:10">
      <c r="A39" s="314"/>
      <c r="B39" s="315" t="s">
        <v>625</v>
      </c>
      <c r="C39" s="317">
        <v>142958575</v>
      </c>
      <c r="D39" s="317">
        <v>228961814.78</v>
      </c>
      <c r="E39" s="320">
        <v>176104626.87</v>
      </c>
      <c r="F39" s="320">
        <v>176104626.87</v>
      </c>
      <c r="G39" s="321"/>
      <c r="H39" s="318">
        <f t="shared" si="0"/>
        <v>76.91440908572973</v>
      </c>
      <c r="I39" s="318">
        <f t="shared" si="1"/>
        <v>100</v>
      </c>
      <c r="J39" s="313"/>
    </row>
    <row r="40" spans="1:10">
      <c r="A40" s="314"/>
      <c r="B40" s="315" t="s">
        <v>624</v>
      </c>
      <c r="C40" s="317">
        <v>569753115</v>
      </c>
      <c r="D40" s="317">
        <v>575078846.92999995</v>
      </c>
      <c r="E40" s="320">
        <v>410639812.7299999</v>
      </c>
      <c r="F40" s="320">
        <v>405526715.75999987</v>
      </c>
      <c r="G40" s="321"/>
      <c r="H40" s="318">
        <f t="shared" ref="H40:H71" si="2">IF(F40=0,"n.a.",IF(D40=0,"n.a.",(F40/D40)*100))</f>
        <v>70.516715738174526</v>
      </c>
      <c r="I40" s="318">
        <f t="shared" ref="I40:I71" si="3">IF(F40=0,"n.a.",IF(E40=0,"n.a.",(F40/E40)*100))</f>
        <v>98.754846263929622</v>
      </c>
      <c r="J40" s="313"/>
    </row>
    <row r="41" spans="1:10">
      <c r="A41" s="314"/>
      <c r="B41" s="315" t="s">
        <v>534</v>
      </c>
      <c r="C41" s="317">
        <v>194039391</v>
      </c>
      <c r="D41" s="317">
        <v>441280967.86000007</v>
      </c>
      <c r="E41" s="320">
        <v>281991302.48999995</v>
      </c>
      <c r="F41" s="320">
        <v>276237118.68999994</v>
      </c>
      <c r="G41" s="321"/>
      <c r="H41" s="318">
        <f t="shared" si="2"/>
        <v>62.598919692733816</v>
      </c>
      <c r="I41" s="318">
        <f t="shared" si="3"/>
        <v>97.959446355547058</v>
      </c>
      <c r="J41" s="313"/>
    </row>
    <row r="42" spans="1:10">
      <c r="A42" s="314"/>
      <c r="B42" s="315" t="s">
        <v>36</v>
      </c>
      <c r="C42" s="317">
        <v>29352424805</v>
      </c>
      <c r="D42" s="317">
        <v>30016339181</v>
      </c>
      <c r="E42" s="320">
        <v>29986593575.139999</v>
      </c>
      <c r="F42" s="320">
        <v>28886593575.139999</v>
      </c>
      <c r="G42" s="321"/>
      <c r="H42" s="318">
        <f t="shared" si="2"/>
        <v>96.236231210449816</v>
      </c>
      <c r="I42" s="318">
        <f t="shared" si="3"/>
        <v>96.331694037725114</v>
      </c>
      <c r="J42" s="313"/>
    </row>
    <row r="43" spans="1:10">
      <c r="A43" s="314"/>
      <c r="B43" s="315" t="s">
        <v>520</v>
      </c>
      <c r="C43" s="317">
        <v>10261365390</v>
      </c>
      <c r="D43" s="317">
        <v>9399312160.710001</v>
      </c>
      <c r="E43" s="320">
        <v>7584627239.3899994</v>
      </c>
      <c r="F43" s="320">
        <v>7584029852.6199989</v>
      </c>
      <c r="G43" s="321"/>
      <c r="H43" s="318">
        <f t="shared" si="2"/>
        <v>80.687072872437938</v>
      </c>
      <c r="I43" s="318">
        <f t="shared" si="3"/>
        <v>99.992123716154452</v>
      </c>
      <c r="J43" s="313"/>
    </row>
    <row r="44" spans="1:10">
      <c r="A44" s="314"/>
      <c r="B44" s="315" t="s">
        <v>16</v>
      </c>
      <c r="C44" s="317">
        <v>10716818380</v>
      </c>
      <c r="D44" s="317">
        <v>8863225575.4900017</v>
      </c>
      <c r="E44" s="320">
        <v>4942916670.5500031</v>
      </c>
      <c r="F44" s="320">
        <v>4859497066.380002</v>
      </c>
      <c r="G44" s="321"/>
      <c r="H44" s="318">
        <f t="shared" si="2"/>
        <v>54.827636112729152</v>
      </c>
      <c r="I44" s="318">
        <f t="shared" si="3"/>
        <v>98.312340471628488</v>
      </c>
      <c r="J44" s="313"/>
    </row>
    <row r="45" spans="1:10">
      <c r="A45" s="314"/>
      <c r="B45" s="315" t="s">
        <v>535</v>
      </c>
      <c r="C45" s="317">
        <v>1539240402</v>
      </c>
      <c r="D45" s="317">
        <v>1232963367.3500001</v>
      </c>
      <c r="E45" s="320">
        <v>1087920518.97</v>
      </c>
      <c r="F45" s="320">
        <v>1087673508.97</v>
      </c>
      <c r="G45" s="321"/>
      <c r="H45" s="318">
        <f t="shared" si="2"/>
        <v>88.216206399361994</v>
      </c>
      <c r="I45" s="318">
        <f t="shared" si="3"/>
        <v>99.977295216360673</v>
      </c>
      <c r="J45" s="313"/>
    </row>
    <row r="46" spans="1:10">
      <c r="A46" s="314"/>
      <c r="B46" s="315" t="s">
        <v>435</v>
      </c>
      <c r="C46" s="316">
        <v>260529150</v>
      </c>
      <c r="D46" s="317">
        <v>198665655.98999998</v>
      </c>
      <c r="E46" s="320">
        <v>176575442.10000002</v>
      </c>
      <c r="F46" s="320">
        <v>176416305.36000001</v>
      </c>
      <c r="G46" s="321"/>
      <c r="H46" s="318">
        <f t="shared" si="2"/>
        <v>88.800605459898961</v>
      </c>
      <c r="I46" s="318">
        <f t="shared" si="3"/>
        <v>99.909876063110815</v>
      </c>
      <c r="J46" s="313"/>
    </row>
    <row r="47" spans="1:10">
      <c r="A47" s="314"/>
      <c r="B47" s="315" t="s">
        <v>529</v>
      </c>
      <c r="C47" s="316">
        <v>996347989.78225017</v>
      </c>
      <c r="D47" s="317">
        <v>1000347103.2426676</v>
      </c>
      <c r="E47" s="320">
        <v>767309103.80176461</v>
      </c>
      <c r="F47" s="320">
        <v>766106485.4369607</v>
      </c>
      <c r="G47" s="321"/>
      <c r="H47" s="318">
        <f t="shared" si="2"/>
        <v>76.584065966062582</v>
      </c>
      <c r="I47" s="318">
        <f t="shared" si="3"/>
        <v>99.843268070345403</v>
      </c>
      <c r="J47" s="313"/>
    </row>
    <row r="48" spans="1:10">
      <c r="A48" s="314"/>
      <c r="B48" s="315" t="s">
        <v>543</v>
      </c>
      <c r="C48" s="316">
        <v>1123020131</v>
      </c>
      <c r="D48" s="317">
        <v>347372294.10999995</v>
      </c>
      <c r="E48" s="320">
        <v>175654164.64000002</v>
      </c>
      <c r="F48" s="320">
        <v>163312164.19000003</v>
      </c>
      <c r="G48" s="321"/>
      <c r="H48" s="318">
        <f t="shared" si="2"/>
        <v>47.013583685026163</v>
      </c>
      <c r="I48" s="318">
        <f t="shared" si="3"/>
        <v>92.973693236767431</v>
      </c>
      <c r="J48" s="313"/>
    </row>
    <row r="49" spans="1:10">
      <c r="A49" s="314"/>
      <c r="B49" s="315" t="s">
        <v>533</v>
      </c>
      <c r="C49" s="317">
        <v>2141000000</v>
      </c>
      <c r="D49" s="317">
        <v>2632389200</v>
      </c>
      <c r="E49" s="320">
        <v>417430325.14000005</v>
      </c>
      <c r="F49" s="320">
        <v>158127590.24000001</v>
      </c>
      <c r="G49" s="321"/>
      <c r="H49" s="318">
        <f t="shared" si="2"/>
        <v>6.006998898187244</v>
      </c>
      <c r="I49" s="318">
        <f t="shared" si="3"/>
        <v>37.881193750589709</v>
      </c>
      <c r="J49" s="313"/>
    </row>
    <row r="50" spans="1:10">
      <c r="A50" s="308" t="s">
        <v>17</v>
      </c>
      <c r="B50" s="309"/>
      <c r="C50" s="310">
        <f>SUM(C51:C55)</f>
        <v>1402337296</v>
      </c>
      <c r="D50" s="310">
        <f>SUM(D51:D55)</f>
        <v>1397544584.1999993</v>
      </c>
      <c r="E50" s="310">
        <f>SUM(E51:E55)</f>
        <v>947431850.09000039</v>
      </c>
      <c r="F50" s="310">
        <f>SUM(F51:F55)</f>
        <v>908020042.36000025</v>
      </c>
      <c r="G50" s="311"/>
      <c r="H50" s="312">
        <f t="shared" si="2"/>
        <v>64.972527719377254</v>
      </c>
      <c r="I50" s="312">
        <f t="shared" si="3"/>
        <v>95.840143253970595</v>
      </c>
      <c r="J50" s="313"/>
    </row>
    <row r="51" spans="1:10">
      <c r="A51" s="314"/>
      <c r="B51" s="315" t="s">
        <v>431</v>
      </c>
      <c r="C51" s="317">
        <v>1273920046</v>
      </c>
      <c r="D51" s="317">
        <v>1270588863.7499993</v>
      </c>
      <c r="E51" s="320">
        <v>821805989.12000036</v>
      </c>
      <c r="F51" s="320">
        <v>783080259.4400003</v>
      </c>
      <c r="G51" s="321"/>
      <c r="H51" s="318">
        <f t="shared" si="2"/>
        <v>61.631286231238292</v>
      </c>
      <c r="I51" s="318">
        <f t="shared" si="3"/>
        <v>95.287728467217917</v>
      </c>
      <c r="J51" s="313"/>
    </row>
    <row r="52" spans="1:10">
      <c r="A52" s="314"/>
      <c r="B52" s="315" t="s">
        <v>60</v>
      </c>
      <c r="C52" s="317">
        <v>12667250</v>
      </c>
      <c r="D52" s="317">
        <v>11952961.209999988</v>
      </c>
      <c r="E52" s="320">
        <v>11777809.889999988</v>
      </c>
      <c r="F52" s="320">
        <v>11772157.029999988</v>
      </c>
      <c r="G52" s="321"/>
      <c r="H52" s="318">
        <f t="shared" si="2"/>
        <v>98.487369139550651</v>
      </c>
      <c r="I52" s="318">
        <f t="shared" si="3"/>
        <v>99.952004149729063</v>
      </c>
      <c r="J52" s="313"/>
    </row>
    <row r="53" spans="1:10">
      <c r="A53" s="314"/>
      <c r="B53" s="315" t="s">
        <v>61</v>
      </c>
      <c r="C53" s="317">
        <v>950000</v>
      </c>
      <c r="D53" s="317">
        <v>950000</v>
      </c>
      <c r="E53" s="320">
        <v>950000</v>
      </c>
      <c r="F53" s="320">
        <v>950000</v>
      </c>
      <c r="G53" s="321"/>
      <c r="H53" s="318">
        <f t="shared" si="2"/>
        <v>100</v>
      </c>
      <c r="I53" s="318">
        <f t="shared" si="3"/>
        <v>100</v>
      </c>
      <c r="J53" s="313"/>
    </row>
    <row r="54" spans="1:10">
      <c r="A54" s="314"/>
      <c r="B54" s="315" t="s">
        <v>479</v>
      </c>
      <c r="C54" s="317">
        <v>113300000</v>
      </c>
      <c r="D54" s="317">
        <v>112552759.23999999</v>
      </c>
      <c r="E54" s="320">
        <v>111398051.08</v>
      </c>
      <c r="F54" s="320">
        <v>110717625.88999999</v>
      </c>
      <c r="G54" s="321"/>
      <c r="H54" s="318">
        <f t="shared" si="2"/>
        <v>98.369534996394975</v>
      </c>
      <c r="I54" s="318">
        <f t="shared" si="3"/>
        <v>99.389194709060604</v>
      </c>
      <c r="J54" s="313"/>
    </row>
    <row r="55" spans="1:10">
      <c r="A55" s="314"/>
      <c r="B55" s="315" t="s">
        <v>426</v>
      </c>
      <c r="C55" s="317">
        <v>1500000</v>
      </c>
      <c r="D55" s="317">
        <v>1500000</v>
      </c>
      <c r="E55" s="320">
        <v>1500000</v>
      </c>
      <c r="F55" s="320">
        <v>1500000</v>
      </c>
      <c r="G55" s="321"/>
      <c r="H55" s="318">
        <f t="shared" si="2"/>
        <v>100</v>
      </c>
      <c r="I55" s="318">
        <f t="shared" si="3"/>
        <v>100</v>
      </c>
      <c r="J55" s="313"/>
    </row>
    <row r="56" spans="1:10">
      <c r="A56" s="308" t="s">
        <v>302</v>
      </c>
      <c r="B56" s="309"/>
      <c r="C56" s="310">
        <f>SUM(C57:C58)</f>
        <v>5830161238</v>
      </c>
      <c r="D56" s="310">
        <f>SUM(D57:D58)</f>
        <v>5223810425.8699989</v>
      </c>
      <c r="E56" s="310">
        <f>SUM(E57:E58)</f>
        <v>3757618132.9900002</v>
      </c>
      <c r="F56" s="310">
        <f>SUM(F57:F58)</f>
        <v>3757618132.9900002</v>
      </c>
      <c r="G56" s="311"/>
      <c r="H56" s="312">
        <f t="shared" si="2"/>
        <v>71.932513369571367</v>
      </c>
      <c r="I56" s="312">
        <f t="shared" si="3"/>
        <v>100</v>
      </c>
      <c r="J56" s="313"/>
    </row>
    <row r="57" spans="1:10">
      <c r="A57" s="314"/>
      <c r="B57" s="315" t="s">
        <v>604</v>
      </c>
      <c r="C57" s="317">
        <v>4298032788</v>
      </c>
      <c r="D57" s="317">
        <v>3697834290.059999</v>
      </c>
      <c r="E57" s="320">
        <v>2708046836.1599998</v>
      </c>
      <c r="F57" s="320">
        <v>2708046836.1599998</v>
      </c>
      <c r="G57" s="321"/>
      <c r="H57" s="318">
        <f t="shared" si="2"/>
        <v>73.233320471914936</v>
      </c>
      <c r="I57" s="318">
        <f t="shared" si="3"/>
        <v>100</v>
      </c>
      <c r="J57" s="313"/>
    </row>
    <row r="58" spans="1:10">
      <c r="A58" s="314"/>
      <c r="B58" s="315" t="s">
        <v>623</v>
      </c>
      <c r="C58" s="317">
        <v>1532128450</v>
      </c>
      <c r="D58" s="317">
        <v>1525976135.8099997</v>
      </c>
      <c r="E58" s="320">
        <v>1049571296.8300005</v>
      </c>
      <c r="F58" s="320">
        <v>1049571296.8300005</v>
      </c>
      <c r="G58" s="321"/>
      <c r="H58" s="318">
        <f t="shared" si="2"/>
        <v>68.780321801879296</v>
      </c>
      <c r="I58" s="318">
        <f t="shared" si="3"/>
        <v>100</v>
      </c>
      <c r="J58" s="313"/>
    </row>
    <row r="59" spans="1:10">
      <c r="A59" s="308" t="s">
        <v>424</v>
      </c>
      <c r="B59" s="309"/>
      <c r="C59" s="310">
        <f>SUM(C60:C62)</f>
        <v>1849999.87</v>
      </c>
      <c r="D59" s="310">
        <f>SUM(D60:D62)</f>
        <v>2357549.3000000007</v>
      </c>
      <c r="E59" s="310">
        <f>SUM(E60:E62)</f>
        <v>2340875.2100000004</v>
      </c>
      <c r="F59" s="310">
        <f>SUM(F60:F62)</f>
        <v>1954906.9</v>
      </c>
      <c r="G59" s="311"/>
      <c r="H59" s="312">
        <f t="shared" si="2"/>
        <v>82.921146124070418</v>
      </c>
      <c r="I59" s="312">
        <f t="shared" si="3"/>
        <v>83.511794718864991</v>
      </c>
      <c r="J59" s="313"/>
    </row>
    <row r="60" spans="1:10">
      <c r="A60" s="314"/>
      <c r="B60" s="315" t="s">
        <v>476</v>
      </c>
      <c r="C60" s="317">
        <v>124999.94000000003</v>
      </c>
      <c r="D60" s="317">
        <v>135099.52000000005</v>
      </c>
      <c r="E60" s="320">
        <v>134399.62000000002</v>
      </c>
      <c r="F60" s="320">
        <v>83673.520000000019</v>
      </c>
      <c r="G60" s="321"/>
      <c r="H60" s="318">
        <f t="shared" si="2"/>
        <v>61.934727821386772</v>
      </c>
      <c r="I60" s="318">
        <f t="shared" si="3"/>
        <v>62.257259358322592</v>
      </c>
      <c r="J60" s="313"/>
    </row>
    <row r="61" spans="1:10">
      <c r="A61" s="314"/>
      <c r="B61" s="315" t="s">
        <v>622</v>
      </c>
      <c r="C61" s="317">
        <v>24999.979999999996</v>
      </c>
      <c r="D61" s="317">
        <v>57125.41</v>
      </c>
      <c r="E61" s="320">
        <v>54349.569999999992</v>
      </c>
      <c r="F61" s="320">
        <v>28604.07</v>
      </c>
      <c r="G61" s="321"/>
      <c r="H61" s="318">
        <f t="shared" si="2"/>
        <v>50.072410858845473</v>
      </c>
      <c r="I61" s="318">
        <f t="shared" si="3"/>
        <v>52.629800014977121</v>
      </c>
      <c r="J61" s="313"/>
    </row>
    <row r="62" spans="1:10">
      <c r="A62" s="314"/>
      <c r="B62" s="315" t="s">
        <v>621</v>
      </c>
      <c r="C62" s="317">
        <v>1699999.95</v>
      </c>
      <c r="D62" s="317">
        <v>2165324.3700000006</v>
      </c>
      <c r="E62" s="320">
        <v>2152126.0200000005</v>
      </c>
      <c r="F62" s="320">
        <v>1842629.3099999998</v>
      </c>
      <c r="G62" s="321"/>
      <c r="H62" s="318">
        <f t="shared" si="2"/>
        <v>85.097149209104373</v>
      </c>
      <c r="I62" s="318">
        <f t="shared" si="3"/>
        <v>85.619024763243161</v>
      </c>
      <c r="J62" s="313"/>
    </row>
    <row r="63" spans="1:10">
      <c r="A63" s="308" t="s">
        <v>18</v>
      </c>
      <c r="B63" s="309"/>
      <c r="C63" s="310">
        <f>SUM(C64:C65)</f>
        <v>2198700279.7982416</v>
      </c>
      <c r="D63" s="310">
        <f>SUM(D64:D65)</f>
        <v>980824936.25835419</v>
      </c>
      <c r="E63" s="310">
        <f>SUM(E64:E65)</f>
        <v>879077158.98529184</v>
      </c>
      <c r="F63" s="310">
        <f>SUM(F64:F65)</f>
        <v>791879820.21618342</v>
      </c>
      <c r="G63" s="311"/>
      <c r="H63" s="312">
        <f t="shared" si="2"/>
        <v>80.736101922229096</v>
      </c>
      <c r="I63" s="312">
        <f t="shared" si="3"/>
        <v>90.080809417257612</v>
      </c>
      <c r="J63" s="313"/>
    </row>
    <row r="64" spans="1:10">
      <c r="A64" s="314"/>
      <c r="B64" s="315" t="s">
        <v>62</v>
      </c>
      <c r="C64" s="317">
        <v>1492315036.3687949</v>
      </c>
      <c r="D64" s="317">
        <v>958020500.57440114</v>
      </c>
      <c r="E64" s="320">
        <v>858074536.75552738</v>
      </c>
      <c r="F64" s="320">
        <v>771213554.58238816</v>
      </c>
      <c r="G64" s="321"/>
      <c r="H64" s="318">
        <f t="shared" si="2"/>
        <v>80.500736061492532</v>
      </c>
      <c r="I64" s="318">
        <f t="shared" si="3"/>
        <v>89.877221796888421</v>
      </c>
      <c r="J64" s="313"/>
    </row>
    <row r="65" spans="1:10">
      <c r="A65" s="314"/>
      <c r="B65" s="315" t="s">
        <v>63</v>
      </c>
      <c r="C65" s="317">
        <v>706385243.42944682</v>
      </c>
      <c r="D65" s="317">
        <v>22804435.683953024</v>
      </c>
      <c r="E65" s="320">
        <v>21002622.229764413</v>
      </c>
      <c r="F65" s="320">
        <v>20666265.633795295</v>
      </c>
      <c r="G65" s="321"/>
      <c r="H65" s="318">
        <f t="shared" si="2"/>
        <v>90.623885283588436</v>
      </c>
      <c r="I65" s="318">
        <f t="shared" si="3"/>
        <v>98.398501899955889</v>
      </c>
      <c r="J65" s="313"/>
    </row>
    <row r="66" spans="1:10">
      <c r="A66" s="308" t="s">
        <v>296</v>
      </c>
      <c r="B66" s="309"/>
      <c r="C66" s="310">
        <f>SUM(C67:C68)</f>
        <v>1552577641.4464326</v>
      </c>
      <c r="D66" s="310">
        <f>SUM(D67:D68)</f>
        <v>1539645567.4991167</v>
      </c>
      <c r="E66" s="310">
        <f>SUM(E67:E68)</f>
        <v>905933494.47253144</v>
      </c>
      <c r="F66" s="310">
        <f>SUM(F67:F68)</f>
        <v>883193063.73687482</v>
      </c>
      <c r="G66" s="311"/>
      <c r="H66" s="312">
        <f t="shared" si="2"/>
        <v>57.363401186642363</v>
      </c>
      <c r="I66" s="312">
        <f t="shared" si="3"/>
        <v>97.489834422239014</v>
      </c>
      <c r="J66" s="313"/>
    </row>
    <row r="67" spans="1:10">
      <c r="A67" s="314"/>
      <c r="B67" s="315" t="s">
        <v>415</v>
      </c>
      <c r="C67" s="317">
        <v>231208377.03874385</v>
      </c>
      <c r="D67" s="317">
        <v>230275676.15674391</v>
      </c>
      <c r="E67" s="320">
        <v>127061993.67584334</v>
      </c>
      <c r="F67" s="320">
        <v>127018693.53584336</v>
      </c>
      <c r="G67" s="321"/>
      <c r="H67" s="318">
        <f t="shared" si="2"/>
        <v>55.159405307482125</v>
      </c>
      <c r="I67" s="318">
        <f t="shared" si="3"/>
        <v>99.965922036364034</v>
      </c>
      <c r="J67" s="313"/>
    </row>
    <row r="68" spans="1:10">
      <c r="A68" s="314"/>
      <c r="B68" s="315" t="s">
        <v>412</v>
      </c>
      <c r="C68" s="317">
        <v>1321369264.4076886</v>
      </c>
      <c r="D68" s="317">
        <v>1309369891.3423727</v>
      </c>
      <c r="E68" s="320">
        <v>778871500.79668808</v>
      </c>
      <c r="F68" s="320">
        <v>756174370.20103145</v>
      </c>
      <c r="G68" s="321"/>
      <c r="H68" s="318">
        <f t="shared" si="2"/>
        <v>57.751012544346622</v>
      </c>
      <c r="I68" s="318">
        <f t="shared" si="3"/>
        <v>97.085895353413193</v>
      </c>
      <c r="J68" s="313"/>
    </row>
    <row r="69" spans="1:10">
      <c r="A69" s="308" t="s">
        <v>22</v>
      </c>
      <c r="B69" s="309"/>
      <c r="C69" s="310">
        <f>SUM(C70:C78)</f>
        <v>1818013764.1283998</v>
      </c>
      <c r="D69" s="310">
        <f>SUM(D70:D78)</f>
        <v>1730382347.0224662</v>
      </c>
      <c r="E69" s="310">
        <f>SUM(E70:E78)</f>
        <v>1264170094.6650057</v>
      </c>
      <c r="F69" s="310">
        <f>SUM(F70:F78)</f>
        <v>1199617305.513</v>
      </c>
      <c r="G69" s="311"/>
      <c r="H69" s="312">
        <f t="shared" si="2"/>
        <v>69.32671889407716</v>
      </c>
      <c r="I69" s="312">
        <f t="shared" si="3"/>
        <v>94.893662694250679</v>
      </c>
      <c r="J69" s="313"/>
    </row>
    <row r="70" spans="1:10">
      <c r="A70" s="314"/>
      <c r="B70" s="315" t="s">
        <v>474</v>
      </c>
      <c r="C70" s="317">
        <v>189574873</v>
      </c>
      <c r="D70" s="317">
        <v>132932612.98</v>
      </c>
      <c r="E70" s="320">
        <v>74479480.279999956</v>
      </c>
      <c r="F70" s="320">
        <v>73659212.689999968</v>
      </c>
      <c r="G70" s="321"/>
      <c r="H70" s="318">
        <f t="shared" si="2"/>
        <v>55.410941708549842</v>
      </c>
      <c r="I70" s="318">
        <f t="shared" si="3"/>
        <v>98.8986663347861</v>
      </c>
      <c r="J70" s="313"/>
    </row>
    <row r="71" spans="1:10">
      <c r="A71" s="314"/>
      <c r="B71" s="315" t="s">
        <v>37</v>
      </c>
      <c r="C71" s="317">
        <v>20905217</v>
      </c>
      <c r="D71" s="317">
        <v>21343375.5</v>
      </c>
      <c r="E71" s="320">
        <v>14880712.810000001</v>
      </c>
      <c r="F71" s="320">
        <v>14828486.810000001</v>
      </c>
      <c r="G71" s="321"/>
      <c r="H71" s="318">
        <f t="shared" si="2"/>
        <v>69.475827804275852</v>
      </c>
      <c r="I71" s="318">
        <f t="shared" si="3"/>
        <v>99.649035629765635</v>
      </c>
      <c r="J71" s="313"/>
    </row>
    <row r="72" spans="1:10">
      <c r="A72" s="314"/>
      <c r="B72" s="315" t="s">
        <v>52</v>
      </c>
      <c r="C72" s="317">
        <v>2240690</v>
      </c>
      <c r="D72" s="317">
        <v>2031655.54</v>
      </c>
      <c r="E72" s="320">
        <v>1330526.71</v>
      </c>
      <c r="F72" s="320">
        <v>1330526.71</v>
      </c>
      <c r="G72" s="321"/>
      <c r="H72" s="318">
        <f t="shared" ref="H72:H88" si="4">IF(F72=0,"n.a.",IF(D72=0,"n.a.",(F72/D72)*100))</f>
        <v>65.489778350910797</v>
      </c>
      <c r="I72" s="318">
        <f t="shared" ref="I72:I88" si="5">IF(F72=0,"n.a.",IF(E72=0,"n.a.",(F72/E72)*100))</f>
        <v>100</v>
      </c>
      <c r="J72" s="313"/>
    </row>
    <row r="73" spans="1:10">
      <c r="A73" s="314"/>
      <c r="B73" s="315" t="s">
        <v>44</v>
      </c>
      <c r="C73" s="317">
        <v>445741376.91000003</v>
      </c>
      <c r="D73" s="317">
        <v>427968964.8628</v>
      </c>
      <c r="E73" s="320">
        <v>417091488.5284</v>
      </c>
      <c r="F73" s="320">
        <v>406451488.5284</v>
      </c>
      <c r="G73" s="321"/>
      <c r="H73" s="318">
        <f t="shared" si="4"/>
        <v>94.972187681576827</v>
      </c>
      <c r="I73" s="318">
        <f t="shared" si="5"/>
        <v>97.449000928419679</v>
      </c>
      <c r="J73" s="313"/>
    </row>
    <row r="74" spans="1:10">
      <c r="A74" s="314"/>
      <c r="B74" s="315" t="s">
        <v>24</v>
      </c>
      <c r="C74" s="317">
        <v>142576445</v>
      </c>
      <c r="D74" s="317">
        <v>131358645.86</v>
      </c>
      <c r="E74" s="320">
        <v>113227301.11</v>
      </c>
      <c r="F74" s="320">
        <v>108208786.44</v>
      </c>
      <c r="G74" s="321"/>
      <c r="H74" s="318">
        <f t="shared" si="4"/>
        <v>82.376600132835748</v>
      </c>
      <c r="I74" s="318">
        <f t="shared" si="5"/>
        <v>95.567752105011721</v>
      </c>
      <c r="J74" s="313"/>
    </row>
    <row r="75" spans="1:10">
      <c r="A75" s="314"/>
      <c r="B75" s="315" t="s">
        <v>25</v>
      </c>
      <c r="C75" s="317">
        <v>137826857.23740003</v>
      </c>
      <c r="D75" s="317">
        <v>137826857.32986</v>
      </c>
      <c r="E75" s="320">
        <v>46729653.96328</v>
      </c>
      <c r="F75" s="320">
        <v>41931378.817227997</v>
      </c>
      <c r="G75" s="321"/>
      <c r="H75" s="318">
        <f t="shared" si="4"/>
        <v>30.423227830606294</v>
      </c>
      <c r="I75" s="318">
        <f t="shared" si="5"/>
        <v>89.731841049320693</v>
      </c>
      <c r="J75" s="313"/>
    </row>
    <row r="76" spans="1:10">
      <c r="A76" s="314"/>
      <c r="B76" s="315" t="s">
        <v>13</v>
      </c>
      <c r="C76" s="317">
        <v>211206749.38099989</v>
      </c>
      <c r="D76" s="317">
        <v>168246848.33455598</v>
      </c>
      <c r="E76" s="320">
        <v>115887762.725326</v>
      </c>
      <c r="F76" s="320">
        <v>84924842.766622022</v>
      </c>
      <c r="G76" s="321"/>
      <c r="H76" s="318">
        <f t="shared" si="4"/>
        <v>50.476334984742429</v>
      </c>
      <c r="I76" s="318">
        <f t="shared" si="5"/>
        <v>73.281976258277197</v>
      </c>
      <c r="J76" s="313"/>
    </row>
    <row r="77" spans="1:10">
      <c r="A77" s="314"/>
      <c r="B77" s="315" t="s">
        <v>27</v>
      </c>
      <c r="C77" s="317">
        <v>632811555.5999999</v>
      </c>
      <c r="D77" s="317">
        <v>616057730.61525011</v>
      </c>
      <c r="E77" s="320">
        <v>399132814.24799991</v>
      </c>
      <c r="F77" s="320">
        <v>397344626.75075006</v>
      </c>
      <c r="G77" s="321"/>
      <c r="H77" s="318">
        <f t="shared" si="4"/>
        <v>64.497953195705591</v>
      </c>
      <c r="I77" s="318">
        <f t="shared" si="5"/>
        <v>99.551981838271317</v>
      </c>
      <c r="J77" s="313"/>
    </row>
    <row r="78" spans="1:10">
      <c r="A78" s="314"/>
      <c r="B78" s="315" t="s">
        <v>620</v>
      </c>
      <c r="C78" s="317">
        <v>35130000</v>
      </c>
      <c r="D78" s="317">
        <v>92615656</v>
      </c>
      <c r="E78" s="320">
        <v>81410354.289999992</v>
      </c>
      <c r="F78" s="320">
        <v>70937956</v>
      </c>
      <c r="G78" s="321"/>
      <c r="H78" s="318">
        <f t="shared" si="4"/>
        <v>76.59391410022512</v>
      </c>
      <c r="I78" s="318">
        <f t="shared" si="5"/>
        <v>87.136282133479952</v>
      </c>
      <c r="J78" s="313"/>
    </row>
    <row r="79" spans="1:10">
      <c r="A79" s="308" t="s">
        <v>29</v>
      </c>
      <c r="B79" s="309"/>
      <c r="C79" s="310">
        <f>SUM(C80:C82)</f>
        <v>11068965882.099739</v>
      </c>
      <c r="D79" s="310">
        <f>SUM(D80:D82)</f>
        <v>11059503242.236212</v>
      </c>
      <c r="E79" s="310">
        <f>SUM(E80:E82)</f>
        <v>9306901815.336792</v>
      </c>
      <c r="F79" s="310">
        <f>SUM(F80:F82)</f>
        <v>9306901815.336792</v>
      </c>
      <c r="G79" s="311"/>
      <c r="H79" s="312">
        <f t="shared" si="4"/>
        <v>84.152982385264465</v>
      </c>
      <c r="I79" s="312">
        <f t="shared" si="5"/>
        <v>100</v>
      </c>
      <c r="J79" s="313"/>
    </row>
    <row r="80" spans="1:10" ht="21" customHeight="1">
      <c r="A80" s="314"/>
      <c r="B80" s="315" t="s">
        <v>673</v>
      </c>
      <c r="C80" s="317">
        <v>3414858691.1499991</v>
      </c>
      <c r="D80" s="317">
        <v>3411443832.3999991</v>
      </c>
      <c r="E80" s="320">
        <v>2559009731.6000004</v>
      </c>
      <c r="F80" s="320">
        <v>2559009731.6000004</v>
      </c>
      <c r="G80" s="321"/>
      <c r="H80" s="318">
        <f t="shared" si="4"/>
        <v>75.012512511445948</v>
      </c>
      <c r="I80" s="318">
        <f t="shared" si="5"/>
        <v>100</v>
      </c>
      <c r="J80" s="313"/>
    </row>
    <row r="81" spans="1:10">
      <c r="A81" s="314"/>
      <c r="B81" s="315" t="s">
        <v>671</v>
      </c>
      <c r="C81" s="317">
        <v>654107190.94974029</v>
      </c>
      <c r="D81" s="317">
        <v>655059409.8362124</v>
      </c>
      <c r="E81" s="320">
        <v>453842083.73679221</v>
      </c>
      <c r="F81" s="320">
        <v>453842083.73679221</v>
      </c>
      <c r="G81" s="321"/>
      <c r="H81" s="318">
        <f t="shared" si="4"/>
        <v>69.282583674398097</v>
      </c>
      <c r="I81" s="318">
        <f t="shared" si="5"/>
        <v>100</v>
      </c>
      <c r="J81" s="313"/>
    </row>
    <row r="82" spans="1:10">
      <c r="A82" s="314"/>
      <c r="B82" s="315" t="s">
        <v>672</v>
      </c>
      <c r="C82" s="317">
        <v>7000000000</v>
      </c>
      <c r="D82" s="317">
        <v>6993000000</v>
      </c>
      <c r="E82" s="320">
        <v>6294050000</v>
      </c>
      <c r="F82" s="320">
        <v>6294050000</v>
      </c>
      <c r="G82" s="321"/>
      <c r="H82" s="318">
        <f t="shared" si="4"/>
        <v>90.005005005005003</v>
      </c>
      <c r="I82" s="318">
        <f t="shared" si="5"/>
        <v>100</v>
      </c>
      <c r="J82" s="313"/>
    </row>
    <row r="83" spans="1:10">
      <c r="A83" s="308" t="s">
        <v>69</v>
      </c>
      <c r="B83" s="309"/>
      <c r="C83" s="310">
        <f>SUM(C84)</f>
        <v>186884616</v>
      </c>
      <c r="D83" s="310">
        <f>SUM(D84)</f>
        <v>186884615.98000005</v>
      </c>
      <c r="E83" s="310">
        <f>SUM(E84)</f>
        <v>123310536.59</v>
      </c>
      <c r="F83" s="310">
        <f>SUM(F84)</f>
        <v>120602319.89</v>
      </c>
      <c r="G83" s="311"/>
      <c r="H83" s="312">
        <f t="shared" si="4"/>
        <v>64.533037809225874</v>
      </c>
      <c r="I83" s="312">
        <f t="shared" si="5"/>
        <v>97.803742668799941</v>
      </c>
      <c r="J83" s="313"/>
    </row>
    <row r="84" spans="1:10">
      <c r="A84" s="314"/>
      <c r="B84" s="315" t="s">
        <v>386</v>
      </c>
      <c r="C84" s="317">
        <v>186884616</v>
      </c>
      <c r="D84" s="317">
        <v>186884615.98000005</v>
      </c>
      <c r="E84" s="317">
        <v>123310536.59</v>
      </c>
      <c r="F84" s="317">
        <v>120602319.89</v>
      </c>
      <c r="G84" s="321"/>
      <c r="H84" s="318">
        <f t="shared" si="4"/>
        <v>64.533037809225874</v>
      </c>
      <c r="I84" s="318">
        <f t="shared" si="5"/>
        <v>97.803742668799941</v>
      </c>
      <c r="J84" s="313"/>
    </row>
    <row r="85" spans="1:10">
      <c r="A85" s="308" t="s">
        <v>87</v>
      </c>
      <c r="B85" s="309"/>
      <c r="C85" s="310">
        <f>SUM(C86:C88)</f>
        <v>3656296123</v>
      </c>
      <c r="D85" s="310">
        <f>SUM(D86:D88)</f>
        <v>2495813364.0400023</v>
      </c>
      <c r="E85" s="310">
        <f>SUM(E86:E88)</f>
        <v>1329389044.999999</v>
      </c>
      <c r="F85" s="310">
        <f>SUM(F86:F88)</f>
        <v>1229209247.4100001</v>
      </c>
      <c r="G85" s="311"/>
      <c r="H85" s="312">
        <f t="shared" si="4"/>
        <v>49.250848044994221</v>
      </c>
      <c r="I85" s="312">
        <f t="shared" si="5"/>
        <v>92.464222721949767</v>
      </c>
      <c r="J85" s="313"/>
    </row>
    <row r="86" spans="1:10">
      <c r="A86" s="314"/>
      <c r="B86" s="315" t="s">
        <v>383</v>
      </c>
      <c r="C86" s="317">
        <v>3435968782</v>
      </c>
      <c r="D86" s="317">
        <v>2276014797.1200023</v>
      </c>
      <c r="E86" s="317">
        <v>1223633085.059999</v>
      </c>
      <c r="F86" s="317">
        <v>1183715144.3200002</v>
      </c>
      <c r="G86" s="321"/>
      <c r="H86" s="318">
        <f t="shared" si="4"/>
        <v>52.008235878687437</v>
      </c>
      <c r="I86" s="318">
        <f t="shared" si="5"/>
        <v>96.737752417176466</v>
      </c>
      <c r="J86" s="313"/>
    </row>
    <row r="87" spans="1:10">
      <c r="A87" s="314"/>
      <c r="B87" s="315" t="s">
        <v>72</v>
      </c>
      <c r="C87" s="317">
        <v>70327341</v>
      </c>
      <c r="D87" s="317">
        <v>69798566.919999987</v>
      </c>
      <c r="E87" s="317">
        <v>47736161.730000004</v>
      </c>
      <c r="F87" s="317">
        <v>45494103.090000011</v>
      </c>
      <c r="G87" s="321"/>
      <c r="H87" s="318">
        <f t="shared" si="4"/>
        <v>65.17913633118475</v>
      </c>
      <c r="I87" s="318">
        <f t="shared" si="5"/>
        <v>95.303228079623835</v>
      </c>
      <c r="J87" s="313"/>
    </row>
    <row r="88" spans="1:10">
      <c r="A88" s="322"/>
      <c r="B88" s="323" t="s">
        <v>619</v>
      </c>
      <c r="C88" s="324">
        <v>150000000</v>
      </c>
      <c r="D88" s="324">
        <v>150000000</v>
      </c>
      <c r="E88" s="324">
        <v>58019798.210000001</v>
      </c>
      <c r="F88" s="324">
        <v>0</v>
      </c>
      <c r="G88" s="325"/>
      <c r="H88" s="326" t="str">
        <f t="shared" si="4"/>
        <v>n.a.</v>
      </c>
      <c r="I88" s="326" t="str">
        <f t="shared" si="5"/>
        <v>n.a.</v>
      </c>
      <c r="J88" s="313"/>
    </row>
    <row r="89" spans="1:10" s="211" customFormat="1" ht="15" customHeight="1">
      <c r="A89" s="273" t="s">
        <v>54</v>
      </c>
      <c r="B89" s="124"/>
      <c r="C89" s="327"/>
      <c r="D89" s="327"/>
      <c r="E89" s="327"/>
      <c r="F89" s="327"/>
      <c r="G89" s="327"/>
      <c r="H89" s="327"/>
      <c r="I89" s="327"/>
      <c r="J89" s="328"/>
    </row>
    <row r="90" spans="1:10" s="211" customFormat="1" ht="22.5" customHeight="1">
      <c r="A90" s="357" t="s">
        <v>254</v>
      </c>
      <c r="B90" s="357"/>
      <c r="C90" s="357"/>
      <c r="D90" s="357"/>
      <c r="E90" s="357"/>
      <c r="F90" s="357"/>
      <c r="G90" s="357"/>
      <c r="H90" s="357"/>
      <c r="I90" s="357"/>
      <c r="J90" s="328"/>
    </row>
    <row r="91" spans="1:10" s="211" customFormat="1" ht="9" customHeight="1">
      <c r="A91" s="272" t="s">
        <v>55</v>
      </c>
      <c r="B91" s="329"/>
      <c r="C91" s="251"/>
      <c r="D91" s="251"/>
      <c r="E91" s="251"/>
      <c r="F91" s="251"/>
      <c r="G91" s="251"/>
      <c r="H91" s="251"/>
      <c r="I91" s="251"/>
      <c r="J91" s="328"/>
    </row>
    <row r="92" spans="1:10" s="211" customFormat="1">
      <c r="A92" s="272" t="s">
        <v>35</v>
      </c>
      <c r="B92" s="329"/>
      <c r="C92" s="251"/>
      <c r="D92" s="251"/>
      <c r="E92" s="251"/>
      <c r="F92" s="251"/>
      <c r="G92" s="251"/>
      <c r="H92" s="251"/>
      <c r="I92" s="251"/>
      <c r="J92" s="328"/>
    </row>
    <row r="93" spans="1:10" s="211" customFormat="1" ht="9" customHeight="1">
      <c r="A93" s="330"/>
      <c r="B93" s="356"/>
      <c r="C93" s="356"/>
      <c r="D93" s="356"/>
      <c r="E93" s="356"/>
      <c r="F93" s="356"/>
      <c r="G93" s="356"/>
      <c r="H93" s="356"/>
      <c r="I93" s="328"/>
      <c r="J93" s="328"/>
    </row>
    <row r="94" spans="1:10" s="211" customFormat="1" ht="9" customHeight="1">
      <c r="A94" s="330"/>
      <c r="B94" s="357"/>
      <c r="C94" s="357"/>
      <c r="D94" s="357"/>
      <c r="E94" s="357"/>
      <c r="F94" s="357"/>
      <c r="G94" s="357"/>
      <c r="H94" s="357"/>
      <c r="I94" s="328"/>
      <c r="J94" s="328"/>
    </row>
    <row r="95" spans="1:10">
      <c r="A95" s="272"/>
      <c r="B95" s="329"/>
      <c r="C95" s="251"/>
      <c r="D95" s="251"/>
      <c r="E95" s="313"/>
      <c r="F95" s="251"/>
      <c r="G95" s="313"/>
      <c r="H95" s="313"/>
      <c r="I95" s="313"/>
      <c r="J95" s="313"/>
    </row>
    <row r="96" spans="1:10">
      <c r="A96" s="272"/>
      <c r="B96" s="329"/>
      <c r="C96" s="331"/>
      <c r="D96" s="251"/>
      <c r="E96" s="251"/>
      <c r="F96" s="251"/>
      <c r="G96" s="313"/>
      <c r="H96" s="332"/>
      <c r="I96" s="332"/>
      <c r="J96" s="332"/>
    </row>
    <row r="97" spans="1:10">
      <c r="A97" s="272"/>
      <c r="B97" s="329"/>
      <c r="C97" s="331"/>
      <c r="D97" s="251"/>
      <c r="E97" s="251"/>
      <c r="F97" s="251"/>
      <c r="G97" s="313"/>
      <c r="H97" s="332"/>
      <c r="I97" s="332"/>
      <c r="J97" s="332"/>
    </row>
    <row r="98" spans="1:10">
      <c r="A98" s="272"/>
      <c r="B98" s="329"/>
      <c r="C98" s="331"/>
      <c r="D98" s="251"/>
      <c r="E98" s="251"/>
      <c r="F98" s="251"/>
      <c r="G98" s="313"/>
      <c r="H98" s="332"/>
      <c r="I98" s="332"/>
      <c r="J98" s="332"/>
    </row>
    <row r="99" spans="1:10">
      <c r="A99" s="272"/>
      <c r="B99" s="329"/>
      <c r="C99" s="331"/>
      <c r="D99" s="251"/>
      <c r="E99" s="251"/>
      <c r="F99" s="251"/>
      <c r="G99" s="313"/>
      <c r="H99" s="332"/>
      <c r="I99" s="332"/>
      <c r="J99" s="332"/>
    </row>
    <row r="100" spans="1:10">
      <c r="A100" s="272"/>
      <c r="B100" s="329"/>
      <c r="C100" s="331"/>
      <c r="D100" s="251"/>
      <c r="E100" s="251"/>
      <c r="F100" s="251"/>
      <c r="G100" s="313"/>
      <c r="H100" s="333"/>
      <c r="I100" s="333"/>
      <c r="J100" s="333"/>
    </row>
    <row r="101" spans="1:10">
      <c r="A101" s="272"/>
      <c r="B101" s="329"/>
      <c r="C101" s="331"/>
      <c r="D101" s="251"/>
      <c r="E101" s="251"/>
      <c r="F101" s="251"/>
      <c r="G101" s="313"/>
      <c r="H101" s="333"/>
      <c r="I101" s="333"/>
      <c r="J101" s="333"/>
    </row>
    <row r="102" spans="1:10">
      <c r="A102" s="272"/>
      <c r="B102" s="329"/>
      <c r="C102" s="331"/>
      <c r="D102" s="251"/>
      <c r="E102" s="251"/>
      <c r="F102" s="251"/>
      <c r="G102" s="313"/>
      <c r="H102" s="333"/>
      <c r="I102" s="333"/>
      <c r="J102" s="333"/>
    </row>
    <row r="103" spans="1:10">
      <c r="A103" s="272"/>
      <c r="B103" s="329"/>
      <c r="C103" s="331"/>
      <c r="D103" s="251"/>
      <c r="E103" s="251"/>
      <c r="F103" s="251"/>
      <c r="G103" s="313"/>
      <c r="H103" s="333"/>
      <c r="I103" s="333"/>
      <c r="J103" s="333"/>
    </row>
    <row r="104" spans="1:10">
      <c r="A104" s="272"/>
      <c r="B104" s="329"/>
      <c r="C104" s="331"/>
      <c r="D104" s="251"/>
      <c r="E104" s="251"/>
      <c r="F104" s="251"/>
      <c r="G104" s="313"/>
      <c r="H104" s="333"/>
      <c r="I104" s="333"/>
      <c r="J104" s="333"/>
    </row>
    <row r="105" spans="1:10">
      <c r="A105" s="272"/>
      <c r="B105" s="329"/>
      <c r="C105" s="331"/>
      <c r="D105" s="251"/>
      <c r="E105" s="251"/>
      <c r="F105" s="251"/>
      <c r="G105" s="313"/>
      <c r="H105" s="333"/>
      <c r="I105" s="333"/>
      <c r="J105" s="333"/>
    </row>
    <row r="106" spans="1:10">
      <c r="A106" s="272"/>
      <c r="B106" s="329"/>
      <c r="C106" s="331"/>
      <c r="D106" s="251"/>
      <c r="E106" s="251"/>
      <c r="F106" s="251"/>
      <c r="G106" s="313"/>
      <c r="H106" s="333"/>
      <c r="I106" s="333"/>
      <c r="J106" s="333"/>
    </row>
    <row r="107" spans="1:10">
      <c r="A107" s="272"/>
      <c r="B107" s="329"/>
      <c r="C107" s="331"/>
      <c r="D107" s="251"/>
      <c r="E107" s="251"/>
      <c r="F107" s="251"/>
      <c r="G107" s="313"/>
      <c r="H107" s="333"/>
      <c r="I107" s="333"/>
      <c r="J107" s="333"/>
    </row>
    <row r="108" spans="1:10">
      <c r="A108" s="272"/>
      <c r="B108" s="329"/>
      <c r="C108" s="331"/>
      <c r="D108" s="251"/>
      <c r="E108" s="251"/>
      <c r="F108" s="251"/>
      <c r="G108" s="313"/>
      <c r="H108" s="333"/>
      <c r="I108" s="333"/>
      <c r="J108" s="333"/>
    </row>
    <row r="109" spans="1:10">
      <c r="A109" s="272"/>
      <c r="B109" s="329"/>
      <c r="C109" s="331"/>
      <c r="D109" s="251"/>
      <c r="E109" s="251"/>
      <c r="F109" s="251"/>
      <c r="G109" s="313"/>
      <c r="H109" s="333"/>
      <c r="I109" s="333"/>
      <c r="J109" s="333"/>
    </row>
    <row r="110" spans="1:10">
      <c r="A110" s="272"/>
      <c r="B110" s="329"/>
      <c r="C110" s="331"/>
      <c r="D110" s="251"/>
      <c r="E110" s="251"/>
      <c r="F110" s="251"/>
      <c r="G110" s="313"/>
      <c r="H110" s="332"/>
      <c r="I110" s="332"/>
      <c r="J110" s="332"/>
    </row>
    <row r="111" spans="1:10">
      <c r="A111" s="272"/>
      <c r="B111" s="329"/>
      <c r="C111" s="331"/>
      <c r="D111" s="251"/>
      <c r="E111" s="251"/>
      <c r="F111" s="251"/>
      <c r="G111" s="313"/>
      <c r="H111" s="332"/>
      <c r="I111" s="332"/>
      <c r="J111" s="332"/>
    </row>
    <row r="112" spans="1:10">
      <c r="A112" s="272"/>
      <c r="B112" s="329"/>
      <c r="C112" s="331"/>
      <c r="D112" s="251"/>
      <c r="E112" s="251"/>
      <c r="F112" s="251"/>
      <c r="G112" s="313"/>
      <c r="H112" s="313"/>
      <c r="I112" s="313"/>
      <c r="J112" s="313"/>
    </row>
  </sheetData>
  <mergeCells count="12">
    <mergeCell ref="A1:B1"/>
    <mergeCell ref="B94:H94"/>
    <mergeCell ref="B93:H93"/>
    <mergeCell ref="A3:I3"/>
    <mergeCell ref="A4:A7"/>
    <mergeCell ref="B4:B7"/>
    <mergeCell ref="E4:F4"/>
    <mergeCell ref="H4:I5"/>
    <mergeCell ref="C5:C6"/>
    <mergeCell ref="D5:D6"/>
    <mergeCell ref="E5:E6"/>
    <mergeCell ref="A90:I90"/>
  </mergeCells>
  <printOptions horizontalCentered="1" verticalCentered="1"/>
  <pageMargins left="0.31496062992125984" right="0.31496062992125984" top="0.55118110236220474" bottom="0.55118110236220474" header="0.31496062992125984" footer="0.31496062992125984"/>
  <pageSetup scale="87"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215"/>
  <sheetViews>
    <sheetView showGridLines="0" zoomScale="140" zoomScaleNormal="140" workbookViewId="0">
      <selection sqref="A1:F1"/>
    </sheetView>
  </sheetViews>
  <sheetFormatPr baseColWidth="10" defaultRowHeight="12"/>
  <cols>
    <col min="1" max="1" width="5.5703125" style="50" customWidth="1"/>
    <col min="2" max="5" width="2.140625" style="1" customWidth="1"/>
    <col min="6" max="6" width="64.28515625" style="1" customWidth="1"/>
    <col min="7" max="7" width="14.7109375" style="48" customWidth="1"/>
    <col min="8" max="10" width="14.7109375" style="1" customWidth="1"/>
    <col min="11" max="11" width="0.85546875" style="3" customWidth="1"/>
    <col min="12" max="13" width="14.7109375" style="1" customWidth="1"/>
    <col min="14" max="16384" width="11.42578125" style="1"/>
  </cols>
  <sheetData>
    <row r="1" spans="1:13" s="91" customFormat="1" ht="42" customHeight="1">
      <c r="A1" s="343" t="s">
        <v>0</v>
      </c>
      <c r="B1" s="343"/>
      <c r="C1" s="343"/>
      <c r="D1" s="343"/>
      <c r="E1" s="343"/>
      <c r="F1" s="343"/>
      <c r="G1" s="95" t="s">
        <v>89</v>
      </c>
      <c r="K1" s="93"/>
    </row>
    <row r="2" spans="1:13" ht="13.5" customHeight="1">
      <c r="G2" s="90"/>
      <c r="H2" s="90"/>
      <c r="I2" s="90"/>
      <c r="J2" s="90"/>
    </row>
    <row r="3" spans="1:13" s="89" customFormat="1" ht="69" customHeight="1">
      <c r="A3" s="348" t="s">
        <v>252</v>
      </c>
      <c r="B3" s="348"/>
      <c r="C3" s="348"/>
      <c r="D3" s="348"/>
      <c r="E3" s="348"/>
      <c r="F3" s="348"/>
      <c r="G3" s="348"/>
      <c r="H3" s="348"/>
      <c r="I3" s="348"/>
      <c r="J3" s="348"/>
      <c r="K3" s="348"/>
      <c r="L3" s="348"/>
      <c r="M3" s="348"/>
    </row>
    <row r="4" spans="1:13" ht="12.75" customHeight="1">
      <c r="A4" s="349" t="s">
        <v>251</v>
      </c>
      <c r="B4" s="349"/>
      <c r="C4" s="344" t="s">
        <v>654</v>
      </c>
      <c r="D4" s="344"/>
      <c r="E4" s="344"/>
      <c r="F4" s="344"/>
      <c r="G4" s="278"/>
      <c r="H4" s="278"/>
      <c r="I4" s="339" t="s">
        <v>1</v>
      </c>
      <c r="J4" s="339"/>
      <c r="K4" s="268"/>
      <c r="L4" s="338" t="s">
        <v>3</v>
      </c>
      <c r="M4" s="338"/>
    </row>
    <row r="5" spans="1:13" ht="12.75" customHeight="1">
      <c r="A5" s="349"/>
      <c r="B5" s="349"/>
      <c r="C5" s="344"/>
      <c r="D5" s="344"/>
      <c r="E5" s="344"/>
      <c r="F5" s="344"/>
      <c r="G5" s="335" t="s">
        <v>2</v>
      </c>
      <c r="H5" s="335" t="s">
        <v>79</v>
      </c>
      <c r="I5" s="341" t="s">
        <v>80</v>
      </c>
      <c r="J5" s="114" t="s">
        <v>34</v>
      </c>
      <c r="K5" s="267"/>
      <c r="L5" s="339"/>
      <c r="M5" s="339"/>
    </row>
    <row r="6" spans="1:13" ht="18" customHeight="1">
      <c r="A6" s="349"/>
      <c r="B6" s="349"/>
      <c r="C6" s="344"/>
      <c r="D6" s="344"/>
      <c r="E6" s="344"/>
      <c r="F6" s="344"/>
      <c r="G6" s="335"/>
      <c r="H6" s="335"/>
      <c r="I6" s="335"/>
      <c r="J6" s="270" t="s">
        <v>652</v>
      </c>
      <c r="K6" s="268"/>
      <c r="L6" s="267" t="s">
        <v>79</v>
      </c>
      <c r="M6" s="267" t="s">
        <v>667</v>
      </c>
    </row>
    <row r="7" spans="1:13" ht="12.75" customHeight="1">
      <c r="A7" s="350"/>
      <c r="B7" s="350"/>
      <c r="C7" s="345"/>
      <c r="D7" s="345"/>
      <c r="E7" s="345"/>
      <c r="F7" s="345"/>
      <c r="G7" s="279" t="s">
        <v>6</v>
      </c>
      <c r="H7" s="279" t="s">
        <v>7</v>
      </c>
      <c r="I7" s="279" t="s">
        <v>8</v>
      </c>
      <c r="J7" s="269" t="s">
        <v>9</v>
      </c>
      <c r="K7" s="269"/>
      <c r="L7" s="269" t="s">
        <v>76</v>
      </c>
      <c r="M7" s="269" t="s">
        <v>77</v>
      </c>
    </row>
    <row r="8" spans="1:13" ht="12.75" customHeight="1">
      <c r="A8" s="86" t="s">
        <v>249</v>
      </c>
      <c r="B8" s="85"/>
      <c r="C8" s="85"/>
      <c r="D8" s="85"/>
      <c r="E8" s="85"/>
      <c r="F8" s="85"/>
      <c r="G8" s="58">
        <f>G9+G17+G74+G94+G107+G113+G147+G160+G172+G179</f>
        <v>318906.69617947243</v>
      </c>
      <c r="H8" s="58">
        <f>H9+H17+H74+H94+H107+H113+H147+H160+H172+H179</f>
        <v>300296.46616739046</v>
      </c>
      <c r="I8" s="58">
        <f>I9+I17+I74+I94+I107+I113+I147+I160+I172+I179</f>
        <v>255901.14148559951</v>
      </c>
      <c r="J8" s="58">
        <f>J9+J17+J74+J94+J107+J113+J147+J160+J172+J179</f>
        <v>241139.83416005259</v>
      </c>
      <c r="K8" s="58"/>
      <c r="L8" s="58">
        <f t="shared" ref="L8:L39" si="0">IFERROR(+J8/H8*100,"n.a")</f>
        <v>80.300590026136717</v>
      </c>
      <c r="M8" s="58">
        <f t="shared" ref="M8:M39" si="1">IFERROR(+J8/I8*100,"n.a.")</f>
        <v>94.231636779792325</v>
      </c>
    </row>
    <row r="9" spans="1:13" s="21" customFormat="1" ht="12.75" customHeight="1">
      <c r="A9" s="72" t="s">
        <v>248</v>
      </c>
      <c r="B9" s="72"/>
      <c r="C9" s="72"/>
      <c r="D9" s="72"/>
      <c r="E9" s="72"/>
      <c r="F9" s="72"/>
      <c r="G9" s="71">
        <f t="shared" ref="G9:J10" si="2">+G10</f>
        <v>2942.4300029999999</v>
      </c>
      <c r="H9" s="71">
        <f t="shared" si="2"/>
        <v>2546.8622125000002</v>
      </c>
      <c r="I9" s="71">
        <f t="shared" si="2"/>
        <v>2211.1046834399999</v>
      </c>
      <c r="J9" s="71">
        <f t="shared" si="2"/>
        <v>2211.0158291299999</v>
      </c>
      <c r="K9" s="71"/>
      <c r="L9" s="71">
        <f t="shared" si="0"/>
        <v>86.81332732796983</v>
      </c>
      <c r="M9" s="71">
        <f t="shared" si="1"/>
        <v>99.995981451684969</v>
      </c>
    </row>
    <row r="10" spans="1:13" s="21" customFormat="1" ht="13.5">
      <c r="A10" s="60"/>
      <c r="B10" s="59" t="s">
        <v>247</v>
      </c>
      <c r="C10" s="60"/>
      <c r="D10" s="60"/>
      <c r="E10" s="60"/>
      <c r="F10" s="60"/>
      <c r="G10" s="58">
        <f t="shared" si="2"/>
        <v>2942.4300029999999</v>
      </c>
      <c r="H10" s="58">
        <f t="shared" si="2"/>
        <v>2546.8622125000002</v>
      </c>
      <c r="I10" s="58">
        <f t="shared" si="2"/>
        <v>2211.1046834399999</v>
      </c>
      <c r="J10" s="58">
        <f t="shared" si="2"/>
        <v>2211.0158291299999</v>
      </c>
      <c r="K10" s="69"/>
      <c r="L10" s="58">
        <f t="shared" si="0"/>
        <v>86.81332732796983</v>
      </c>
      <c r="M10" s="58">
        <f t="shared" si="1"/>
        <v>99.995981451684969</v>
      </c>
    </row>
    <row r="11" spans="1:13" s="21" customFormat="1" ht="13.5">
      <c r="A11" s="60"/>
      <c r="B11" s="60"/>
      <c r="C11" s="59" t="s">
        <v>246</v>
      </c>
      <c r="D11" s="59"/>
      <c r="E11" s="59"/>
      <c r="F11" s="59"/>
      <c r="G11" s="58">
        <f>SUM(G12:G16)</f>
        <v>2942.4300029999999</v>
      </c>
      <c r="H11" s="58">
        <f>SUM(H12:H16)</f>
        <v>2546.8622125000002</v>
      </c>
      <c r="I11" s="58">
        <f>SUM(I12:I16)</f>
        <v>2211.1046834399999</v>
      </c>
      <c r="J11" s="58">
        <f>SUM(J12:J16)</f>
        <v>2211.0158291299999</v>
      </c>
      <c r="K11" s="73"/>
      <c r="L11" s="58">
        <f t="shared" si="0"/>
        <v>86.81332732796983</v>
      </c>
      <c r="M11" s="58">
        <f t="shared" si="1"/>
        <v>99.995981451684969</v>
      </c>
    </row>
    <row r="12" spans="1:13">
      <c r="A12" s="51"/>
      <c r="B12" s="51"/>
      <c r="C12" s="51"/>
      <c r="D12" s="57" t="s">
        <v>245</v>
      </c>
      <c r="E12" s="57"/>
      <c r="F12" s="57"/>
      <c r="G12" s="55">
        <v>1543.920003</v>
      </c>
      <c r="H12" s="55">
        <v>1443.920003</v>
      </c>
      <c r="I12" s="55">
        <v>1155.754678</v>
      </c>
      <c r="J12" s="55">
        <v>1155.754678</v>
      </c>
      <c r="K12" s="61">
        <v>0</v>
      </c>
      <c r="L12" s="55">
        <f t="shared" si="0"/>
        <v>80.042846944340042</v>
      </c>
      <c r="M12" s="55">
        <f t="shared" si="1"/>
        <v>100</v>
      </c>
    </row>
    <row r="13" spans="1:13">
      <c r="A13" s="51"/>
      <c r="B13" s="51"/>
      <c r="C13" s="51"/>
      <c r="D13" s="84" t="s">
        <v>244</v>
      </c>
      <c r="E13" s="57"/>
      <c r="F13" s="57"/>
      <c r="G13" s="55">
        <v>38.51</v>
      </c>
      <c r="H13" s="55">
        <v>38.442209499999997</v>
      </c>
      <c r="I13" s="55">
        <v>25.955005440000001</v>
      </c>
      <c r="J13" s="55">
        <v>25.866151129999999</v>
      </c>
      <c r="K13" s="61">
        <v>0</v>
      </c>
      <c r="L13" s="55">
        <f t="shared" si="0"/>
        <v>67.285807622478103</v>
      </c>
      <c r="M13" s="55">
        <f t="shared" si="1"/>
        <v>99.657660214306617</v>
      </c>
    </row>
    <row r="14" spans="1:13">
      <c r="A14" s="51"/>
      <c r="B14" s="51"/>
      <c r="C14" s="51"/>
      <c r="D14" s="84" t="s">
        <v>243</v>
      </c>
      <c r="E14" s="57"/>
      <c r="F14" s="57"/>
      <c r="G14" s="55">
        <v>900</v>
      </c>
      <c r="H14" s="55">
        <v>654.5</v>
      </c>
      <c r="I14" s="55">
        <v>619.39499999999998</v>
      </c>
      <c r="J14" s="64">
        <v>619.39499999999998</v>
      </c>
      <c r="K14" s="62">
        <v>0</v>
      </c>
      <c r="L14" s="64">
        <f t="shared" si="0"/>
        <v>94.636363636363626</v>
      </c>
      <c r="M14" s="64">
        <f t="shared" si="1"/>
        <v>100</v>
      </c>
    </row>
    <row r="15" spans="1:13">
      <c r="A15" s="51"/>
      <c r="B15" s="51"/>
      <c r="C15" s="51"/>
      <c r="D15" s="84" t="s">
        <v>242</v>
      </c>
      <c r="E15" s="57"/>
      <c r="F15" s="57"/>
      <c r="G15" s="55">
        <v>300</v>
      </c>
      <c r="H15" s="55">
        <v>250</v>
      </c>
      <c r="I15" s="55">
        <v>250</v>
      </c>
      <c r="J15" s="64">
        <v>250</v>
      </c>
      <c r="K15" s="62">
        <v>0</v>
      </c>
      <c r="L15" s="64">
        <f t="shared" si="0"/>
        <v>100</v>
      </c>
      <c r="M15" s="64">
        <f t="shared" si="1"/>
        <v>100</v>
      </c>
    </row>
    <row r="16" spans="1:13">
      <c r="A16" s="51"/>
      <c r="B16" s="51"/>
      <c r="C16" s="51"/>
      <c r="D16" s="57" t="s">
        <v>241</v>
      </c>
      <c r="E16" s="57"/>
      <c r="F16" s="57"/>
      <c r="G16" s="55">
        <v>160</v>
      </c>
      <c r="H16" s="55">
        <v>160</v>
      </c>
      <c r="I16" s="55">
        <v>160</v>
      </c>
      <c r="J16" s="55">
        <v>160</v>
      </c>
      <c r="K16" s="61">
        <v>0</v>
      </c>
      <c r="L16" s="55">
        <f t="shared" si="0"/>
        <v>100</v>
      </c>
      <c r="M16" s="55">
        <f t="shared" si="1"/>
        <v>100</v>
      </c>
    </row>
    <row r="17" spans="1:13" s="21" customFormat="1" ht="13.5">
      <c r="A17" s="72" t="s">
        <v>240</v>
      </c>
      <c r="B17" s="72"/>
      <c r="C17" s="72"/>
      <c r="D17" s="72"/>
      <c r="E17" s="72"/>
      <c r="F17" s="72"/>
      <c r="G17" s="71">
        <f>+G18+G23</f>
        <v>52331.104342149993</v>
      </c>
      <c r="H17" s="71">
        <f>+H18+H23</f>
        <v>49775.680632221396</v>
      </c>
      <c r="I17" s="71">
        <f>+I18+I23</f>
        <v>45720.5890258859</v>
      </c>
      <c r="J17" s="71">
        <f>+J18+J23</f>
        <v>36870.169765689599</v>
      </c>
      <c r="K17" s="71"/>
      <c r="L17" s="71">
        <f t="shared" si="0"/>
        <v>74.072658168379419</v>
      </c>
      <c r="M17" s="71">
        <f t="shared" si="1"/>
        <v>80.642376993031732</v>
      </c>
    </row>
    <row r="18" spans="1:13" s="21" customFormat="1" ht="13.5">
      <c r="A18" s="60"/>
      <c r="B18" s="60" t="s">
        <v>239</v>
      </c>
      <c r="C18" s="60"/>
      <c r="D18" s="60"/>
      <c r="E18" s="59"/>
      <c r="F18" s="59"/>
      <c r="G18" s="58">
        <f t="shared" ref="G18:J19" si="3">+G19</f>
        <v>9421.8105400000004</v>
      </c>
      <c r="H18" s="58">
        <f t="shared" si="3"/>
        <v>8833.8876436199971</v>
      </c>
      <c r="I18" s="58">
        <f t="shared" si="3"/>
        <v>6948.6097659800007</v>
      </c>
      <c r="J18" s="58">
        <f t="shared" si="3"/>
        <v>5808.9172720199995</v>
      </c>
      <c r="K18" s="58"/>
      <c r="L18" s="58">
        <f t="shared" si="0"/>
        <v>65.757201204786782</v>
      </c>
      <c r="M18" s="58">
        <f t="shared" si="1"/>
        <v>83.598265950408219</v>
      </c>
    </row>
    <row r="19" spans="1:13" s="21" customFormat="1" ht="13.5">
      <c r="A19" s="60"/>
      <c r="B19" s="60"/>
      <c r="C19" s="59" t="s">
        <v>107</v>
      </c>
      <c r="D19" s="59"/>
      <c r="E19" s="59"/>
      <c r="F19" s="59"/>
      <c r="G19" s="58">
        <f t="shared" si="3"/>
        <v>9421.8105400000004</v>
      </c>
      <c r="H19" s="58">
        <f t="shared" si="3"/>
        <v>8833.8876436199971</v>
      </c>
      <c r="I19" s="58">
        <f t="shared" si="3"/>
        <v>6948.6097659800007</v>
      </c>
      <c r="J19" s="58">
        <f t="shared" si="3"/>
        <v>5808.9172720199995</v>
      </c>
      <c r="K19" s="58"/>
      <c r="L19" s="58">
        <f t="shared" si="0"/>
        <v>65.757201204786782</v>
      </c>
      <c r="M19" s="58">
        <f t="shared" si="1"/>
        <v>83.598265950408219</v>
      </c>
    </row>
    <row r="20" spans="1:13" s="21" customFormat="1" ht="13.5">
      <c r="A20" s="60"/>
      <c r="B20" s="60"/>
      <c r="C20" s="60"/>
      <c r="D20" s="60" t="s">
        <v>239</v>
      </c>
      <c r="E20" s="59"/>
      <c r="F20" s="59"/>
      <c r="G20" s="58">
        <f>SUM(G21:G22)</f>
        <v>9421.8105400000004</v>
      </c>
      <c r="H20" s="58">
        <f>SUM(H21:H22)</f>
        <v>8833.8876436199971</v>
      </c>
      <c r="I20" s="58">
        <f>SUM(I21:I22)</f>
        <v>6948.6097659800007</v>
      </c>
      <c r="J20" s="58">
        <f>SUM(J21:J22)</f>
        <v>5808.9172720199995</v>
      </c>
      <c r="K20" s="58"/>
      <c r="L20" s="58">
        <f t="shared" si="0"/>
        <v>65.757201204786782</v>
      </c>
      <c r="M20" s="58">
        <f t="shared" si="1"/>
        <v>83.598265950408219</v>
      </c>
    </row>
    <row r="21" spans="1:13">
      <c r="A21" s="51"/>
      <c r="B21" s="51"/>
      <c r="C21" s="51"/>
      <c r="D21" s="51"/>
      <c r="E21" s="57" t="s">
        <v>238</v>
      </c>
      <c r="F21" s="57"/>
      <c r="G21" s="56">
        <v>9144.5677749999995</v>
      </c>
      <c r="H21" s="55">
        <v>8656.1441386699971</v>
      </c>
      <c r="I21" s="55">
        <v>6870.5928367300003</v>
      </c>
      <c r="J21" s="64">
        <v>5736.9318371199997</v>
      </c>
      <c r="K21" s="64">
        <v>870.22029739000004</v>
      </c>
      <c r="L21" s="79">
        <f t="shared" si="0"/>
        <v>66.275835351344668</v>
      </c>
      <c r="M21" s="79">
        <f t="shared" si="1"/>
        <v>83.499808145383327</v>
      </c>
    </row>
    <row r="22" spans="1:13">
      <c r="A22" s="51"/>
      <c r="B22" s="51"/>
      <c r="C22" s="51"/>
      <c r="D22" s="51"/>
      <c r="E22" s="57" t="s">
        <v>237</v>
      </c>
      <c r="F22" s="57"/>
      <c r="G22" s="56">
        <v>277.24276500000002</v>
      </c>
      <c r="H22" s="55">
        <v>177.74350494999996</v>
      </c>
      <c r="I22" s="55">
        <v>78.016929250000004</v>
      </c>
      <c r="J22" s="64">
        <v>71.985434899999973</v>
      </c>
      <c r="K22" s="64">
        <v>4.4599999999999996E-6</v>
      </c>
      <c r="L22" s="79">
        <f t="shared" si="0"/>
        <v>40.499614835574327</v>
      </c>
      <c r="M22" s="79">
        <f t="shared" si="1"/>
        <v>92.268992886566309</v>
      </c>
    </row>
    <row r="23" spans="1:13" s="21" customFormat="1" ht="13.5">
      <c r="A23" s="60"/>
      <c r="B23" s="60" t="s">
        <v>236</v>
      </c>
      <c r="C23" s="60"/>
      <c r="D23" s="60"/>
      <c r="E23" s="59"/>
      <c r="F23" s="59"/>
      <c r="G23" s="58">
        <f>+G24+G67+G69+G72</f>
        <v>42909.293802149994</v>
      </c>
      <c r="H23" s="58">
        <f>+H24+H67+H69+H72</f>
        <v>40941.792988601395</v>
      </c>
      <c r="I23" s="58">
        <f>+I24+I67+I69+I72</f>
        <v>38771.9792599059</v>
      </c>
      <c r="J23" s="63">
        <f>+J24+J67+J69+J72</f>
        <v>31061.252493669603</v>
      </c>
      <c r="K23" s="63"/>
      <c r="L23" s="63">
        <f t="shared" si="0"/>
        <v>75.866859329578858</v>
      </c>
      <c r="M23" s="63">
        <f t="shared" si="1"/>
        <v>80.112630530033428</v>
      </c>
    </row>
    <row r="24" spans="1:13" s="21" customFormat="1" ht="13.5">
      <c r="A24" s="60"/>
      <c r="B24" s="60"/>
      <c r="C24" s="59" t="s">
        <v>107</v>
      </c>
      <c r="D24" s="60"/>
      <c r="E24" s="59"/>
      <c r="F24" s="59"/>
      <c r="G24" s="58">
        <f>+G25+G28+G29+G35+G39+G45+G51+G61+G64</f>
        <v>41492.799225999996</v>
      </c>
      <c r="H24" s="58">
        <f>+H25+H28+H29+H35+H39+H45+H51+H61+H64</f>
        <v>39697.693681189994</v>
      </c>
      <c r="I24" s="58">
        <f>+I25+I28+I29+I35+I39+I45+I51+I61+I64</f>
        <v>37733.400976500001</v>
      </c>
      <c r="J24" s="63">
        <f>+J25+J28+J29+J35+J39+J45+J51+J61+J64</f>
        <v>30052.979785390002</v>
      </c>
      <c r="K24" s="63"/>
      <c r="L24" s="63">
        <f t="shared" si="0"/>
        <v>75.704598928955008</v>
      </c>
      <c r="M24" s="63">
        <f t="shared" si="1"/>
        <v>79.645563367337886</v>
      </c>
    </row>
    <row r="25" spans="1:13" s="21" customFormat="1" ht="13.5">
      <c r="A25" s="60"/>
      <c r="B25" s="60"/>
      <c r="C25" s="60"/>
      <c r="D25" s="60" t="s">
        <v>148</v>
      </c>
      <c r="E25" s="59"/>
      <c r="F25" s="59"/>
      <c r="G25" s="70">
        <f>SUM(G26:G27)</f>
        <v>2005.6463920000001</v>
      </c>
      <c r="H25" s="70">
        <f>SUM(H26:H27)</f>
        <v>1577.47490485</v>
      </c>
      <c r="I25" s="70">
        <f>SUM(I26:I27)</f>
        <v>1114.1941608199998</v>
      </c>
      <c r="J25" s="81">
        <f>SUM(J26:J27)</f>
        <v>698.89401026999963</v>
      </c>
      <c r="K25" s="77"/>
      <c r="L25" s="81">
        <f t="shared" si="0"/>
        <v>44.304604030227438</v>
      </c>
      <c r="M25" s="81">
        <f t="shared" si="1"/>
        <v>62.726411145041652</v>
      </c>
    </row>
    <row r="26" spans="1:13">
      <c r="A26" s="51"/>
      <c r="B26" s="51"/>
      <c r="C26" s="51"/>
      <c r="D26" s="51"/>
      <c r="E26" s="57" t="s">
        <v>235</v>
      </c>
      <c r="F26" s="57"/>
      <c r="G26" s="56">
        <v>1915.6463920000001</v>
      </c>
      <c r="H26" s="55">
        <v>1488.70790485</v>
      </c>
      <c r="I26" s="55">
        <v>1047.6737365099998</v>
      </c>
      <c r="J26" s="64">
        <v>643.27142681999965</v>
      </c>
      <c r="K26" s="64"/>
      <c r="L26" s="79">
        <f t="shared" si="0"/>
        <v>43.210049783729382</v>
      </c>
      <c r="M26" s="79">
        <f t="shared" si="1"/>
        <v>61.399976386051151</v>
      </c>
    </row>
    <row r="27" spans="1:13">
      <c r="A27" s="51"/>
      <c r="B27" s="51"/>
      <c r="C27" s="51"/>
      <c r="D27" s="51"/>
      <c r="E27" s="57" t="s">
        <v>234</v>
      </c>
      <c r="F27" s="57"/>
      <c r="G27" s="56">
        <v>90</v>
      </c>
      <c r="H27" s="55">
        <v>88.766999999999996</v>
      </c>
      <c r="I27" s="55">
        <v>66.52042431000001</v>
      </c>
      <c r="J27" s="64">
        <v>55.622583450000008</v>
      </c>
      <c r="K27" s="64"/>
      <c r="L27" s="79">
        <f t="shared" si="0"/>
        <v>62.661330731014921</v>
      </c>
      <c r="M27" s="79">
        <f t="shared" si="1"/>
        <v>83.617301042438285</v>
      </c>
    </row>
    <row r="28" spans="1:13" s="21" customFormat="1" ht="13.5">
      <c r="A28" s="60"/>
      <c r="B28" s="60"/>
      <c r="C28" s="60"/>
      <c r="D28" s="60" t="s">
        <v>233</v>
      </c>
      <c r="E28" s="59"/>
      <c r="F28" s="59"/>
      <c r="G28" s="81">
        <v>2000</v>
      </c>
      <c r="H28" s="81">
        <v>1953.17751518</v>
      </c>
      <c r="I28" s="81">
        <v>1953.17751518</v>
      </c>
      <c r="J28" s="81">
        <v>1858.17751518</v>
      </c>
      <c r="K28" s="82"/>
      <c r="L28" s="81">
        <f t="shared" si="0"/>
        <v>95.136130778607438</v>
      </c>
      <c r="M28" s="81">
        <f t="shared" si="1"/>
        <v>95.136130778607438</v>
      </c>
    </row>
    <row r="29" spans="1:13" s="21" customFormat="1" ht="14.25">
      <c r="A29" s="60"/>
      <c r="B29" s="60"/>
      <c r="C29" s="60"/>
      <c r="D29" s="59" t="s">
        <v>42</v>
      </c>
      <c r="E29" s="83"/>
      <c r="F29" s="83"/>
      <c r="G29" s="58">
        <f>SUM(G30:G34)</f>
        <v>16348.859445</v>
      </c>
      <c r="H29" s="58">
        <f>SUM(H30:H34)</f>
        <v>15829.870390239998</v>
      </c>
      <c r="I29" s="58">
        <f>SUM(I30:I34)</f>
        <v>15506.144507230001</v>
      </c>
      <c r="J29" s="63">
        <f>SUM(J30:J34)</f>
        <v>11565.85951092</v>
      </c>
      <c r="K29" s="82"/>
      <c r="L29" s="63">
        <f t="shared" si="0"/>
        <v>73.063513634647322</v>
      </c>
      <c r="M29" s="63">
        <f t="shared" si="1"/>
        <v>74.588879947089509</v>
      </c>
    </row>
    <row r="30" spans="1:13">
      <c r="A30" s="51"/>
      <c r="B30" s="51"/>
      <c r="C30" s="51"/>
      <c r="D30" s="51"/>
      <c r="E30" s="57" t="s">
        <v>232</v>
      </c>
      <c r="F30" s="57"/>
      <c r="G30" s="56">
        <v>1654.8963040000001</v>
      </c>
      <c r="H30" s="55">
        <v>2409.0336839300016</v>
      </c>
      <c r="I30" s="55">
        <v>2404.4882718900017</v>
      </c>
      <c r="J30" s="64">
        <v>1720.5089677000003</v>
      </c>
      <c r="K30" s="64"/>
      <c r="L30" s="79">
        <f t="shared" si="0"/>
        <v>71.419049852936496</v>
      </c>
      <c r="M30" s="79">
        <f t="shared" si="1"/>
        <v>71.554059456801895</v>
      </c>
    </row>
    <row r="31" spans="1:13">
      <c r="A31" s="51"/>
      <c r="B31" s="51"/>
      <c r="C31" s="57"/>
      <c r="D31" s="57"/>
      <c r="E31" s="57" t="s">
        <v>231</v>
      </c>
      <c r="F31" s="57"/>
      <c r="G31" s="68">
        <v>1172.218216</v>
      </c>
      <c r="H31" s="55">
        <v>422.42731313000002</v>
      </c>
      <c r="I31" s="55">
        <v>420.47566952999995</v>
      </c>
      <c r="J31" s="64">
        <v>92.005859709999982</v>
      </c>
      <c r="K31" s="64"/>
      <c r="L31" s="67">
        <f t="shared" si="0"/>
        <v>21.780281920758661</v>
      </c>
      <c r="M31" s="67">
        <f t="shared" si="1"/>
        <v>21.881375398686554</v>
      </c>
    </row>
    <row r="32" spans="1:13">
      <c r="A32" s="51"/>
      <c r="B32" s="51"/>
      <c r="C32" s="57"/>
      <c r="D32" s="51"/>
      <c r="E32" s="57" t="s">
        <v>230</v>
      </c>
      <c r="F32" s="57"/>
      <c r="G32" s="68">
        <v>2591.0054129999999</v>
      </c>
      <c r="H32" s="55">
        <v>2755.3967399200001</v>
      </c>
      <c r="I32" s="55">
        <v>2640.6400946900012</v>
      </c>
      <c r="J32" s="64">
        <v>1894.5739504599994</v>
      </c>
      <c r="K32" s="64"/>
      <c r="L32" s="67">
        <f t="shared" si="0"/>
        <v>68.758662700421368</v>
      </c>
      <c r="M32" s="67">
        <f t="shared" si="1"/>
        <v>71.746769060643743</v>
      </c>
    </row>
    <row r="33" spans="1:13">
      <c r="A33" s="51"/>
      <c r="B33" s="51"/>
      <c r="C33" s="51"/>
      <c r="D33" s="51"/>
      <c r="E33" s="57" t="s">
        <v>229</v>
      </c>
      <c r="F33" s="57"/>
      <c r="G33" s="56">
        <v>1985.942292</v>
      </c>
      <c r="H33" s="55">
        <v>1585.9618983000012</v>
      </c>
      <c r="I33" s="55">
        <v>1578.7257013600015</v>
      </c>
      <c r="J33" s="64">
        <v>427.78489831000007</v>
      </c>
      <c r="K33" s="64"/>
      <c r="L33" s="79">
        <f t="shared" si="0"/>
        <v>26.973214096034994</v>
      </c>
      <c r="M33" s="79">
        <f t="shared" si="1"/>
        <v>27.096847662737268</v>
      </c>
    </row>
    <row r="34" spans="1:13">
      <c r="A34" s="51"/>
      <c r="B34" s="51"/>
      <c r="C34" s="51"/>
      <c r="D34" s="51"/>
      <c r="E34" s="57" t="s">
        <v>228</v>
      </c>
      <c r="F34" s="57"/>
      <c r="G34" s="56">
        <v>8944.7972200000004</v>
      </c>
      <c r="H34" s="55">
        <v>8657.0507549599952</v>
      </c>
      <c r="I34" s="55">
        <v>8461.8147697599979</v>
      </c>
      <c r="J34" s="55">
        <v>7430.9858347399995</v>
      </c>
      <c r="K34" s="55"/>
      <c r="L34" s="56">
        <f t="shared" si="0"/>
        <v>85.837383250669632</v>
      </c>
      <c r="M34" s="56">
        <f t="shared" si="1"/>
        <v>87.817874025039245</v>
      </c>
    </row>
    <row r="35" spans="1:13" s="21" customFormat="1" ht="13.5">
      <c r="A35" s="60"/>
      <c r="B35" s="60"/>
      <c r="C35" s="60"/>
      <c r="D35" s="60" t="s">
        <v>188</v>
      </c>
      <c r="E35" s="59"/>
      <c r="F35" s="59"/>
      <c r="G35" s="70">
        <f>SUM(G36:G38)</f>
        <v>889.22760700000003</v>
      </c>
      <c r="H35" s="70">
        <f>SUM(H36:H38)</f>
        <v>1302.34469526</v>
      </c>
      <c r="I35" s="70">
        <f>SUM(I36:I38)</f>
        <v>1252.6731499500002</v>
      </c>
      <c r="J35" s="70">
        <f>SUM(J36:J38)</f>
        <v>1217.0153928399998</v>
      </c>
      <c r="K35" s="73"/>
      <c r="L35" s="70">
        <f t="shared" si="0"/>
        <v>93.448024725668716</v>
      </c>
      <c r="M35" s="70">
        <f t="shared" si="1"/>
        <v>97.153466799266539</v>
      </c>
    </row>
    <row r="36" spans="1:13">
      <c r="A36" s="51"/>
      <c r="B36" s="51"/>
      <c r="C36" s="51"/>
      <c r="D36" s="51"/>
      <c r="E36" s="57" t="s">
        <v>227</v>
      </c>
      <c r="F36" s="57"/>
      <c r="G36" s="68">
        <v>151.084002</v>
      </c>
      <c r="H36" s="55">
        <v>151.08400200000003</v>
      </c>
      <c r="I36" s="55">
        <v>109.19830353</v>
      </c>
      <c r="J36" s="55">
        <v>101.13151835000001</v>
      </c>
      <c r="K36" s="55"/>
      <c r="L36" s="56">
        <f t="shared" si="0"/>
        <v>66.937277945549781</v>
      </c>
      <c r="M36" s="56">
        <f t="shared" si="1"/>
        <v>92.612719319596565</v>
      </c>
    </row>
    <row r="37" spans="1:13">
      <c r="A37" s="51"/>
      <c r="B37" s="51"/>
      <c r="C37" s="51"/>
      <c r="D37" s="51"/>
      <c r="E37" s="57" t="s">
        <v>226</v>
      </c>
      <c r="F37" s="57"/>
      <c r="G37" s="56">
        <v>386.33693499999998</v>
      </c>
      <c r="H37" s="55">
        <v>817.86626232000003</v>
      </c>
      <c r="I37" s="55">
        <v>813.84625232000008</v>
      </c>
      <c r="J37" s="55">
        <v>802.86079662999987</v>
      </c>
      <c r="K37" s="55"/>
      <c r="L37" s="56">
        <f t="shared" si="0"/>
        <v>98.165291028458014</v>
      </c>
      <c r="M37" s="56">
        <f t="shared" si="1"/>
        <v>98.650180466066601</v>
      </c>
    </row>
    <row r="38" spans="1:13">
      <c r="A38" s="51"/>
      <c r="B38" s="51"/>
      <c r="C38" s="51"/>
      <c r="D38" s="51"/>
      <c r="E38" s="57" t="s">
        <v>225</v>
      </c>
      <c r="F38" s="57"/>
      <c r="G38" s="56">
        <v>351.80667</v>
      </c>
      <c r="H38" s="55">
        <v>333.39443093999995</v>
      </c>
      <c r="I38" s="55">
        <v>329.62859409999999</v>
      </c>
      <c r="J38" s="55">
        <v>313.02307785999994</v>
      </c>
      <c r="K38" s="55"/>
      <c r="L38" s="56">
        <f t="shared" si="0"/>
        <v>93.889714047543222</v>
      </c>
      <c r="M38" s="79">
        <f t="shared" si="1"/>
        <v>94.962355652021387</v>
      </c>
    </row>
    <row r="39" spans="1:13" s="21" customFormat="1" ht="13.5">
      <c r="A39" s="60"/>
      <c r="B39" s="60"/>
      <c r="C39" s="60"/>
      <c r="D39" s="60" t="s">
        <v>224</v>
      </c>
      <c r="E39" s="59"/>
      <c r="F39" s="59"/>
      <c r="G39" s="58">
        <f>SUM(G40:G44)</f>
        <v>4278.4953580000001</v>
      </c>
      <c r="H39" s="58">
        <f>SUM(H40:H44)</f>
        <v>3248.5740524900002</v>
      </c>
      <c r="I39" s="58">
        <f>SUM(I40:I44)</f>
        <v>3236.0966671900005</v>
      </c>
      <c r="J39" s="58">
        <f>SUM(J40:J44)</f>
        <v>2728.6142746</v>
      </c>
      <c r="K39" s="73"/>
      <c r="L39" s="58">
        <f t="shared" si="0"/>
        <v>83.994215015925036</v>
      </c>
      <c r="M39" s="63">
        <f t="shared" si="1"/>
        <v>84.318070664104653</v>
      </c>
    </row>
    <row r="40" spans="1:13">
      <c r="A40" s="51"/>
      <c r="B40" s="51"/>
      <c r="C40" s="51"/>
      <c r="D40" s="51"/>
      <c r="E40" s="57" t="s">
        <v>223</v>
      </c>
      <c r="F40" s="57"/>
      <c r="G40" s="56">
        <v>222.89530099999999</v>
      </c>
      <c r="H40" s="55">
        <v>191.04006600000002</v>
      </c>
      <c r="I40" s="55">
        <v>189.57022965000007</v>
      </c>
      <c r="J40" s="55">
        <v>176.42764693000007</v>
      </c>
      <c r="K40" s="55"/>
      <c r="L40" s="56">
        <f t="shared" ref="L40:L71" si="4">IFERROR(+J40/H40*100,"n.a")</f>
        <v>92.351123313577617</v>
      </c>
      <c r="M40" s="79">
        <f t="shared" ref="M40:M71" si="5">IFERROR(+J40/I40*100,"n.a.")</f>
        <v>93.06716948950006</v>
      </c>
    </row>
    <row r="41" spans="1:13">
      <c r="A41" s="51"/>
      <c r="B41" s="51"/>
      <c r="C41" s="51"/>
      <c r="D41" s="51"/>
      <c r="E41" s="57" t="s">
        <v>222</v>
      </c>
      <c r="F41" s="57"/>
      <c r="G41" s="56">
        <v>1526.747705</v>
      </c>
      <c r="H41" s="55">
        <v>1035.8706280500001</v>
      </c>
      <c r="I41" s="55">
        <v>1033.85135945</v>
      </c>
      <c r="J41" s="55">
        <v>997.76030168999978</v>
      </c>
      <c r="K41" s="55"/>
      <c r="L41" s="56">
        <f t="shared" si="4"/>
        <v>96.320937641436757</v>
      </c>
      <c r="M41" s="79">
        <f t="shared" si="5"/>
        <v>96.509067050102786</v>
      </c>
    </row>
    <row r="42" spans="1:13">
      <c r="A42" s="51"/>
      <c r="B42" s="51"/>
      <c r="C42" s="51"/>
      <c r="D42" s="51"/>
      <c r="E42" s="57" t="s">
        <v>221</v>
      </c>
      <c r="F42" s="57"/>
      <c r="G42" s="56">
        <v>1315.4937620000001</v>
      </c>
      <c r="H42" s="55">
        <v>817.08767854000007</v>
      </c>
      <c r="I42" s="55">
        <v>812.99031022000031</v>
      </c>
      <c r="J42" s="55">
        <v>675.23294654999984</v>
      </c>
      <c r="K42" s="55"/>
      <c r="L42" s="56">
        <f t="shared" si="4"/>
        <v>82.638982851452241</v>
      </c>
      <c r="M42" s="79">
        <f t="shared" si="5"/>
        <v>83.055472871168362</v>
      </c>
    </row>
    <row r="43" spans="1:13">
      <c r="A43" s="51"/>
      <c r="B43" s="51"/>
      <c r="C43" s="51"/>
      <c r="D43" s="51"/>
      <c r="E43" s="57" t="s">
        <v>220</v>
      </c>
      <c r="F43" s="57"/>
      <c r="G43" s="56">
        <v>36.218192999999999</v>
      </c>
      <c r="H43" s="55">
        <v>36.218192999999999</v>
      </c>
      <c r="I43" s="55">
        <v>35.810131440000006</v>
      </c>
      <c r="J43" s="55">
        <v>22.295965400000004</v>
      </c>
      <c r="K43" s="55"/>
      <c r="L43" s="56">
        <f t="shared" si="4"/>
        <v>61.560126425964988</v>
      </c>
      <c r="M43" s="79">
        <f t="shared" si="5"/>
        <v>62.261612854889869</v>
      </c>
    </row>
    <row r="44" spans="1:13">
      <c r="A44" s="51"/>
      <c r="B44" s="51"/>
      <c r="C44" s="51"/>
      <c r="D44" s="51"/>
      <c r="E44" s="57" t="s">
        <v>219</v>
      </c>
      <c r="F44" s="57"/>
      <c r="G44" s="56">
        <v>1177.1403969999999</v>
      </c>
      <c r="H44" s="55">
        <v>1168.3574868999997</v>
      </c>
      <c r="I44" s="55">
        <v>1163.8746364299998</v>
      </c>
      <c r="J44" s="55">
        <v>856.89741403000028</v>
      </c>
      <c r="K44" s="55"/>
      <c r="L44" s="56">
        <f t="shared" si="4"/>
        <v>73.34205700205716</v>
      </c>
      <c r="M44" s="79">
        <f t="shared" si="5"/>
        <v>73.624545737880908</v>
      </c>
    </row>
    <row r="45" spans="1:13" s="21" customFormat="1" ht="13.5">
      <c r="A45" s="60"/>
      <c r="B45" s="60"/>
      <c r="C45" s="60"/>
      <c r="D45" s="60" t="s">
        <v>218</v>
      </c>
      <c r="E45" s="59"/>
      <c r="F45" s="59"/>
      <c r="G45" s="70">
        <f>SUM(G46:G50)</f>
        <v>4668.0266489999995</v>
      </c>
      <c r="H45" s="70">
        <f>SUM(H46:H50)</f>
        <v>4243.83097963</v>
      </c>
      <c r="I45" s="70">
        <f>SUM(I46:I50)</f>
        <v>3888.5853016199994</v>
      </c>
      <c r="J45" s="70">
        <f>SUM(J46:J50)</f>
        <v>3806.8571887999997</v>
      </c>
      <c r="K45" s="73"/>
      <c r="L45" s="70">
        <f t="shared" si="4"/>
        <v>89.703317758708252</v>
      </c>
      <c r="M45" s="81">
        <f t="shared" si="5"/>
        <v>97.898255882776922</v>
      </c>
    </row>
    <row r="46" spans="1:13">
      <c r="A46" s="51"/>
      <c r="B46" s="51"/>
      <c r="C46" s="51"/>
      <c r="D46" s="51"/>
      <c r="E46" s="57" t="s">
        <v>217</v>
      </c>
      <c r="F46" s="57"/>
      <c r="G46" s="68">
        <v>1989.3972429999999</v>
      </c>
      <c r="H46" s="55">
        <v>1665.25422551</v>
      </c>
      <c r="I46" s="55">
        <v>1311.7341031800001</v>
      </c>
      <c r="J46" s="55">
        <v>1308.4262915499999</v>
      </c>
      <c r="K46" s="55"/>
      <c r="L46" s="56">
        <f t="shared" si="4"/>
        <v>78.572164628453763</v>
      </c>
      <c r="M46" s="79">
        <f t="shared" si="5"/>
        <v>99.747829104848208</v>
      </c>
    </row>
    <row r="47" spans="1:13">
      <c r="A47" s="51"/>
      <c r="B47" s="51"/>
      <c r="C47" s="51"/>
      <c r="D47" s="51"/>
      <c r="E47" s="57" t="s">
        <v>216</v>
      </c>
      <c r="F47" s="57"/>
      <c r="G47" s="56">
        <v>759.54167199999995</v>
      </c>
      <c r="H47" s="55">
        <v>1445.4245319999995</v>
      </c>
      <c r="I47" s="55">
        <v>1445.4245319999995</v>
      </c>
      <c r="J47" s="55">
        <v>1401.7484520400001</v>
      </c>
      <c r="K47" s="55"/>
      <c r="L47" s="56">
        <f t="shared" si="4"/>
        <v>96.978321663078049</v>
      </c>
      <c r="M47" s="79">
        <f t="shared" si="5"/>
        <v>96.978321663078049</v>
      </c>
    </row>
    <row r="48" spans="1:13">
      <c r="A48" s="51"/>
      <c r="B48" s="51"/>
      <c r="C48" s="51"/>
      <c r="D48" s="51"/>
      <c r="E48" s="57" t="s">
        <v>215</v>
      </c>
      <c r="F48" s="57"/>
      <c r="G48" s="56">
        <v>400.00439</v>
      </c>
      <c r="H48" s="55">
        <v>542.47112011999991</v>
      </c>
      <c r="I48" s="55">
        <v>540.74556443999984</v>
      </c>
      <c r="J48" s="55">
        <v>523.83991293999986</v>
      </c>
      <c r="K48" s="56"/>
      <c r="L48" s="56">
        <f t="shared" si="4"/>
        <v>96.565493260566825</v>
      </c>
      <c r="M48" s="79">
        <f t="shared" si="5"/>
        <v>96.873640282651678</v>
      </c>
    </row>
    <row r="49" spans="1:139">
      <c r="A49" s="51"/>
      <c r="B49" s="51"/>
      <c r="C49" s="51"/>
      <c r="D49" s="51"/>
      <c r="E49" s="57" t="s">
        <v>214</v>
      </c>
      <c r="F49" s="57"/>
      <c r="G49" s="56">
        <v>759.54167199999995</v>
      </c>
      <c r="H49" s="55">
        <v>292.24501099999998</v>
      </c>
      <c r="I49" s="55">
        <v>292.24501099999998</v>
      </c>
      <c r="J49" s="55">
        <v>283.41921167000004</v>
      </c>
      <c r="K49" s="56"/>
      <c r="L49" s="56">
        <f t="shared" si="4"/>
        <v>96.98000000075281</v>
      </c>
      <c r="M49" s="79">
        <f t="shared" si="5"/>
        <v>96.98000000075281</v>
      </c>
    </row>
    <row r="50" spans="1:139">
      <c r="A50" s="51"/>
      <c r="B50" s="51"/>
      <c r="C50" s="51"/>
      <c r="D50" s="51"/>
      <c r="E50" s="57" t="s">
        <v>213</v>
      </c>
      <c r="F50" s="57"/>
      <c r="G50" s="56">
        <v>759.54167199999995</v>
      </c>
      <c r="H50" s="55">
        <v>298.43609100000003</v>
      </c>
      <c r="I50" s="55">
        <v>298.43609100000003</v>
      </c>
      <c r="J50" s="55">
        <v>289.42332060000007</v>
      </c>
      <c r="K50" s="56"/>
      <c r="L50" s="56">
        <f t="shared" si="4"/>
        <v>96.979999848610817</v>
      </c>
      <c r="M50" s="79">
        <f t="shared" si="5"/>
        <v>96.979999848610817</v>
      </c>
    </row>
    <row r="51" spans="1:139" s="21" customFormat="1" ht="13.5">
      <c r="A51" s="60"/>
      <c r="B51" s="60"/>
      <c r="C51" s="75"/>
      <c r="D51" s="60" t="s">
        <v>57</v>
      </c>
      <c r="E51" s="59"/>
      <c r="F51" s="59"/>
      <c r="G51" s="70">
        <f>SUM(G52:G60)</f>
        <v>11068.846224999999</v>
      </c>
      <c r="H51" s="70">
        <f>SUM(H52:H60)</f>
        <v>10997.616278299998</v>
      </c>
      <c r="I51" s="70">
        <f>SUM(I52:I60)</f>
        <v>10243.191220269999</v>
      </c>
      <c r="J51" s="70">
        <f>SUM(J52:J60)</f>
        <v>7657.8372261700024</v>
      </c>
      <c r="K51" s="73"/>
      <c r="L51" s="70">
        <f t="shared" si="4"/>
        <v>69.631791402652425</v>
      </c>
      <c r="M51" s="81">
        <f t="shared" si="5"/>
        <v>74.760268177129191</v>
      </c>
    </row>
    <row r="52" spans="1:139">
      <c r="A52" s="51"/>
      <c r="B52" s="51"/>
      <c r="C52" s="74"/>
      <c r="D52" s="51"/>
      <c r="E52" s="57" t="s">
        <v>212</v>
      </c>
      <c r="F52" s="57"/>
      <c r="G52" s="56">
        <v>567.61802399999999</v>
      </c>
      <c r="H52" s="55">
        <v>556.61802399999999</v>
      </c>
      <c r="I52" s="55">
        <v>554.81586713000013</v>
      </c>
      <c r="J52" s="55">
        <v>443.62771243999993</v>
      </c>
      <c r="K52" s="56">
        <v>0</v>
      </c>
      <c r="L52" s="56">
        <f t="shared" si="4"/>
        <v>79.700565434798051</v>
      </c>
      <c r="M52" s="79">
        <f t="shared" si="5"/>
        <v>79.959449381798692</v>
      </c>
    </row>
    <row r="53" spans="1:139">
      <c r="A53" s="51"/>
      <c r="B53" s="51"/>
      <c r="C53" s="74"/>
      <c r="D53" s="51"/>
      <c r="E53" s="57" t="s">
        <v>211</v>
      </c>
      <c r="F53" s="57"/>
      <c r="G53" s="56">
        <v>3866.6312979999998</v>
      </c>
      <c r="H53" s="55">
        <v>3786.3480000399995</v>
      </c>
      <c r="I53" s="55">
        <v>3631.0612260899998</v>
      </c>
      <c r="J53" s="55">
        <v>3492.2487728000015</v>
      </c>
      <c r="K53" s="55">
        <v>3.0979719800000001</v>
      </c>
      <c r="L53" s="56">
        <f t="shared" si="4"/>
        <v>92.232641393847274</v>
      </c>
      <c r="M53" s="79">
        <f t="shared" si="5"/>
        <v>96.177083099216304</v>
      </c>
    </row>
    <row r="54" spans="1:139">
      <c r="A54" s="51"/>
      <c r="B54" s="51"/>
      <c r="C54" s="74"/>
      <c r="D54" s="51"/>
      <c r="E54" s="57" t="s">
        <v>210</v>
      </c>
      <c r="F54" s="57"/>
      <c r="G54" s="56">
        <v>789.65748900000006</v>
      </c>
      <c r="H54" s="55">
        <v>789.57749200000001</v>
      </c>
      <c r="I54" s="55">
        <v>786.81486560000008</v>
      </c>
      <c r="J54" s="55">
        <v>770.53659763999997</v>
      </c>
      <c r="K54" s="55">
        <v>13.1807</v>
      </c>
      <c r="L54" s="56">
        <f t="shared" si="4"/>
        <v>97.588470472762651</v>
      </c>
      <c r="M54" s="79">
        <f t="shared" si="5"/>
        <v>97.931118402600731</v>
      </c>
    </row>
    <row r="55" spans="1:139">
      <c r="A55" s="51"/>
      <c r="B55" s="51"/>
      <c r="C55" s="74"/>
      <c r="D55" s="51"/>
      <c r="E55" s="57" t="s">
        <v>209</v>
      </c>
      <c r="F55" s="57"/>
      <c r="G55" s="56">
        <v>1206.8600590000001</v>
      </c>
      <c r="H55" s="55">
        <v>1073.26896468</v>
      </c>
      <c r="I55" s="55">
        <v>694.34922434999964</v>
      </c>
      <c r="J55" s="55">
        <v>309.73885587000018</v>
      </c>
      <c r="K55" s="55">
        <v>11.305723</v>
      </c>
      <c r="L55" s="56">
        <f t="shared" si="4"/>
        <v>28.859388099641009</v>
      </c>
      <c r="M55" s="79">
        <f t="shared" si="5"/>
        <v>44.608511827741388</v>
      </c>
    </row>
    <row r="56" spans="1:139">
      <c r="A56" s="51"/>
      <c r="B56" s="51"/>
      <c r="C56" s="74"/>
      <c r="D56" s="51"/>
      <c r="E56" s="57" t="s">
        <v>208</v>
      </c>
      <c r="F56" s="57"/>
      <c r="G56" s="56">
        <v>1195.3144729999999</v>
      </c>
      <c r="H56" s="55">
        <v>1223.8692286600001</v>
      </c>
      <c r="I56" s="55">
        <v>1217.78432765</v>
      </c>
      <c r="J56" s="55">
        <v>1111.5108569299998</v>
      </c>
      <c r="K56" s="55">
        <v>0</v>
      </c>
      <c r="L56" s="56">
        <f t="shared" si="4"/>
        <v>90.819413618804674</v>
      </c>
      <c r="M56" s="79">
        <f t="shared" si="5"/>
        <v>91.273210838155578</v>
      </c>
    </row>
    <row r="57" spans="1:139">
      <c r="A57" s="51"/>
      <c r="B57" s="51"/>
      <c r="C57" s="74"/>
      <c r="D57" s="51"/>
      <c r="E57" s="57" t="s">
        <v>207</v>
      </c>
      <c r="F57" s="57"/>
      <c r="G57" s="56">
        <v>308.58736900000002</v>
      </c>
      <c r="H57" s="55">
        <v>308.58736900000008</v>
      </c>
      <c r="I57" s="55">
        <v>198.37543982</v>
      </c>
      <c r="J57" s="55">
        <v>130.1505981</v>
      </c>
      <c r="K57" s="55">
        <v>2.5</v>
      </c>
      <c r="L57" s="56">
        <f t="shared" si="4"/>
        <v>42.176255794837786</v>
      </c>
      <c r="M57" s="79">
        <f t="shared" si="5"/>
        <v>65.608221571226153</v>
      </c>
    </row>
    <row r="58" spans="1:139">
      <c r="A58" s="51"/>
      <c r="B58" s="51"/>
      <c r="C58" s="74"/>
      <c r="D58" s="51"/>
      <c r="E58" s="57" t="s">
        <v>206</v>
      </c>
      <c r="F58" s="57"/>
      <c r="G58" s="56">
        <v>729.66898500000002</v>
      </c>
      <c r="H58" s="55">
        <v>729.66898499999991</v>
      </c>
      <c r="I58" s="55">
        <v>729.16111606999971</v>
      </c>
      <c r="J58" s="55">
        <v>213.02937437999998</v>
      </c>
      <c r="K58" s="55">
        <v>0</v>
      </c>
      <c r="L58" s="56">
        <f t="shared" si="4"/>
        <v>29.195344568468951</v>
      </c>
      <c r="M58" s="56">
        <f t="shared" si="5"/>
        <v>29.215679454792685</v>
      </c>
    </row>
    <row r="59" spans="1:139">
      <c r="A59" s="51"/>
      <c r="B59" s="51"/>
      <c r="C59" s="74"/>
      <c r="D59" s="51"/>
      <c r="E59" s="57" t="s">
        <v>205</v>
      </c>
      <c r="F59" s="57"/>
      <c r="G59" s="56">
        <v>1650</v>
      </c>
      <c r="H59" s="55">
        <v>1649.9999969999999</v>
      </c>
      <c r="I59" s="55">
        <v>1633.7043082100004</v>
      </c>
      <c r="J59" s="55">
        <v>467.92504330999964</v>
      </c>
      <c r="K59" s="55">
        <v>0</v>
      </c>
      <c r="L59" s="56">
        <f t="shared" si="4"/>
        <v>28.359093585501359</v>
      </c>
      <c r="M59" s="56">
        <f t="shared" si="5"/>
        <v>28.641966661806183</v>
      </c>
    </row>
    <row r="60" spans="1:139">
      <c r="A60" s="51"/>
      <c r="B60" s="51"/>
      <c r="C60" s="74"/>
      <c r="D60" s="51"/>
      <c r="E60" s="57" t="s">
        <v>204</v>
      </c>
      <c r="F60" s="57"/>
      <c r="G60" s="56">
        <v>754.50852799999996</v>
      </c>
      <c r="H60" s="55">
        <v>879.67821791999995</v>
      </c>
      <c r="I60" s="55">
        <v>797.12484534999987</v>
      </c>
      <c r="J60" s="55">
        <v>719.06941470000038</v>
      </c>
      <c r="K60" s="55">
        <v>33.746924999999997</v>
      </c>
      <c r="L60" s="56">
        <f t="shared" si="4"/>
        <v>81.742323505547375</v>
      </c>
      <c r="M60" s="56">
        <f t="shared" si="5"/>
        <v>90.207878840393306</v>
      </c>
    </row>
    <row r="61" spans="1:139" s="21" customFormat="1" ht="13.5">
      <c r="A61" s="60"/>
      <c r="B61" s="60"/>
      <c r="C61" s="60"/>
      <c r="D61" s="60" t="s">
        <v>203</v>
      </c>
      <c r="E61" s="59"/>
      <c r="F61" s="59"/>
      <c r="G61" s="70">
        <f>SUM(G62:G63)</f>
        <v>185.22391000000002</v>
      </c>
      <c r="H61" s="70">
        <f>SUM(H62:H63)</f>
        <v>186.81947825</v>
      </c>
      <c r="I61" s="70">
        <f>SUM(I62:I63)</f>
        <v>181.35306725000001</v>
      </c>
      <c r="J61" s="70">
        <f>SUM(J62:J63)</f>
        <v>176.76029961</v>
      </c>
      <c r="K61" s="73"/>
      <c r="L61" s="70">
        <f t="shared" si="4"/>
        <v>94.615562181081074</v>
      </c>
      <c r="M61" s="70">
        <f t="shared" si="5"/>
        <v>97.467499331748968</v>
      </c>
    </row>
    <row r="62" spans="1:139">
      <c r="A62" s="51"/>
      <c r="B62" s="51"/>
      <c r="C62" s="51"/>
      <c r="D62" s="51"/>
      <c r="E62" s="57" t="s">
        <v>202</v>
      </c>
      <c r="F62" s="57"/>
      <c r="G62" s="56">
        <v>172.53529900000001</v>
      </c>
      <c r="H62" s="55">
        <v>174.13086724999999</v>
      </c>
      <c r="I62" s="55">
        <v>168.66445625</v>
      </c>
      <c r="J62" s="55">
        <v>166.85771378000001</v>
      </c>
      <c r="K62" s="55"/>
      <c r="L62" s="56">
        <f t="shared" si="4"/>
        <v>95.823168180999232</v>
      </c>
      <c r="M62" s="56">
        <f t="shared" si="5"/>
        <v>98.928794773854449</v>
      </c>
    </row>
    <row r="63" spans="1:139">
      <c r="A63" s="51"/>
      <c r="B63" s="51"/>
      <c r="C63" s="51"/>
      <c r="D63" s="51"/>
      <c r="E63" s="57" t="s">
        <v>201</v>
      </c>
      <c r="F63" s="57"/>
      <c r="G63" s="56">
        <v>12.688611</v>
      </c>
      <c r="H63" s="55">
        <v>12.688611</v>
      </c>
      <c r="I63" s="55">
        <v>12.688611</v>
      </c>
      <c r="J63" s="55">
        <v>9.9025858299999996</v>
      </c>
      <c r="K63" s="55"/>
      <c r="L63" s="56">
        <f t="shared" si="4"/>
        <v>78.043103614729773</v>
      </c>
      <c r="M63" s="56">
        <f t="shared" si="5"/>
        <v>78.043103614729773</v>
      </c>
    </row>
    <row r="64" spans="1:139" s="21" customFormat="1" ht="13.5">
      <c r="A64" s="60"/>
      <c r="B64" s="60"/>
      <c r="C64" s="60"/>
      <c r="D64" s="60" t="s">
        <v>200</v>
      </c>
      <c r="E64" s="59"/>
      <c r="F64" s="59"/>
      <c r="G64" s="63">
        <f>SUM(G65:G66)</f>
        <v>48.473640000000003</v>
      </c>
      <c r="H64" s="63">
        <f>SUM(H65:H66)</f>
        <v>357.98538698999999</v>
      </c>
      <c r="I64" s="63">
        <f>SUM(I65:I66)</f>
        <v>357.98538698999999</v>
      </c>
      <c r="J64" s="63">
        <f>SUM(J65:J66)</f>
        <v>342.96436699999998</v>
      </c>
      <c r="K64" s="69"/>
      <c r="L64" s="58">
        <f t="shared" si="4"/>
        <v>95.804013086595745</v>
      </c>
      <c r="M64" s="58">
        <f t="shared" si="5"/>
        <v>95.804013086595745</v>
      </c>
      <c r="EI64" s="21">
        <f>SUM(EI61:EI63)</f>
        <v>0</v>
      </c>
    </row>
    <row r="65" spans="1:13">
      <c r="A65" s="51"/>
      <c r="B65" s="51"/>
      <c r="C65" s="51"/>
      <c r="D65" s="51"/>
      <c r="E65" s="57" t="s">
        <v>200</v>
      </c>
      <c r="F65" s="57"/>
      <c r="G65" s="56">
        <v>11.488253</v>
      </c>
      <c r="H65" s="64">
        <v>320.99999998999999</v>
      </c>
      <c r="I65" s="64">
        <v>320.99999998999999</v>
      </c>
      <c r="J65" s="64">
        <v>310.18255499999998</v>
      </c>
      <c r="K65" s="55"/>
      <c r="L65" s="56">
        <f t="shared" si="4"/>
        <v>96.630079442262613</v>
      </c>
      <c r="M65" s="56">
        <f t="shared" si="5"/>
        <v>96.630079442262613</v>
      </c>
    </row>
    <row r="66" spans="1:13">
      <c r="A66" s="51"/>
      <c r="B66" s="51"/>
      <c r="C66" s="51"/>
      <c r="D66" s="51"/>
      <c r="E66" s="57" t="s">
        <v>199</v>
      </c>
      <c r="F66" s="57"/>
      <c r="G66" s="56">
        <v>36.985387000000003</v>
      </c>
      <c r="H66" s="64">
        <v>36.985387000000003</v>
      </c>
      <c r="I66" s="64">
        <v>36.985387000000003</v>
      </c>
      <c r="J66" s="64">
        <v>32.781812000000002</v>
      </c>
      <c r="K66" s="56"/>
      <c r="L66" s="56">
        <f t="shared" si="4"/>
        <v>88.634497727440305</v>
      </c>
      <c r="M66" s="56">
        <f t="shared" si="5"/>
        <v>88.634497727440305</v>
      </c>
    </row>
    <row r="67" spans="1:13" s="21" customFormat="1" ht="13.5">
      <c r="A67" s="60"/>
      <c r="B67" s="60"/>
      <c r="C67" s="60" t="s">
        <v>198</v>
      </c>
      <c r="D67" s="60"/>
      <c r="E67" s="59"/>
      <c r="F67" s="59"/>
      <c r="G67" s="70">
        <f>+G68</f>
        <v>80</v>
      </c>
      <c r="H67" s="70">
        <f>+H68</f>
        <v>80</v>
      </c>
      <c r="I67" s="70">
        <f>+I68</f>
        <v>0</v>
      </c>
      <c r="J67" s="70">
        <f>+J68</f>
        <v>0</v>
      </c>
      <c r="K67" s="73"/>
      <c r="L67" s="70">
        <f t="shared" si="4"/>
        <v>0</v>
      </c>
      <c r="M67" s="70" t="str">
        <f t="shared" si="5"/>
        <v>n.a.</v>
      </c>
    </row>
    <row r="68" spans="1:13">
      <c r="A68" s="51"/>
      <c r="B68" s="51"/>
      <c r="C68" s="51"/>
      <c r="D68" s="51" t="s">
        <v>197</v>
      </c>
      <c r="E68" s="57"/>
      <c r="F68" s="57"/>
      <c r="G68" s="56">
        <v>80</v>
      </c>
      <c r="H68" s="55">
        <v>80</v>
      </c>
      <c r="I68" s="55">
        <v>0</v>
      </c>
      <c r="J68" s="55">
        <v>0</v>
      </c>
      <c r="K68" s="55"/>
      <c r="L68" s="56">
        <f t="shared" si="4"/>
        <v>0</v>
      </c>
      <c r="M68" s="56" t="str">
        <f t="shared" si="5"/>
        <v>n.a.</v>
      </c>
    </row>
    <row r="69" spans="1:13" s="21" customFormat="1" ht="13.5">
      <c r="A69" s="60"/>
      <c r="B69" s="60"/>
      <c r="C69" s="60" t="s">
        <v>138</v>
      </c>
      <c r="D69" s="60"/>
      <c r="E69" s="59"/>
      <c r="F69" s="59"/>
      <c r="G69" s="70">
        <f>SUM(G70:G71)</f>
        <v>1280.45606615</v>
      </c>
      <c r="H69" s="70">
        <f>SUM(H70:H71)</f>
        <v>1120.0607974114</v>
      </c>
      <c r="I69" s="70">
        <f>SUM(I70:I71)</f>
        <v>994.53977340589995</v>
      </c>
      <c r="J69" s="70">
        <f>SUM(J70:J71)</f>
        <v>967.27329534959995</v>
      </c>
      <c r="K69" s="73"/>
      <c r="L69" s="70">
        <f t="shared" si="4"/>
        <v>86.358999224425048</v>
      </c>
      <c r="M69" s="70">
        <f t="shared" si="5"/>
        <v>97.258382340715926</v>
      </c>
    </row>
    <row r="70" spans="1:13">
      <c r="A70" s="51"/>
      <c r="B70" s="51"/>
      <c r="C70" s="51"/>
      <c r="D70" s="51" t="s">
        <v>44</v>
      </c>
      <c r="E70" s="57"/>
      <c r="F70" s="57"/>
      <c r="G70" s="56">
        <v>1142.9590272</v>
      </c>
      <c r="H70" s="55">
        <v>1003.151602596</v>
      </c>
      <c r="I70" s="55">
        <v>893.767475418</v>
      </c>
      <c r="J70" s="55">
        <v>870.96747541799994</v>
      </c>
      <c r="K70" s="55"/>
      <c r="L70" s="56">
        <f t="shared" si="4"/>
        <v>86.823115585328466</v>
      </c>
      <c r="M70" s="56">
        <f t="shared" si="5"/>
        <v>97.449000928419679</v>
      </c>
    </row>
    <row r="71" spans="1:13">
      <c r="A71" s="51"/>
      <c r="B71" s="51"/>
      <c r="C71" s="51"/>
      <c r="D71" s="51" t="s">
        <v>196</v>
      </c>
      <c r="E71" s="57"/>
      <c r="F71" s="57"/>
      <c r="G71" s="56">
        <v>137.49703894999999</v>
      </c>
      <c r="H71" s="55">
        <v>116.9091948154</v>
      </c>
      <c r="I71" s="55">
        <v>100.7722979879</v>
      </c>
      <c r="J71" s="55">
        <v>96.305819931599999</v>
      </c>
      <c r="K71" s="55"/>
      <c r="L71" s="56">
        <f t="shared" si="4"/>
        <v>82.376600132835748</v>
      </c>
      <c r="M71" s="56">
        <f t="shared" si="5"/>
        <v>95.567752105011721</v>
      </c>
    </row>
    <row r="72" spans="1:13" s="21" customFormat="1" ht="13.5">
      <c r="A72" s="60"/>
      <c r="B72" s="60"/>
      <c r="C72" s="60" t="s">
        <v>195</v>
      </c>
      <c r="D72" s="60"/>
      <c r="E72" s="59"/>
      <c r="F72" s="59"/>
      <c r="G72" s="70">
        <f>+G73</f>
        <v>56.038510000000002</v>
      </c>
      <c r="H72" s="70">
        <f>+H73</f>
        <v>44.038510000000002</v>
      </c>
      <c r="I72" s="70">
        <f>+I73</f>
        <v>44.038510000000002</v>
      </c>
      <c r="J72" s="70">
        <f>+J73</f>
        <v>40.999412929999998</v>
      </c>
      <c r="K72" s="73"/>
      <c r="L72" s="70">
        <f t="shared" ref="L72:L103" si="6">IFERROR(+J72/H72*100,"n.a")</f>
        <v>93.099001146950698</v>
      </c>
      <c r="M72" s="70">
        <f t="shared" ref="M72:M103" si="7">IFERROR(+J72/I72*100,"n.a.")</f>
        <v>93.099001146950698</v>
      </c>
    </row>
    <row r="73" spans="1:13">
      <c r="A73" s="51"/>
      <c r="B73" s="51"/>
      <c r="C73" s="51"/>
      <c r="D73" s="51" t="s">
        <v>194</v>
      </c>
      <c r="E73" s="57"/>
      <c r="F73" s="57"/>
      <c r="G73" s="79">
        <v>56.038510000000002</v>
      </c>
      <c r="H73" s="55">
        <v>44.038510000000002</v>
      </c>
      <c r="I73" s="55">
        <v>44.038510000000002</v>
      </c>
      <c r="J73" s="55">
        <v>40.999412929999998</v>
      </c>
      <c r="K73" s="64"/>
      <c r="L73" s="56">
        <f t="shared" si="6"/>
        <v>93.099001146950698</v>
      </c>
      <c r="M73" s="79">
        <f t="shared" si="7"/>
        <v>93.099001146950698</v>
      </c>
    </row>
    <row r="74" spans="1:13" s="21" customFormat="1" ht="13.5">
      <c r="A74" s="72" t="s">
        <v>193</v>
      </c>
      <c r="B74" s="72"/>
      <c r="C74" s="72"/>
      <c r="D74" s="72"/>
      <c r="E74" s="72"/>
      <c r="F74" s="72"/>
      <c r="G74" s="71">
        <f>+G75</f>
        <v>9149.153144323489</v>
      </c>
      <c r="H74" s="71">
        <f>+H75</f>
        <v>8583.1967357309859</v>
      </c>
      <c r="I74" s="71">
        <f>+I75</f>
        <v>7566.9325797870788</v>
      </c>
      <c r="J74" s="71">
        <f>+J75</f>
        <v>7108.3269341910791</v>
      </c>
      <c r="K74" s="71"/>
      <c r="L74" s="71">
        <f t="shared" si="6"/>
        <v>82.816777397165183</v>
      </c>
      <c r="M74" s="71">
        <f t="shared" si="7"/>
        <v>93.939345424841832</v>
      </c>
    </row>
    <row r="75" spans="1:13" s="21" customFormat="1" ht="13.5">
      <c r="A75" s="60"/>
      <c r="B75" s="60" t="s">
        <v>192</v>
      </c>
      <c r="C75" s="60"/>
      <c r="D75" s="60"/>
      <c r="E75" s="59"/>
      <c r="F75" s="59"/>
      <c r="G75" s="70">
        <f>+G76+G87</f>
        <v>9149.153144323489</v>
      </c>
      <c r="H75" s="70">
        <f>+H76+H87</f>
        <v>8583.1967357309859</v>
      </c>
      <c r="I75" s="70">
        <f>+I76+I87</f>
        <v>7566.9325797870788</v>
      </c>
      <c r="J75" s="70">
        <f>+J76+J87</f>
        <v>7108.3269341910791</v>
      </c>
      <c r="K75" s="73"/>
      <c r="L75" s="70">
        <f t="shared" si="6"/>
        <v>82.816777397165183</v>
      </c>
      <c r="M75" s="70">
        <f t="shared" si="7"/>
        <v>93.939345424841832</v>
      </c>
    </row>
    <row r="76" spans="1:13" s="21" customFormat="1" ht="13.5">
      <c r="A76" s="60"/>
      <c r="B76" s="60"/>
      <c r="C76" s="59" t="s">
        <v>107</v>
      </c>
      <c r="D76" s="59"/>
      <c r="E76" s="59"/>
      <c r="F76" s="59"/>
      <c r="G76" s="70">
        <f>+G77+G80+G82+G85</f>
        <v>3998.166389</v>
      </c>
      <c r="H76" s="70">
        <f>+H77+H80+H82+H85</f>
        <v>3387.1874873000002</v>
      </c>
      <c r="I76" s="70">
        <f>+I77+I80+I82+I85</f>
        <v>3069.2224953099999</v>
      </c>
      <c r="J76" s="70">
        <f>+J77+J80+J82+J85</f>
        <v>2751.7325000600003</v>
      </c>
      <c r="K76" s="73"/>
      <c r="L76" s="70">
        <f t="shared" si="6"/>
        <v>81.239450440148659</v>
      </c>
      <c r="M76" s="70">
        <f t="shared" si="7"/>
        <v>89.655686554651936</v>
      </c>
    </row>
    <row r="77" spans="1:13" s="21" customFormat="1" ht="13.5">
      <c r="A77" s="60"/>
      <c r="B77" s="60"/>
      <c r="C77" s="60"/>
      <c r="D77" s="60" t="s">
        <v>148</v>
      </c>
      <c r="E77" s="59"/>
      <c r="F77" s="59"/>
      <c r="G77" s="70">
        <f>SUM(G78:G79)</f>
        <v>231.884703</v>
      </c>
      <c r="H77" s="70">
        <f>SUM(H78:H79)</f>
        <v>374.83752606999997</v>
      </c>
      <c r="I77" s="70">
        <f>SUM(I78:I79)</f>
        <v>373.21739601000002</v>
      </c>
      <c r="J77" s="70">
        <f>SUM(J78:J79)</f>
        <v>225.75073398999996</v>
      </c>
      <c r="K77" s="73"/>
      <c r="L77" s="70">
        <f t="shared" si="6"/>
        <v>60.226289602562787</v>
      </c>
      <c r="M77" s="70">
        <f t="shared" si="7"/>
        <v>60.487730851632428</v>
      </c>
    </row>
    <row r="78" spans="1:13">
      <c r="A78" s="51"/>
      <c r="B78" s="51"/>
      <c r="C78" s="51"/>
      <c r="D78" s="51"/>
      <c r="E78" s="57" t="s">
        <v>191</v>
      </c>
      <c r="F78" s="57"/>
      <c r="G78" s="56">
        <v>199.90060600000001</v>
      </c>
      <c r="H78" s="55">
        <v>218.89340823999999</v>
      </c>
      <c r="I78" s="55">
        <v>217.27327817999998</v>
      </c>
      <c r="J78" s="55">
        <v>80.664397239999985</v>
      </c>
      <c r="K78" s="55">
        <v>0</v>
      </c>
      <c r="L78" s="56">
        <f t="shared" si="6"/>
        <v>36.850994229829709</v>
      </c>
      <c r="M78" s="56">
        <f t="shared" si="7"/>
        <v>37.125779072184656</v>
      </c>
    </row>
    <row r="79" spans="1:13">
      <c r="A79" s="51"/>
      <c r="B79" s="51"/>
      <c r="C79" s="51"/>
      <c r="D79" s="51"/>
      <c r="E79" s="57" t="s">
        <v>190</v>
      </c>
      <c r="F79" s="57"/>
      <c r="G79" s="80">
        <v>31.984096999999998</v>
      </c>
      <c r="H79" s="55">
        <v>155.94411783000001</v>
      </c>
      <c r="I79" s="55">
        <v>155.94411783000001</v>
      </c>
      <c r="J79" s="55">
        <v>145.08633674999999</v>
      </c>
      <c r="K79" s="80">
        <v>0</v>
      </c>
      <c r="L79" s="80">
        <f t="shared" si="6"/>
        <v>93.037389783539979</v>
      </c>
      <c r="M79" s="80">
        <f t="shared" si="7"/>
        <v>93.037389783539979</v>
      </c>
    </row>
    <row r="80" spans="1:13" s="21" customFormat="1" ht="13.5">
      <c r="A80" s="60"/>
      <c r="B80" s="60"/>
      <c r="C80" s="59"/>
      <c r="D80" s="59" t="s">
        <v>42</v>
      </c>
      <c r="E80" s="59"/>
      <c r="F80" s="59"/>
      <c r="G80" s="58">
        <f>+G81</f>
        <v>100</v>
      </c>
      <c r="H80" s="58">
        <f>+H81</f>
        <v>100</v>
      </c>
      <c r="I80" s="58">
        <f>+I81</f>
        <v>99.036536209999994</v>
      </c>
      <c r="J80" s="58">
        <f>+J81</f>
        <v>65.749442139999999</v>
      </c>
      <c r="K80" s="58"/>
      <c r="L80" s="58">
        <f t="shared" si="6"/>
        <v>65.749442139999999</v>
      </c>
      <c r="M80" s="58">
        <f t="shared" si="7"/>
        <v>66.389076856023053</v>
      </c>
    </row>
    <row r="81" spans="1:13">
      <c r="A81" s="74"/>
      <c r="B81" s="51"/>
      <c r="C81" s="51"/>
      <c r="D81" s="51"/>
      <c r="E81" s="57" t="s">
        <v>189</v>
      </c>
      <c r="F81" s="57"/>
      <c r="G81" s="80">
        <v>100</v>
      </c>
      <c r="H81" s="55">
        <v>100</v>
      </c>
      <c r="I81" s="55">
        <v>99.036536209999994</v>
      </c>
      <c r="J81" s="55">
        <v>65.749442139999999</v>
      </c>
      <c r="K81" s="80">
        <v>0</v>
      </c>
      <c r="L81" s="56">
        <f t="shared" si="6"/>
        <v>65.749442139999999</v>
      </c>
      <c r="M81" s="56">
        <f t="shared" si="7"/>
        <v>66.389076856023053</v>
      </c>
    </row>
    <row r="82" spans="1:13" s="21" customFormat="1" ht="13.5">
      <c r="A82" s="75"/>
      <c r="B82" s="60"/>
      <c r="C82" s="59"/>
      <c r="D82" s="59" t="s">
        <v>188</v>
      </c>
      <c r="E82" s="59"/>
      <c r="F82" s="59"/>
      <c r="G82" s="58">
        <f>SUM(G83:G84)</f>
        <v>2208.9249199999999</v>
      </c>
      <c r="H82" s="58">
        <f>SUM(H83:H84)</f>
        <v>1466.3245656399999</v>
      </c>
      <c r="I82" s="58">
        <f>SUM(I83:I84)</f>
        <v>1460.5150487000001</v>
      </c>
      <c r="J82" s="58">
        <f>SUM(J83:J84)</f>
        <v>1366.7760451500003</v>
      </c>
      <c r="K82" s="58"/>
      <c r="L82" s="58">
        <f t="shared" si="6"/>
        <v>93.211017340724283</v>
      </c>
      <c r="M82" s="58">
        <f t="shared" si="7"/>
        <v>93.581784478466233</v>
      </c>
    </row>
    <row r="83" spans="1:13">
      <c r="A83" s="74"/>
      <c r="B83" s="51"/>
      <c r="C83" s="51"/>
      <c r="D83" s="51"/>
      <c r="E83" s="57" t="s">
        <v>187</v>
      </c>
      <c r="F83" s="57"/>
      <c r="G83" s="56">
        <v>2007.479585</v>
      </c>
      <c r="H83" s="55">
        <v>1341.25252602</v>
      </c>
      <c r="I83" s="55">
        <v>1336.9051293800001</v>
      </c>
      <c r="J83" s="55">
        <v>1272.1792996600002</v>
      </c>
      <c r="K83" s="56">
        <v>591.39698948</v>
      </c>
      <c r="L83" s="56">
        <f t="shared" si="6"/>
        <v>94.850095338499301</v>
      </c>
      <c r="M83" s="79">
        <f t="shared" si="7"/>
        <v>95.158532322333372</v>
      </c>
    </row>
    <row r="84" spans="1:13">
      <c r="A84" s="74"/>
      <c r="B84" s="51"/>
      <c r="C84" s="57"/>
      <c r="D84" s="57"/>
      <c r="E84" s="57" t="s">
        <v>186</v>
      </c>
      <c r="F84" s="57"/>
      <c r="G84" s="56">
        <v>201.445335</v>
      </c>
      <c r="H84" s="55">
        <v>125.07203962000004</v>
      </c>
      <c r="I84" s="55">
        <v>123.60991932000002</v>
      </c>
      <c r="J84" s="55">
        <v>94.596745490000018</v>
      </c>
      <c r="K84" s="56">
        <v>0</v>
      </c>
      <c r="L84" s="56">
        <f t="shared" si="6"/>
        <v>75.633807346077077</v>
      </c>
      <c r="M84" s="56">
        <f t="shared" si="7"/>
        <v>76.528442062249866</v>
      </c>
    </row>
    <row r="85" spans="1:13" s="21" customFormat="1" ht="13.5">
      <c r="A85" s="75"/>
      <c r="B85" s="60"/>
      <c r="C85" s="60"/>
      <c r="D85" s="60" t="s">
        <v>57</v>
      </c>
      <c r="E85" s="59"/>
      <c r="F85" s="59"/>
      <c r="G85" s="70">
        <f>+G86</f>
        <v>1457.3567660000001</v>
      </c>
      <c r="H85" s="70">
        <f>+H86</f>
        <v>1446.0253955900002</v>
      </c>
      <c r="I85" s="70">
        <f>+I86</f>
        <v>1136.4535143899998</v>
      </c>
      <c r="J85" s="70">
        <f>+J86</f>
        <v>1093.4562787800003</v>
      </c>
      <c r="K85" s="69"/>
      <c r="L85" s="70">
        <f t="shared" si="6"/>
        <v>75.618054988159699</v>
      </c>
      <c r="M85" s="70">
        <f t="shared" si="7"/>
        <v>96.216542510049024</v>
      </c>
    </row>
    <row r="86" spans="1:13">
      <c r="A86" s="74"/>
      <c r="B86" s="51"/>
      <c r="C86" s="57"/>
      <c r="D86" s="57"/>
      <c r="E86" s="57" t="s">
        <v>185</v>
      </c>
      <c r="F86" s="57"/>
      <c r="G86" s="56">
        <v>1457.3567660000001</v>
      </c>
      <c r="H86" s="55">
        <v>1446.0253955900002</v>
      </c>
      <c r="I86" s="55">
        <v>1136.4535143899998</v>
      </c>
      <c r="J86" s="55">
        <v>1093.4562787800003</v>
      </c>
      <c r="K86" s="56">
        <v>0</v>
      </c>
      <c r="L86" s="56">
        <f t="shared" si="6"/>
        <v>75.618054988159699</v>
      </c>
      <c r="M86" s="56">
        <f t="shared" si="7"/>
        <v>96.216542510049024</v>
      </c>
    </row>
    <row r="87" spans="1:13" s="21" customFormat="1" ht="13.5">
      <c r="A87" s="60"/>
      <c r="B87" s="60"/>
      <c r="C87" s="60" t="s">
        <v>131</v>
      </c>
      <c r="D87" s="60"/>
      <c r="E87" s="59"/>
      <c r="F87" s="59"/>
      <c r="G87" s="70">
        <f>+G88+G89</f>
        <v>5150.9867553234881</v>
      </c>
      <c r="H87" s="70">
        <f>+H88+H89</f>
        <v>5196.0092484309862</v>
      </c>
      <c r="I87" s="70">
        <f>+I88+I89</f>
        <v>4497.7100844770794</v>
      </c>
      <c r="J87" s="70">
        <f>+J88+J89</f>
        <v>4356.5944341310787</v>
      </c>
      <c r="K87" s="69"/>
      <c r="L87" s="70">
        <f t="shared" si="6"/>
        <v>83.84500923370409</v>
      </c>
      <c r="M87" s="70">
        <f t="shared" si="7"/>
        <v>96.862500079028393</v>
      </c>
    </row>
    <row r="88" spans="1:13">
      <c r="A88" s="51"/>
      <c r="B88" s="51"/>
      <c r="C88" s="51"/>
      <c r="D88" s="60" t="s">
        <v>184</v>
      </c>
      <c r="E88" s="57"/>
      <c r="F88" s="57"/>
      <c r="G88" s="63">
        <v>3459.4065491234883</v>
      </c>
      <c r="H88" s="77">
        <v>3535.8311341909862</v>
      </c>
      <c r="I88" s="77">
        <v>3075.2782189910799</v>
      </c>
      <c r="J88" s="77">
        <v>3061.7335951710793</v>
      </c>
      <c r="K88" s="68">
        <v>9.1153545200000021</v>
      </c>
      <c r="L88" s="68">
        <f t="shared" si="6"/>
        <v>86.591623835328264</v>
      </c>
      <c r="M88" s="68">
        <f t="shared" si="7"/>
        <v>99.559564278238071</v>
      </c>
    </row>
    <row r="89" spans="1:13" s="21" customFormat="1" ht="13.5">
      <c r="A89" s="60"/>
      <c r="B89" s="60"/>
      <c r="C89" s="60"/>
      <c r="D89" s="60" t="s">
        <v>183</v>
      </c>
      <c r="E89" s="59"/>
      <c r="F89" s="59"/>
      <c r="G89" s="58">
        <f>SUM(G90:G93)</f>
        <v>1691.5802062</v>
      </c>
      <c r="H89" s="58">
        <f>SUM(H90:H93)</f>
        <v>1660.17811424</v>
      </c>
      <c r="I89" s="58">
        <f>SUM(I90:I93)</f>
        <v>1422.4318654859999</v>
      </c>
      <c r="J89" s="58">
        <f>SUM(J90:J93)</f>
        <v>1294.8608389599999</v>
      </c>
      <c r="K89" s="58"/>
      <c r="L89" s="58">
        <f t="shared" si="6"/>
        <v>77.995296278963664</v>
      </c>
      <c r="M89" s="58">
        <f t="shared" si="7"/>
        <v>91.031484205226732</v>
      </c>
    </row>
    <row r="90" spans="1:13">
      <c r="A90" s="51"/>
      <c r="B90" s="51"/>
      <c r="C90" s="57"/>
      <c r="D90" s="57"/>
      <c r="E90" s="57" t="s">
        <v>182</v>
      </c>
      <c r="F90" s="57"/>
      <c r="G90" s="68">
        <v>234.894914</v>
      </c>
      <c r="H90" s="55">
        <v>237.53500700000001</v>
      </c>
      <c r="I90" s="55">
        <v>237.53500700000001</v>
      </c>
      <c r="J90" s="55">
        <v>208.41630299000002</v>
      </c>
      <c r="K90" s="68">
        <v>0</v>
      </c>
      <c r="L90" s="68">
        <f t="shared" si="6"/>
        <v>87.741299954999903</v>
      </c>
      <c r="M90" s="68">
        <f t="shared" si="7"/>
        <v>87.741299954999903</v>
      </c>
    </row>
    <row r="91" spans="1:13">
      <c r="A91" s="51"/>
      <c r="B91" s="51"/>
      <c r="C91" s="51"/>
      <c r="D91" s="51"/>
      <c r="E91" s="57" t="s">
        <v>181</v>
      </c>
      <c r="F91" s="57"/>
      <c r="G91" s="68">
        <v>315.74749200000002</v>
      </c>
      <c r="H91" s="55">
        <v>231.68927421000004</v>
      </c>
      <c r="I91" s="55">
        <v>230.89267421000002</v>
      </c>
      <c r="J91" s="55">
        <v>211.19675421000005</v>
      </c>
      <c r="K91" s="68">
        <v>0</v>
      </c>
      <c r="L91" s="68">
        <f t="shared" si="6"/>
        <v>91.155171049728509</v>
      </c>
      <c r="M91" s="68">
        <f t="shared" si="7"/>
        <v>91.469664393905262</v>
      </c>
    </row>
    <row r="92" spans="1:13">
      <c r="A92" s="51"/>
      <c r="B92" s="51"/>
      <c r="C92" s="51"/>
      <c r="D92" s="51"/>
      <c r="E92" s="57" t="s">
        <v>180</v>
      </c>
      <c r="F92" s="57"/>
      <c r="G92" s="55">
        <v>177.34378419999999</v>
      </c>
      <c r="H92" s="55">
        <v>176.59363041</v>
      </c>
      <c r="I92" s="55">
        <v>134.29325665600001</v>
      </c>
      <c r="J92" s="55">
        <v>133.44710911999999</v>
      </c>
      <c r="K92" s="55">
        <v>0.22850740200000003</v>
      </c>
      <c r="L92" s="55">
        <f t="shared" si="6"/>
        <v>75.5673400055109</v>
      </c>
      <c r="M92" s="55">
        <f t="shared" si="7"/>
        <v>99.369925521899077</v>
      </c>
    </row>
    <row r="93" spans="1:13">
      <c r="A93" s="51"/>
      <c r="B93" s="51"/>
      <c r="C93" s="51"/>
      <c r="D93" s="51"/>
      <c r="E93" s="57" t="s">
        <v>179</v>
      </c>
      <c r="F93" s="57"/>
      <c r="G93" s="55">
        <v>963.59401600000001</v>
      </c>
      <c r="H93" s="55">
        <v>1014.3602026199998</v>
      </c>
      <c r="I93" s="55">
        <v>819.71092761999967</v>
      </c>
      <c r="J93" s="55">
        <v>741.8006726399999</v>
      </c>
      <c r="K93" s="55">
        <v>17.582884739999997</v>
      </c>
      <c r="L93" s="55">
        <f t="shared" si="6"/>
        <v>73.129906982154509</v>
      </c>
      <c r="M93" s="64">
        <f t="shared" si="7"/>
        <v>90.495398761340255</v>
      </c>
    </row>
    <row r="94" spans="1:13" s="21" customFormat="1" ht="13.5">
      <c r="A94" s="72" t="s">
        <v>178</v>
      </c>
      <c r="B94" s="72"/>
      <c r="C94" s="72"/>
      <c r="D94" s="72"/>
      <c r="E94" s="72"/>
      <c r="F94" s="72"/>
      <c r="G94" s="71">
        <f>+G95</f>
        <v>36895.088614438733</v>
      </c>
      <c r="H94" s="71">
        <f>+H95</f>
        <v>36024.547209370554</v>
      </c>
      <c r="I94" s="71">
        <f>+I95</f>
        <v>31880.913796933182</v>
      </c>
      <c r="J94" s="71">
        <f>+J95</f>
        <v>30666.241386031645</v>
      </c>
      <c r="K94" s="71"/>
      <c r="L94" s="71">
        <f t="shared" si="6"/>
        <v>85.125959273833345</v>
      </c>
      <c r="M94" s="71">
        <f t="shared" si="7"/>
        <v>96.189969902875291</v>
      </c>
    </row>
    <row r="95" spans="1:13" s="21" customFormat="1" ht="13.5">
      <c r="A95" s="60"/>
      <c r="B95" s="60" t="s">
        <v>177</v>
      </c>
      <c r="C95" s="60"/>
      <c r="D95" s="60"/>
      <c r="E95" s="59"/>
      <c r="F95" s="59"/>
      <c r="G95" s="73">
        <f>+G96+G102</f>
        <v>36895.088614438733</v>
      </c>
      <c r="H95" s="73">
        <f>+H96+H102</f>
        <v>36024.547209370554</v>
      </c>
      <c r="I95" s="73">
        <f>+I96+I102</f>
        <v>31880.913796933182</v>
      </c>
      <c r="J95" s="73">
        <f>+J96+J102</f>
        <v>30666.241386031645</v>
      </c>
      <c r="K95" s="73"/>
      <c r="L95" s="73">
        <f t="shared" si="6"/>
        <v>85.125959273833345</v>
      </c>
      <c r="M95" s="73">
        <f t="shared" si="7"/>
        <v>96.189969902875291</v>
      </c>
    </row>
    <row r="96" spans="1:13" s="21" customFormat="1" ht="13.5">
      <c r="A96" s="60"/>
      <c r="B96" s="60"/>
      <c r="C96" s="60" t="s">
        <v>107</v>
      </c>
      <c r="D96" s="60"/>
      <c r="E96" s="59"/>
      <c r="F96" s="59"/>
      <c r="G96" s="73">
        <f>SUM(G97:G101)</f>
        <v>5936.0351719999999</v>
      </c>
      <c r="H96" s="73">
        <f>SUM(H97:H101)</f>
        <v>5973.2829355199992</v>
      </c>
      <c r="I96" s="73">
        <f>SUM(I97:I101)</f>
        <v>4782.5656786399995</v>
      </c>
      <c r="J96" s="73">
        <f>SUM(J97:J101)</f>
        <v>4658.13452573</v>
      </c>
      <c r="K96" s="73"/>
      <c r="L96" s="73">
        <f t="shared" si="6"/>
        <v>77.982820770643599</v>
      </c>
      <c r="M96" s="73">
        <f t="shared" si="7"/>
        <v>97.398234310388318</v>
      </c>
    </row>
    <row r="97" spans="1:13">
      <c r="A97" s="51"/>
      <c r="B97" s="51"/>
      <c r="C97" s="51"/>
      <c r="D97" s="51" t="s">
        <v>176</v>
      </c>
      <c r="E97" s="57"/>
      <c r="F97" s="57"/>
      <c r="G97" s="55">
        <v>1387.0829450000001</v>
      </c>
      <c r="H97" s="55">
        <v>1386.936246</v>
      </c>
      <c r="I97" s="55">
        <v>1218.8691506000002</v>
      </c>
      <c r="J97" s="55">
        <v>1193.2966116000002</v>
      </c>
      <c r="K97" s="55">
        <v>0</v>
      </c>
      <c r="L97" s="55">
        <f t="shared" si="6"/>
        <v>86.038317553639033</v>
      </c>
      <c r="M97" s="55">
        <f t="shared" si="7"/>
        <v>97.901945505191293</v>
      </c>
    </row>
    <row r="98" spans="1:13">
      <c r="A98" s="51"/>
      <c r="B98" s="51"/>
      <c r="C98" s="51"/>
      <c r="D98" s="51" t="s">
        <v>175</v>
      </c>
      <c r="E98" s="57"/>
      <c r="F98" s="57"/>
      <c r="G98" s="68">
        <v>107.870205</v>
      </c>
      <c r="H98" s="55">
        <v>107.72530144</v>
      </c>
      <c r="I98" s="55">
        <v>82.833873439999991</v>
      </c>
      <c r="J98" s="55">
        <v>59.954419000000001</v>
      </c>
      <c r="K98" s="68">
        <v>3.4781300000000003E-3</v>
      </c>
      <c r="L98" s="68">
        <f t="shared" si="6"/>
        <v>55.654909476761084</v>
      </c>
      <c r="M98" s="68">
        <f t="shared" si="7"/>
        <v>72.379108340777364</v>
      </c>
    </row>
    <row r="99" spans="1:13">
      <c r="A99" s="51"/>
      <c r="B99" s="51"/>
      <c r="C99" s="51"/>
      <c r="D99" s="51" t="s">
        <v>174</v>
      </c>
      <c r="E99" s="57"/>
      <c r="F99" s="57"/>
      <c r="G99" s="68">
        <v>1256.8191650000001</v>
      </c>
      <c r="H99" s="55">
        <v>1272.056666</v>
      </c>
      <c r="I99" s="55">
        <v>896.66297999999995</v>
      </c>
      <c r="J99" s="55">
        <v>858.63893599999994</v>
      </c>
      <c r="K99" s="68">
        <v>0</v>
      </c>
      <c r="L99" s="68">
        <f t="shared" si="6"/>
        <v>67.500053963790947</v>
      </c>
      <c r="M99" s="68">
        <f t="shared" si="7"/>
        <v>95.759382861997935</v>
      </c>
    </row>
    <row r="100" spans="1:13">
      <c r="A100" s="51"/>
      <c r="B100" s="51"/>
      <c r="C100" s="51"/>
      <c r="D100" s="51" t="s">
        <v>173</v>
      </c>
      <c r="E100" s="57"/>
      <c r="F100" s="57"/>
      <c r="G100" s="55">
        <v>512.76276199999995</v>
      </c>
      <c r="H100" s="55">
        <v>493.40432762999984</v>
      </c>
      <c r="I100" s="55">
        <v>375.55218660000008</v>
      </c>
      <c r="J100" s="55">
        <v>337.5970711299999</v>
      </c>
      <c r="K100" s="55">
        <v>2.1790725600000003</v>
      </c>
      <c r="L100" s="55">
        <f t="shared" si="6"/>
        <v>68.42199231441711</v>
      </c>
      <c r="M100" s="55">
        <f t="shared" si="7"/>
        <v>89.893517645677804</v>
      </c>
    </row>
    <row r="101" spans="1:13">
      <c r="A101" s="51"/>
      <c r="B101" s="51"/>
      <c r="C101" s="51"/>
      <c r="D101" s="51" t="s">
        <v>172</v>
      </c>
      <c r="E101" s="57"/>
      <c r="F101" s="57"/>
      <c r="G101" s="55">
        <v>2671.5000949999999</v>
      </c>
      <c r="H101" s="55">
        <v>2713.1603944499998</v>
      </c>
      <c r="I101" s="55">
        <v>2208.6474880000001</v>
      </c>
      <c r="J101" s="55">
        <v>2208.6474880000001</v>
      </c>
      <c r="K101" s="55">
        <v>0</v>
      </c>
      <c r="L101" s="55">
        <f t="shared" si="6"/>
        <v>81.404973053490551</v>
      </c>
      <c r="M101" s="55">
        <f t="shared" si="7"/>
        <v>100</v>
      </c>
    </row>
    <row r="102" spans="1:13" s="21" customFormat="1" ht="13.5">
      <c r="A102" s="60"/>
      <c r="B102" s="60"/>
      <c r="C102" s="60" t="s">
        <v>171</v>
      </c>
      <c r="D102" s="60"/>
      <c r="E102" s="59"/>
      <c r="F102" s="59"/>
      <c r="G102" s="73">
        <f>SUM(G103:G106)</f>
        <v>30959.053442438737</v>
      </c>
      <c r="H102" s="73">
        <f>SUM(H103:H106)</f>
        <v>30051.264273850553</v>
      </c>
      <c r="I102" s="73">
        <f>SUM(I103:I106)</f>
        <v>27098.348118293183</v>
      </c>
      <c r="J102" s="73">
        <f>SUM(J103:J106)</f>
        <v>26008.106860301643</v>
      </c>
      <c r="K102" s="73"/>
      <c r="L102" s="73">
        <f t="shared" si="6"/>
        <v>86.545799282504362</v>
      </c>
      <c r="M102" s="73">
        <f t="shared" si="7"/>
        <v>95.976724288756358</v>
      </c>
    </row>
    <row r="103" spans="1:13">
      <c r="A103" s="51"/>
      <c r="B103" s="51"/>
      <c r="C103" s="51"/>
      <c r="D103" s="51" t="s">
        <v>170</v>
      </c>
      <c r="E103" s="57"/>
      <c r="F103" s="57"/>
      <c r="G103" s="55">
        <v>5604.900000524317</v>
      </c>
      <c r="H103" s="55">
        <v>4416.1998746059653</v>
      </c>
      <c r="I103" s="55">
        <v>3483.19081067248</v>
      </c>
      <c r="J103" s="55">
        <v>3472.1633904913415</v>
      </c>
      <c r="K103" s="55">
        <v>2.1181433171422164</v>
      </c>
      <c r="L103" s="55">
        <f t="shared" si="6"/>
        <v>78.623329764963245</v>
      </c>
      <c r="M103" s="55">
        <f t="shared" si="7"/>
        <v>99.683410390629462</v>
      </c>
    </row>
    <row r="104" spans="1:13">
      <c r="A104" s="51"/>
      <c r="B104" s="51"/>
      <c r="C104" s="51"/>
      <c r="D104" s="51" t="s">
        <v>169</v>
      </c>
      <c r="E104" s="57"/>
      <c r="F104" s="57"/>
      <c r="G104" s="68">
        <v>7255.3000028178731</v>
      </c>
      <c r="H104" s="55">
        <v>7167.9491967697968</v>
      </c>
      <c r="I104" s="55">
        <v>5384.3323382454246</v>
      </c>
      <c r="J104" s="55">
        <v>4941.3543204350281</v>
      </c>
      <c r="K104" s="68">
        <v>0</v>
      </c>
      <c r="L104" s="68">
        <f t="shared" ref="L104:L135" si="8">IFERROR(+J104/H104*100,"n.a")</f>
        <v>68.936793283381903</v>
      </c>
      <c r="M104" s="68">
        <f t="shared" ref="M104:M135" si="9">IFERROR(+J104/I104*100,"n.a.")</f>
        <v>91.772832916276698</v>
      </c>
    </row>
    <row r="105" spans="1:13">
      <c r="A105" s="51"/>
      <c r="B105" s="51"/>
      <c r="C105" s="51"/>
      <c r="D105" s="51" t="s">
        <v>168</v>
      </c>
      <c r="E105" s="57"/>
      <c r="F105" s="57"/>
      <c r="G105" s="55">
        <v>17227.353439244056</v>
      </c>
      <c r="H105" s="55">
        <v>17580.610412568156</v>
      </c>
      <c r="I105" s="55">
        <v>17563.01122461367</v>
      </c>
      <c r="J105" s="55">
        <v>16926.775404613669</v>
      </c>
      <c r="K105" s="55">
        <v>0</v>
      </c>
      <c r="L105" s="55">
        <f t="shared" si="8"/>
        <v>96.280931136002707</v>
      </c>
      <c r="M105" s="55">
        <f t="shared" si="9"/>
        <v>96.377410389009214</v>
      </c>
    </row>
    <row r="106" spans="1:13">
      <c r="A106" s="51"/>
      <c r="B106" s="51"/>
      <c r="C106" s="57"/>
      <c r="D106" s="57" t="s">
        <v>167</v>
      </c>
      <c r="E106" s="57"/>
      <c r="F106" s="57"/>
      <c r="G106" s="68">
        <v>871.49999985249201</v>
      </c>
      <c r="H106" s="55">
        <v>886.50478990663521</v>
      </c>
      <c r="I106" s="55">
        <v>667.81374476160659</v>
      </c>
      <c r="J106" s="55">
        <v>667.81374476160659</v>
      </c>
      <c r="K106" s="68">
        <v>0</v>
      </c>
      <c r="L106" s="68">
        <f t="shared" si="8"/>
        <v>75.331092664703974</v>
      </c>
      <c r="M106" s="68">
        <f t="shared" si="9"/>
        <v>100</v>
      </c>
    </row>
    <row r="107" spans="1:13" s="21" customFormat="1" ht="13.5">
      <c r="A107" s="72" t="s">
        <v>166</v>
      </c>
      <c r="B107" s="72"/>
      <c r="C107" s="72"/>
      <c r="D107" s="72"/>
      <c r="E107" s="72"/>
      <c r="F107" s="72"/>
      <c r="G107" s="71">
        <f>+G108</f>
        <v>566.08445087500013</v>
      </c>
      <c r="H107" s="71">
        <f>+H108</f>
        <v>453.57609552450003</v>
      </c>
      <c r="I107" s="71">
        <f>+I108</f>
        <v>321.91389128325</v>
      </c>
      <c r="J107" s="71">
        <f>+J108</f>
        <v>243.98431562524996</v>
      </c>
      <c r="K107" s="71"/>
      <c r="L107" s="71">
        <f t="shared" si="8"/>
        <v>53.791264141271547</v>
      </c>
      <c r="M107" s="71">
        <f t="shared" si="9"/>
        <v>75.791794710272285</v>
      </c>
    </row>
    <row r="108" spans="1:13" s="21" customFormat="1" ht="13.5">
      <c r="A108" s="60"/>
      <c r="B108" s="342" t="s">
        <v>165</v>
      </c>
      <c r="C108" s="342"/>
      <c r="D108" s="342"/>
      <c r="E108" s="342"/>
      <c r="F108" s="342"/>
      <c r="G108" s="58">
        <f>+G109+G111</f>
        <v>566.08445087500013</v>
      </c>
      <c r="H108" s="58">
        <f>+H109+H111</f>
        <v>453.57609552450003</v>
      </c>
      <c r="I108" s="58">
        <f>+I109+I111</f>
        <v>321.91389128325</v>
      </c>
      <c r="J108" s="58">
        <f>+J109+J111</f>
        <v>243.98431562524996</v>
      </c>
      <c r="K108" s="58"/>
      <c r="L108" s="58">
        <f t="shared" si="8"/>
        <v>53.791264141271547</v>
      </c>
      <c r="M108" s="58">
        <f t="shared" si="9"/>
        <v>75.791794710272285</v>
      </c>
    </row>
    <row r="109" spans="1:13" s="21" customFormat="1" ht="13.5">
      <c r="A109" s="60"/>
      <c r="B109" s="60"/>
      <c r="C109" s="60" t="s">
        <v>164</v>
      </c>
      <c r="D109" s="60"/>
      <c r="E109" s="59"/>
      <c r="F109" s="59"/>
      <c r="G109" s="73">
        <f>+G110</f>
        <v>34.983767</v>
      </c>
      <c r="H109" s="73">
        <f>+H110</f>
        <v>30.50241785</v>
      </c>
      <c r="I109" s="73">
        <f>+I110</f>
        <v>30.50241785</v>
      </c>
      <c r="J109" s="73">
        <f>+J110</f>
        <v>30.432228850000001</v>
      </c>
      <c r="K109" s="73"/>
      <c r="L109" s="73">
        <f t="shared" si="8"/>
        <v>99.769890372805321</v>
      </c>
      <c r="M109" s="73">
        <f t="shared" si="9"/>
        <v>99.769890372805321</v>
      </c>
    </row>
    <row r="110" spans="1:13">
      <c r="A110" s="51"/>
      <c r="B110" s="51"/>
      <c r="C110" s="51"/>
      <c r="D110" s="51" t="s">
        <v>163</v>
      </c>
      <c r="E110" s="57"/>
      <c r="F110" s="57"/>
      <c r="G110" s="55">
        <v>34.983767</v>
      </c>
      <c r="H110" s="55">
        <v>30.50241785</v>
      </c>
      <c r="I110" s="55">
        <v>30.50241785</v>
      </c>
      <c r="J110" s="55">
        <v>30.432228850000001</v>
      </c>
      <c r="K110" s="55">
        <v>0</v>
      </c>
      <c r="L110" s="55">
        <f t="shared" si="8"/>
        <v>99.769890372805321</v>
      </c>
      <c r="M110" s="55">
        <f t="shared" si="9"/>
        <v>99.769890372805321</v>
      </c>
    </row>
    <row r="111" spans="1:13" s="21" customFormat="1" ht="13.5">
      <c r="A111" s="60"/>
      <c r="B111" s="60"/>
      <c r="C111" s="60" t="s">
        <v>138</v>
      </c>
      <c r="D111" s="60"/>
      <c r="E111" s="59"/>
      <c r="F111" s="59"/>
      <c r="G111" s="73">
        <f>+G112</f>
        <v>531.10068387500007</v>
      </c>
      <c r="H111" s="73">
        <f>+H112</f>
        <v>423.0736776745</v>
      </c>
      <c r="I111" s="73">
        <f>+I112</f>
        <v>291.41147343325002</v>
      </c>
      <c r="J111" s="73">
        <f>+J112</f>
        <v>213.55208677524996</v>
      </c>
      <c r="K111" s="73"/>
      <c r="L111" s="73">
        <f t="shared" si="8"/>
        <v>50.476334984742401</v>
      </c>
      <c r="M111" s="73">
        <f t="shared" si="9"/>
        <v>73.281976258277169</v>
      </c>
    </row>
    <row r="112" spans="1:13">
      <c r="A112" s="51"/>
      <c r="B112" s="51"/>
      <c r="C112" s="51"/>
      <c r="D112" s="51" t="s">
        <v>162</v>
      </c>
      <c r="E112" s="57"/>
      <c r="F112" s="57"/>
      <c r="G112" s="55">
        <v>531.10068387500007</v>
      </c>
      <c r="H112" s="55">
        <v>423.0736776745</v>
      </c>
      <c r="I112" s="55">
        <v>291.41147343325002</v>
      </c>
      <c r="J112" s="55">
        <v>213.55208677524996</v>
      </c>
      <c r="K112" s="55">
        <v>0</v>
      </c>
      <c r="L112" s="55">
        <f t="shared" si="8"/>
        <v>50.476334984742401</v>
      </c>
      <c r="M112" s="55">
        <f t="shared" si="9"/>
        <v>73.281976258277169</v>
      </c>
    </row>
    <row r="113" spans="1:13" s="21" customFormat="1" ht="13.5">
      <c r="A113" s="72" t="s">
        <v>161</v>
      </c>
      <c r="B113" s="72"/>
      <c r="C113" s="72"/>
      <c r="D113" s="72"/>
      <c r="E113" s="72"/>
      <c r="F113" s="72"/>
      <c r="G113" s="71">
        <f>+G114+G130+G141+G144</f>
        <v>98035.696106433068</v>
      </c>
      <c r="H113" s="71">
        <f>+H114+H130+H141+H144</f>
        <v>83854.887534759866</v>
      </c>
      <c r="I113" s="71">
        <f>+I114+I130+I141+I144</f>
        <v>68784.798637585482</v>
      </c>
      <c r="J113" s="71">
        <f>+J114+J130+J141+J144</f>
        <v>66961.748006296446</v>
      </c>
      <c r="K113" s="71"/>
      <c r="L113" s="71">
        <f t="shared" si="8"/>
        <v>79.854317350958453</v>
      </c>
      <c r="M113" s="71">
        <f t="shared" si="9"/>
        <v>97.349631506672935</v>
      </c>
    </row>
    <row r="114" spans="1:13" s="21" customFormat="1" ht="13.5">
      <c r="A114" s="60"/>
      <c r="B114" s="60" t="s">
        <v>160</v>
      </c>
      <c r="C114" s="60"/>
      <c r="D114" s="60"/>
      <c r="E114" s="59"/>
      <c r="F114" s="59"/>
      <c r="G114" s="58">
        <f>+G115+G128+G117+G121</f>
        <v>65398.332211400993</v>
      </c>
      <c r="H114" s="58">
        <f>+H115+H128+H117+H121</f>
        <v>56942.066502500704</v>
      </c>
      <c r="I114" s="58">
        <f>+I115+I128+I117+I121</f>
        <v>45597.171753861621</v>
      </c>
      <c r="J114" s="58">
        <f>+J115+J128+J117+J121</f>
        <v>44576.52124497739</v>
      </c>
      <c r="K114" s="58"/>
      <c r="L114" s="58">
        <f t="shared" si="8"/>
        <v>78.283989294662732</v>
      </c>
      <c r="M114" s="58">
        <f t="shared" si="9"/>
        <v>97.761592507548912</v>
      </c>
    </row>
    <row r="115" spans="1:13" s="21" customFormat="1" ht="13.5">
      <c r="A115" s="60"/>
      <c r="B115" s="60"/>
      <c r="C115" s="59" t="s">
        <v>159</v>
      </c>
      <c r="D115" s="59"/>
      <c r="E115" s="59"/>
      <c r="F115" s="59"/>
      <c r="G115" s="58">
        <f>+G116</f>
        <v>75</v>
      </c>
      <c r="H115" s="58">
        <f>+H116</f>
        <v>75</v>
      </c>
      <c r="I115" s="58">
        <f>+I116</f>
        <v>62.5</v>
      </c>
      <c r="J115" s="58">
        <f>+J116</f>
        <v>62.5</v>
      </c>
      <c r="K115" s="58"/>
      <c r="L115" s="58">
        <f t="shared" si="8"/>
        <v>83.333333333333343</v>
      </c>
      <c r="M115" s="58">
        <f t="shared" si="9"/>
        <v>100</v>
      </c>
    </row>
    <row r="116" spans="1:13">
      <c r="A116" s="51"/>
      <c r="B116" s="51"/>
      <c r="C116" s="51"/>
      <c r="D116" s="51" t="s">
        <v>156</v>
      </c>
      <c r="E116" s="57"/>
      <c r="F116" s="57"/>
      <c r="G116" s="64">
        <v>75</v>
      </c>
      <c r="H116" s="64">
        <v>75</v>
      </c>
      <c r="I116" s="64">
        <v>62.5</v>
      </c>
      <c r="J116" s="64">
        <v>62.5</v>
      </c>
      <c r="K116" s="62"/>
      <c r="L116" s="64">
        <f t="shared" si="8"/>
        <v>83.333333333333343</v>
      </c>
      <c r="M116" s="64">
        <f t="shared" si="9"/>
        <v>100</v>
      </c>
    </row>
    <row r="117" spans="1:13" s="21" customFormat="1" ht="13.5">
      <c r="A117" s="60"/>
      <c r="B117" s="60"/>
      <c r="C117" s="60" t="s">
        <v>95</v>
      </c>
      <c r="D117" s="60"/>
      <c r="E117" s="59"/>
      <c r="F117" s="59"/>
      <c r="G117" s="73">
        <f>+G118</f>
        <v>12631.392623</v>
      </c>
      <c r="H117" s="73">
        <f>+H118</f>
        <v>7400.7770129599994</v>
      </c>
      <c r="I117" s="73">
        <f>+I118</f>
        <v>6693.8118618099998</v>
      </c>
      <c r="J117" s="73">
        <f>+J118</f>
        <v>6399.6783747700001</v>
      </c>
      <c r="K117" s="69"/>
      <c r="L117" s="73">
        <f t="shared" si="8"/>
        <v>86.473060376810324</v>
      </c>
      <c r="M117" s="73">
        <f t="shared" si="9"/>
        <v>95.605889542278433</v>
      </c>
    </row>
    <row r="118" spans="1:13" s="21" customFormat="1" ht="13.5">
      <c r="A118" s="60"/>
      <c r="B118" s="60"/>
      <c r="C118" s="60"/>
      <c r="D118" s="60" t="s">
        <v>155</v>
      </c>
      <c r="E118" s="59"/>
      <c r="F118" s="59"/>
      <c r="G118" s="73">
        <f>SUM(G119:G120)</f>
        <v>12631.392623</v>
      </c>
      <c r="H118" s="73">
        <f>SUM(H119:H120)</f>
        <v>7400.7770129599994</v>
      </c>
      <c r="I118" s="73">
        <f>SUM(I119:I120)</f>
        <v>6693.8118618099998</v>
      </c>
      <c r="J118" s="73">
        <f>SUM(J119:J120)</f>
        <v>6399.6783747700001</v>
      </c>
      <c r="K118" s="69"/>
      <c r="L118" s="73">
        <f t="shared" si="8"/>
        <v>86.473060376810324</v>
      </c>
      <c r="M118" s="73">
        <f t="shared" si="9"/>
        <v>95.605889542278433</v>
      </c>
    </row>
    <row r="119" spans="1:13">
      <c r="A119" s="51"/>
      <c r="B119" s="51"/>
      <c r="C119" s="78"/>
      <c r="D119" s="57"/>
      <c r="E119" s="57" t="s">
        <v>158</v>
      </c>
      <c r="F119" s="57"/>
      <c r="G119" s="68">
        <v>8568.7994589999998</v>
      </c>
      <c r="H119" s="55">
        <v>4792.71675641</v>
      </c>
      <c r="I119" s="55">
        <v>4357.838784900001</v>
      </c>
      <c r="J119" s="55">
        <v>4300.1706713200001</v>
      </c>
      <c r="K119" s="68">
        <v>5.6482980099999995</v>
      </c>
      <c r="L119" s="68">
        <f t="shared" si="8"/>
        <v>89.723029544125552</v>
      </c>
      <c r="M119" s="68">
        <f t="shared" si="9"/>
        <v>98.676680886410438</v>
      </c>
    </row>
    <row r="120" spans="1:13">
      <c r="A120" s="51"/>
      <c r="B120" s="51"/>
      <c r="C120" s="51"/>
      <c r="D120" s="51"/>
      <c r="E120" s="57" t="s">
        <v>157</v>
      </c>
      <c r="F120" s="57"/>
      <c r="G120" s="55">
        <v>4062.5931639999999</v>
      </c>
      <c r="H120" s="55">
        <v>2608.0602565499998</v>
      </c>
      <c r="I120" s="55">
        <v>2335.9730769099992</v>
      </c>
      <c r="J120" s="55">
        <v>2099.50770345</v>
      </c>
      <c r="K120" s="61">
        <v>0</v>
      </c>
      <c r="L120" s="61">
        <f t="shared" si="8"/>
        <v>80.500736061492518</v>
      </c>
      <c r="M120" s="61">
        <f t="shared" si="9"/>
        <v>89.877221796888463</v>
      </c>
    </row>
    <row r="121" spans="1:13" s="21" customFormat="1" ht="13.5">
      <c r="A121" s="60"/>
      <c r="B121" s="60"/>
      <c r="C121" s="60" t="s">
        <v>138</v>
      </c>
      <c r="D121" s="60"/>
      <c r="E121" s="59"/>
      <c r="F121" s="59"/>
      <c r="G121" s="73">
        <f>+G122+G123</f>
        <v>46885.32835340099</v>
      </c>
      <c r="H121" s="73">
        <f>+H122+H123</f>
        <v>43611.878326840706</v>
      </c>
      <c r="I121" s="73">
        <f>+I122+I123</f>
        <v>34095.939676961629</v>
      </c>
      <c r="J121" s="73">
        <f>+J122+J123</f>
        <v>33561.484491037387</v>
      </c>
      <c r="K121" s="69"/>
      <c r="L121" s="69">
        <f t="shared" si="8"/>
        <v>76.954916363650739</v>
      </c>
      <c r="M121" s="69">
        <f t="shared" si="9"/>
        <v>98.432496094878502</v>
      </c>
    </row>
    <row r="122" spans="1:13" s="21" customFormat="1" ht="13.5">
      <c r="A122" s="75"/>
      <c r="B122" s="75"/>
      <c r="C122" s="60"/>
      <c r="D122" s="76" t="s">
        <v>156</v>
      </c>
      <c r="E122" s="76"/>
      <c r="F122" s="76"/>
      <c r="G122" s="77">
        <v>156.51979245000001</v>
      </c>
      <c r="H122" s="77">
        <v>156.51979255500001</v>
      </c>
      <c r="I122" s="77">
        <v>53.067420139999996</v>
      </c>
      <c r="J122" s="77">
        <v>47.618373089000002</v>
      </c>
      <c r="K122" s="73">
        <v>2.2932679</v>
      </c>
      <c r="L122" s="68">
        <f t="shared" si="8"/>
        <v>30.423227830606294</v>
      </c>
      <c r="M122" s="68">
        <f t="shared" si="9"/>
        <v>89.731841049320721</v>
      </c>
    </row>
    <row r="123" spans="1:13" s="21" customFormat="1" ht="13.5">
      <c r="A123" s="75"/>
      <c r="B123" s="75"/>
      <c r="C123" s="60"/>
      <c r="D123" s="76" t="s">
        <v>155</v>
      </c>
      <c r="E123" s="76"/>
      <c r="F123" s="76"/>
      <c r="G123" s="73">
        <f>SUM(G124:G127)</f>
        <v>46728.808560950987</v>
      </c>
      <c r="H123" s="73">
        <f>SUM(H124:H127)</f>
        <v>43455.358534285704</v>
      </c>
      <c r="I123" s="73">
        <f>SUM(I124:I127)</f>
        <v>34042.872256821625</v>
      </c>
      <c r="J123" s="73">
        <f>SUM(J124:J127)</f>
        <v>33513.86611794839</v>
      </c>
      <c r="K123" s="73"/>
      <c r="L123" s="73">
        <f t="shared" si="8"/>
        <v>77.122516643157809</v>
      </c>
      <c r="M123" s="73">
        <f t="shared" si="9"/>
        <v>98.446059031440186</v>
      </c>
    </row>
    <row r="124" spans="1:13">
      <c r="A124" s="74"/>
      <c r="B124" s="74"/>
      <c r="C124" s="51"/>
      <c r="D124" s="51"/>
      <c r="E124" s="57" t="s">
        <v>154</v>
      </c>
      <c r="F124" s="57"/>
      <c r="G124" s="55">
        <v>239.86496366999995</v>
      </c>
      <c r="H124" s="55">
        <v>224.85383877195002</v>
      </c>
      <c r="I124" s="55">
        <v>125.87244175834999</v>
      </c>
      <c r="J124" s="55">
        <v>99.488128668499996</v>
      </c>
      <c r="K124" s="61">
        <v>0</v>
      </c>
      <c r="L124" s="61">
        <f t="shared" si="8"/>
        <v>44.245688315511607</v>
      </c>
      <c r="M124" s="61">
        <f t="shared" si="9"/>
        <v>79.038848598406773</v>
      </c>
    </row>
    <row r="125" spans="1:13">
      <c r="A125" s="74"/>
      <c r="B125" s="74"/>
      <c r="C125" s="51"/>
      <c r="D125" s="51"/>
      <c r="E125" s="57" t="s">
        <v>153</v>
      </c>
      <c r="F125" s="57"/>
      <c r="G125" s="55">
        <v>11147.560327213092</v>
      </c>
      <c r="H125" s="55">
        <v>8753.1567825766851</v>
      </c>
      <c r="I125" s="55">
        <v>7200.5902368901243</v>
      </c>
      <c r="J125" s="55">
        <v>6965.2240094209501</v>
      </c>
      <c r="K125" s="61">
        <v>0</v>
      </c>
      <c r="L125" s="61">
        <f t="shared" si="8"/>
        <v>79.573851839205631</v>
      </c>
      <c r="M125" s="61">
        <f t="shared" si="9"/>
        <v>96.731292578442478</v>
      </c>
    </row>
    <row r="126" spans="1:13">
      <c r="A126" s="74"/>
      <c r="B126" s="74"/>
      <c r="C126" s="51"/>
      <c r="D126" s="51"/>
      <c r="E126" s="57" t="s">
        <v>49</v>
      </c>
      <c r="F126" s="57"/>
      <c r="G126" s="55">
        <v>35190.4864563179</v>
      </c>
      <c r="H126" s="55">
        <v>34341.289443610469</v>
      </c>
      <c r="I126" s="55">
        <v>26582.826195871046</v>
      </c>
      <c r="J126" s="55">
        <v>26323.560334747042</v>
      </c>
      <c r="K126" s="61">
        <v>504.52593381020301</v>
      </c>
      <c r="L126" s="61">
        <f t="shared" si="8"/>
        <v>76.652801223353009</v>
      </c>
      <c r="M126" s="61">
        <f t="shared" si="9"/>
        <v>99.024686618293899</v>
      </c>
    </row>
    <row r="127" spans="1:13">
      <c r="A127" s="74"/>
      <c r="B127" s="74"/>
      <c r="C127" s="51"/>
      <c r="D127" s="51"/>
      <c r="E127" s="57" t="s">
        <v>152</v>
      </c>
      <c r="F127" s="57"/>
      <c r="G127" s="55">
        <v>150.89681375000001</v>
      </c>
      <c r="H127" s="55">
        <v>136.0584693266</v>
      </c>
      <c r="I127" s="55">
        <v>133.58338230210001</v>
      </c>
      <c r="J127" s="55">
        <v>125.59364511189999</v>
      </c>
      <c r="K127" s="61">
        <v>0</v>
      </c>
      <c r="L127" s="61">
        <f t="shared" si="8"/>
        <v>92.308583018393477</v>
      </c>
      <c r="M127" s="61">
        <f t="shared" si="9"/>
        <v>94.018913840547057</v>
      </c>
    </row>
    <row r="128" spans="1:13" s="21" customFormat="1" ht="13.5">
      <c r="A128" s="75"/>
      <c r="B128" s="75"/>
      <c r="C128" s="60" t="s">
        <v>151</v>
      </c>
      <c r="D128" s="60"/>
      <c r="E128" s="59"/>
      <c r="F128" s="59"/>
      <c r="G128" s="73">
        <f>+G129</f>
        <v>5806.6112350000003</v>
      </c>
      <c r="H128" s="73">
        <f>+H129</f>
        <v>5854.4111626999966</v>
      </c>
      <c r="I128" s="73">
        <f>+I129</f>
        <v>4744.9202150899973</v>
      </c>
      <c r="J128" s="73">
        <f>+J129</f>
        <v>4552.8583791700012</v>
      </c>
      <c r="K128" s="69"/>
      <c r="L128" s="73">
        <f t="shared" si="8"/>
        <v>77.767998397131166</v>
      </c>
      <c r="M128" s="73">
        <f t="shared" si="9"/>
        <v>95.952264164333201</v>
      </c>
    </row>
    <row r="129" spans="1:13">
      <c r="A129" s="74"/>
      <c r="B129" s="74"/>
      <c r="C129" s="51"/>
      <c r="D129" s="51" t="s">
        <v>150</v>
      </c>
      <c r="E129" s="57"/>
      <c r="F129" s="57"/>
      <c r="G129" s="55">
        <v>5806.6112350000003</v>
      </c>
      <c r="H129" s="55">
        <v>5854.4111626999966</v>
      </c>
      <c r="I129" s="55">
        <v>4744.9202150899973</v>
      </c>
      <c r="J129" s="55">
        <v>4552.8583791700012</v>
      </c>
      <c r="K129" s="61">
        <v>10.530786560000001</v>
      </c>
      <c r="L129" s="55">
        <f t="shared" si="8"/>
        <v>77.767998397131166</v>
      </c>
      <c r="M129" s="55">
        <f t="shared" si="9"/>
        <v>95.952264164333201</v>
      </c>
    </row>
    <row r="130" spans="1:13" s="21" customFormat="1" ht="13.5">
      <c r="A130" s="60"/>
      <c r="B130" s="60" t="s">
        <v>149</v>
      </c>
      <c r="C130" s="60"/>
      <c r="D130" s="60"/>
      <c r="E130" s="59"/>
      <c r="F130" s="59"/>
      <c r="G130" s="58">
        <f>+G131+G136</f>
        <v>30931.157445760731</v>
      </c>
      <c r="H130" s="58">
        <f>+H131+H136</f>
        <v>25207.157287115784</v>
      </c>
      <c r="I130" s="58">
        <f>+I131+I136</f>
        <v>21482.560418280475</v>
      </c>
      <c r="J130" s="58">
        <f>+J131+J136</f>
        <v>20683.027848344067</v>
      </c>
      <c r="K130" s="58"/>
      <c r="L130" s="58">
        <f t="shared" si="8"/>
        <v>82.052202923000166</v>
      </c>
      <c r="M130" s="58">
        <f t="shared" si="9"/>
        <v>96.278224967746155</v>
      </c>
    </row>
    <row r="131" spans="1:13" s="21" customFormat="1" ht="13.5">
      <c r="A131" s="60"/>
      <c r="B131" s="60"/>
      <c r="C131" s="59" t="s">
        <v>107</v>
      </c>
      <c r="D131" s="59"/>
      <c r="E131" s="59"/>
      <c r="F131" s="59"/>
      <c r="G131" s="58">
        <f>+G132+G134</f>
        <v>2584.9412230000003</v>
      </c>
      <c r="H131" s="58">
        <f>+H132+H134</f>
        <v>2599.8840348800004</v>
      </c>
      <c r="I131" s="58">
        <f>+I132+I134</f>
        <v>2520.8985881799999</v>
      </c>
      <c r="J131" s="58">
        <f>+J132+J134</f>
        <v>2249.4811479199998</v>
      </c>
      <c r="K131" s="58"/>
      <c r="L131" s="58">
        <f t="shared" si="8"/>
        <v>86.522364757081419</v>
      </c>
      <c r="M131" s="58">
        <f t="shared" si="9"/>
        <v>89.233305872254306</v>
      </c>
    </row>
    <row r="132" spans="1:13" s="21" customFormat="1" ht="13.5">
      <c r="A132" s="60"/>
      <c r="B132" s="60"/>
      <c r="C132" s="60"/>
      <c r="D132" s="60" t="s">
        <v>148</v>
      </c>
      <c r="E132" s="59"/>
      <c r="F132" s="59"/>
      <c r="G132" s="73">
        <f>+G133</f>
        <v>47.976145000000002</v>
      </c>
      <c r="H132" s="73">
        <f>+H133</f>
        <v>32.918956880000003</v>
      </c>
      <c r="I132" s="73">
        <f>+I133</f>
        <v>27.653193920000003</v>
      </c>
      <c r="J132" s="73">
        <f>+J133</f>
        <v>6.6504460500000011</v>
      </c>
      <c r="K132" s="69"/>
      <c r="L132" s="69">
        <f t="shared" si="8"/>
        <v>20.20248112430469</v>
      </c>
      <c r="M132" s="69">
        <f t="shared" si="9"/>
        <v>24.049468098475622</v>
      </c>
    </row>
    <row r="133" spans="1:13">
      <c r="A133" s="51"/>
      <c r="B133" s="51"/>
      <c r="C133" s="57"/>
      <c r="D133" s="57"/>
      <c r="E133" s="57" t="s">
        <v>147</v>
      </c>
      <c r="F133" s="57"/>
      <c r="G133" s="68">
        <v>47.976145000000002</v>
      </c>
      <c r="H133" s="55">
        <v>32.918956880000003</v>
      </c>
      <c r="I133" s="55">
        <v>27.653193920000003</v>
      </c>
      <c r="J133" s="55">
        <v>6.6504460500000011</v>
      </c>
      <c r="K133" s="68">
        <v>0</v>
      </c>
      <c r="L133" s="68">
        <f t="shared" si="8"/>
        <v>20.20248112430469</v>
      </c>
      <c r="M133" s="68">
        <f t="shared" si="9"/>
        <v>24.049468098475622</v>
      </c>
    </row>
    <row r="134" spans="1:13" s="21" customFormat="1" ht="13.5">
      <c r="A134" s="60"/>
      <c r="B134" s="60"/>
      <c r="C134" s="60"/>
      <c r="D134" s="60" t="s">
        <v>57</v>
      </c>
      <c r="E134" s="59"/>
      <c r="F134" s="59"/>
      <c r="G134" s="73">
        <f>+G135</f>
        <v>2536.9650780000002</v>
      </c>
      <c r="H134" s="73">
        <f>+H135</f>
        <v>2566.9650780000002</v>
      </c>
      <c r="I134" s="73">
        <f>+I135</f>
        <v>2493.24539426</v>
      </c>
      <c r="J134" s="73">
        <f>+J135</f>
        <v>2242.8307018699998</v>
      </c>
      <c r="K134" s="69"/>
      <c r="L134" s="69">
        <f t="shared" si="8"/>
        <v>87.372856027221715</v>
      </c>
      <c r="M134" s="69">
        <f t="shared" si="9"/>
        <v>89.956275745399552</v>
      </c>
    </row>
    <row r="135" spans="1:13">
      <c r="A135" s="51"/>
      <c r="B135" s="51"/>
      <c r="C135" s="51"/>
      <c r="D135" s="51"/>
      <c r="E135" s="57" t="s">
        <v>146</v>
      </c>
      <c r="F135" s="57"/>
      <c r="G135" s="55">
        <v>2536.9650780000002</v>
      </c>
      <c r="H135" s="55">
        <v>2566.9650780000002</v>
      </c>
      <c r="I135" s="55">
        <v>2493.24539426</v>
      </c>
      <c r="J135" s="55">
        <v>2242.8307018699998</v>
      </c>
      <c r="K135" s="61">
        <v>0</v>
      </c>
      <c r="L135" s="61">
        <f t="shared" si="8"/>
        <v>87.372856027221715</v>
      </c>
      <c r="M135" s="61">
        <f t="shared" si="9"/>
        <v>89.956275745399552</v>
      </c>
    </row>
    <row r="136" spans="1:13" s="21" customFormat="1" ht="13.5">
      <c r="A136" s="60"/>
      <c r="B136" s="60"/>
      <c r="C136" s="60" t="s">
        <v>138</v>
      </c>
      <c r="D136" s="60"/>
      <c r="E136" s="59"/>
      <c r="F136" s="59"/>
      <c r="G136" s="58">
        <f>SUM(G137:G140)</f>
        <v>28346.21622276073</v>
      </c>
      <c r="H136" s="58">
        <f>SUM(H137:H140)</f>
        <v>22607.273252235784</v>
      </c>
      <c r="I136" s="58">
        <f>SUM(I137:I140)</f>
        <v>18961.661830100475</v>
      </c>
      <c r="J136" s="58">
        <f>SUM(J137:J140)</f>
        <v>18433.546700424067</v>
      </c>
      <c r="K136" s="58"/>
      <c r="L136" s="58">
        <f t="shared" ref="L136:L167" si="10">IFERROR(+J136/H136*100,"n.a")</f>
        <v>81.538124897928824</v>
      </c>
      <c r="M136" s="58">
        <f t="shared" ref="M136:M167" si="11">IFERROR(+J136/I136*100,"n.a.")</f>
        <v>97.214826767778035</v>
      </c>
    </row>
    <row r="137" spans="1:13">
      <c r="A137" s="51"/>
      <c r="B137" s="51"/>
      <c r="C137" s="57"/>
      <c r="D137" s="57" t="s">
        <v>145</v>
      </c>
      <c r="E137" s="57"/>
      <c r="F137" s="57"/>
      <c r="G137" s="68">
        <v>2056.8799990000002</v>
      </c>
      <c r="H137" s="55">
        <v>1914.879999</v>
      </c>
      <c r="I137" s="55">
        <v>1914.879999</v>
      </c>
      <c r="J137" s="55">
        <v>1914.879999</v>
      </c>
      <c r="K137" s="68">
        <v>0</v>
      </c>
      <c r="L137" s="68">
        <f t="shared" si="10"/>
        <v>100</v>
      </c>
      <c r="M137" s="68">
        <f t="shared" si="11"/>
        <v>100</v>
      </c>
    </row>
    <row r="138" spans="1:13">
      <c r="A138" s="51"/>
      <c r="B138" s="51"/>
      <c r="C138" s="51"/>
      <c r="D138" s="57" t="s">
        <v>144</v>
      </c>
      <c r="E138" s="57"/>
      <c r="F138" s="57"/>
      <c r="G138" s="56">
        <v>25012.914261680729</v>
      </c>
      <c r="H138" s="55">
        <v>19640.347636169783</v>
      </c>
      <c r="I138" s="55">
        <v>16156.696258387077</v>
      </c>
      <c r="J138" s="55">
        <v>15628.581128710672</v>
      </c>
      <c r="K138" s="61">
        <v>0</v>
      </c>
      <c r="L138" s="61">
        <f t="shared" si="10"/>
        <v>79.573851839205645</v>
      </c>
      <c r="M138" s="61">
        <f t="shared" si="11"/>
        <v>96.731292578442478</v>
      </c>
    </row>
    <row r="139" spans="1:13">
      <c r="A139" s="74"/>
      <c r="B139" s="51"/>
      <c r="C139" s="51"/>
      <c r="D139" s="57" t="s">
        <v>143</v>
      </c>
      <c r="E139" s="57"/>
      <c r="F139" s="57"/>
      <c r="G139" s="56">
        <v>795.40665567999997</v>
      </c>
      <c r="H139" s="55">
        <v>570.63031066600001</v>
      </c>
      <c r="I139" s="55">
        <v>408.67026631339996</v>
      </c>
      <c r="J139" s="55">
        <v>408.67026631339996</v>
      </c>
      <c r="K139" s="61">
        <v>0</v>
      </c>
      <c r="L139" s="68">
        <f t="shared" si="10"/>
        <v>71.617342905677134</v>
      </c>
      <c r="M139" s="68">
        <f t="shared" si="11"/>
        <v>100</v>
      </c>
    </row>
    <row r="140" spans="1:13">
      <c r="A140" s="74"/>
      <c r="B140" s="51"/>
      <c r="C140" s="51"/>
      <c r="D140" s="57" t="s">
        <v>142</v>
      </c>
      <c r="E140" s="57"/>
      <c r="F140" s="57"/>
      <c r="G140" s="56">
        <v>481.01530640000004</v>
      </c>
      <c r="H140" s="55">
        <v>481.41530640000002</v>
      </c>
      <c r="I140" s="55">
        <v>481.41530640000002</v>
      </c>
      <c r="J140" s="55">
        <v>481.41530640000002</v>
      </c>
      <c r="K140" s="61">
        <v>0</v>
      </c>
      <c r="L140" s="68">
        <f t="shared" si="10"/>
        <v>100</v>
      </c>
      <c r="M140" s="68">
        <f t="shared" si="11"/>
        <v>100</v>
      </c>
    </row>
    <row r="141" spans="1:13" s="21" customFormat="1" ht="13.5">
      <c r="A141" s="75"/>
      <c r="B141" s="60" t="s">
        <v>141</v>
      </c>
      <c r="C141" s="60"/>
      <c r="D141" s="60"/>
      <c r="E141" s="59"/>
      <c r="F141" s="59"/>
      <c r="G141" s="58">
        <f t="shared" ref="G141:K142" si="12">+G142</f>
        <v>1641.736615</v>
      </c>
      <c r="H141" s="58">
        <f t="shared" si="12"/>
        <v>1641.736615</v>
      </c>
      <c r="I141" s="58">
        <f t="shared" si="12"/>
        <v>1641.736615</v>
      </c>
      <c r="J141" s="58">
        <f t="shared" si="12"/>
        <v>1641.736615</v>
      </c>
      <c r="K141" s="58">
        <f t="shared" si="12"/>
        <v>0</v>
      </c>
      <c r="L141" s="58">
        <f t="shared" si="10"/>
        <v>100</v>
      </c>
      <c r="M141" s="58">
        <f t="shared" si="11"/>
        <v>100</v>
      </c>
    </row>
    <row r="142" spans="1:13" s="21" customFormat="1" ht="13.5">
      <c r="A142" s="75"/>
      <c r="B142" s="60"/>
      <c r="C142" s="60" t="s">
        <v>138</v>
      </c>
      <c r="D142" s="60"/>
      <c r="E142" s="59"/>
      <c r="F142" s="59"/>
      <c r="G142" s="58">
        <f t="shared" si="12"/>
        <v>1641.736615</v>
      </c>
      <c r="H142" s="58">
        <f t="shared" si="12"/>
        <v>1641.736615</v>
      </c>
      <c r="I142" s="58">
        <f t="shared" si="12"/>
        <v>1641.736615</v>
      </c>
      <c r="J142" s="58">
        <f t="shared" si="12"/>
        <v>1641.736615</v>
      </c>
      <c r="K142" s="58">
        <f t="shared" si="12"/>
        <v>0</v>
      </c>
      <c r="L142" s="58">
        <f t="shared" si="10"/>
        <v>100</v>
      </c>
      <c r="M142" s="58">
        <f t="shared" si="11"/>
        <v>100</v>
      </c>
    </row>
    <row r="143" spans="1:13">
      <c r="A143" s="74"/>
      <c r="B143" s="51"/>
      <c r="C143" s="51"/>
      <c r="D143" s="57" t="s">
        <v>140</v>
      </c>
      <c r="E143" s="57"/>
      <c r="F143" s="57"/>
      <c r="G143" s="56">
        <v>1641.736615</v>
      </c>
      <c r="H143" s="55">
        <v>1641.736615</v>
      </c>
      <c r="I143" s="55">
        <v>1641.736615</v>
      </c>
      <c r="J143" s="55">
        <v>1641.736615</v>
      </c>
      <c r="K143" s="61">
        <v>0</v>
      </c>
      <c r="L143" s="68">
        <f t="shared" si="10"/>
        <v>100</v>
      </c>
      <c r="M143" s="68">
        <f t="shared" si="11"/>
        <v>100</v>
      </c>
    </row>
    <row r="144" spans="1:13" s="21" customFormat="1" ht="13.5">
      <c r="A144" s="75"/>
      <c r="B144" s="60" t="s">
        <v>139</v>
      </c>
      <c r="C144" s="60"/>
      <c r="D144" s="60"/>
      <c r="E144" s="59"/>
      <c r="F144" s="59"/>
      <c r="G144" s="58">
        <f t="shared" ref="G144:J145" si="13">+G145</f>
        <v>64.469834271339266</v>
      </c>
      <c r="H144" s="58">
        <f t="shared" si="13"/>
        <v>63.927130143380026</v>
      </c>
      <c r="I144" s="58">
        <f t="shared" si="13"/>
        <v>63.329850443378412</v>
      </c>
      <c r="J144" s="58">
        <f t="shared" si="13"/>
        <v>60.462297974980324</v>
      </c>
      <c r="K144" s="58"/>
      <c r="L144" s="58">
        <f t="shared" si="10"/>
        <v>94.580028603460619</v>
      </c>
      <c r="M144" s="58">
        <f t="shared" si="11"/>
        <v>95.472036569923858</v>
      </c>
    </row>
    <row r="145" spans="1:13" s="21" customFormat="1" ht="13.5">
      <c r="A145" s="75"/>
      <c r="B145" s="60"/>
      <c r="C145" s="60" t="s">
        <v>138</v>
      </c>
      <c r="D145" s="60"/>
      <c r="E145" s="59"/>
      <c r="F145" s="59"/>
      <c r="G145" s="58">
        <f t="shared" si="13"/>
        <v>64.469834271339266</v>
      </c>
      <c r="H145" s="58">
        <f t="shared" si="13"/>
        <v>63.927130143380026</v>
      </c>
      <c r="I145" s="58">
        <f t="shared" si="13"/>
        <v>63.329850443378412</v>
      </c>
      <c r="J145" s="58">
        <f t="shared" si="13"/>
        <v>60.462297974980324</v>
      </c>
      <c r="K145" s="58"/>
      <c r="L145" s="58">
        <f t="shared" si="10"/>
        <v>94.580028603460619</v>
      </c>
      <c r="M145" s="58">
        <f t="shared" si="11"/>
        <v>95.472036569923858</v>
      </c>
    </row>
    <row r="146" spans="1:13">
      <c r="A146" s="74"/>
      <c r="B146" s="51"/>
      <c r="C146" s="51"/>
      <c r="D146" s="57" t="s">
        <v>137</v>
      </c>
      <c r="E146" s="57"/>
      <c r="F146" s="57"/>
      <c r="G146" s="56">
        <v>64.469834271339266</v>
      </c>
      <c r="H146" s="55">
        <v>63.927130143380026</v>
      </c>
      <c r="I146" s="64">
        <v>63.329850443378412</v>
      </c>
      <c r="J146" s="64">
        <v>60.462297974980324</v>
      </c>
      <c r="K146" s="62">
        <v>0</v>
      </c>
      <c r="L146" s="67">
        <f t="shared" si="10"/>
        <v>94.580028603460619</v>
      </c>
      <c r="M146" s="67">
        <f t="shared" si="11"/>
        <v>95.472036569923858</v>
      </c>
    </row>
    <row r="147" spans="1:13" s="21" customFormat="1" ht="13.5">
      <c r="A147" s="72" t="s">
        <v>134</v>
      </c>
      <c r="B147" s="72"/>
      <c r="C147" s="72"/>
      <c r="D147" s="72"/>
      <c r="E147" s="72"/>
      <c r="F147" s="72"/>
      <c r="G147" s="71">
        <f>+G148</f>
        <v>58722.056298510346</v>
      </c>
      <c r="H147" s="71">
        <f>+H148</f>
        <v>56902.457036746026</v>
      </c>
      <c r="I147" s="71">
        <f>+I148</f>
        <v>48273.7376826826</v>
      </c>
      <c r="J147" s="71">
        <f>+J148</f>
        <v>47692.100015636694</v>
      </c>
      <c r="K147" s="71"/>
      <c r="L147" s="71">
        <f t="shared" si="10"/>
        <v>83.813779754428637</v>
      </c>
      <c r="M147" s="71">
        <f t="shared" si="11"/>
        <v>98.795126097611956</v>
      </c>
    </row>
    <row r="148" spans="1:13" s="21" customFormat="1" ht="13.5">
      <c r="A148" s="60"/>
      <c r="B148" s="60" t="s">
        <v>136</v>
      </c>
      <c r="C148" s="60"/>
      <c r="D148" s="60"/>
      <c r="E148" s="59"/>
      <c r="F148" s="59"/>
      <c r="G148" s="70">
        <f>+G149+G153+G158</f>
        <v>58722.056298510346</v>
      </c>
      <c r="H148" s="70">
        <f>+H149+H153+H158</f>
        <v>56902.457036746026</v>
      </c>
      <c r="I148" s="70">
        <f>+I149+I153+I158</f>
        <v>48273.7376826826</v>
      </c>
      <c r="J148" s="70">
        <f>+J149+J153+J158</f>
        <v>47692.100015636694</v>
      </c>
      <c r="K148" s="69"/>
      <c r="L148" s="69">
        <f t="shared" si="10"/>
        <v>83.813779754428637</v>
      </c>
      <c r="M148" s="69">
        <f t="shared" si="11"/>
        <v>98.795126097611956</v>
      </c>
    </row>
    <row r="149" spans="1:13" s="21" customFormat="1" ht="13.5">
      <c r="A149" s="60"/>
      <c r="B149" s="60"/>
      <c r="C149" s="59" t="s">
        <v>135</v>
      </c>
      <c r="D149" s="59"/>
      <c r="E149" s="59"/>
      <c r="F149" s="59"/>
      <c r="G149" s="58">
        <f>+G150</f>
        <v>7470.5924044476287</v>
      </c>
      <c r="H149" s="58">
        <f>+H150</f>
        <v>5767.5616703312598</v>
      </c>
      <c r="I149" s="58">
        <f>+I150</f>
        <v>4645.0737177863093</v>
      </c>
      <c r="J149" s="58">
        <f>+J150</f>
        <v>4474.6303146246064</v>
      </c>
      <c r="K149" s="58"/>
      <c r="L149" s="58">
        <f t="shared" si="10"/>
        <v>77.582704275923348</v>
      </c>
      <c r="M149" s="58">
        <f t="shared" si="11"/>
        <v>96.330663117162956</v>
      </c>
    </row>
    <row r="150" spans="1:13" s="21" customFormat="1" ht="13.5">
      <c r="A150" s="60"/>
      <c r="B150" s="60"/>
      <c r="C150" s="60"/>
      <c r="D150" s="60" t="s">
        <v>134</v>
      </c>
      <c r="E150" s="59"/>
      <c r="F150" s="59"/>
      <c r="G150" s="58">
        <f>SUM(G151:G152)</f>
        <v>7470.5924044476287</v>
      </c>
      <c r="H150" s="58">
        <f>SUM(H151:H152)</f>
        <v>5767.5616703312598</v>
      </c>
      <c r="I150" s="58">
        <f>SUM(I151:I152)</f>
        <v>4645.0737177863093</v>
      </c>
      <c r="J150" s="58">
        <f>SUM(J151:J152)</f>
        <v>4474.6303146246064</v>
      </c>
      <c r="K150" s="58"/>
      <c r="L150" s="58">
        <f t="shared" si="10"/>
        <v>77.582704275923348</v>
      </c>
      <c r="M150" s="58">
        <f t="shared" si="11"/>
        <v>96.330663117162956</v>
      </c>
    </row>
    <row r="151" spans="1:13">
      <c r="A151" s="51"/>
      <c r="B151" s="51"/>
      <c r="C151" s="51"/>
      <c r="D151" s="51"/>
      <c r="E151" s="57" t="s">
        <v>133</v>
      </c>
      <c r="F151" s="57"/>
      <c r="G151" s="56">
        <v>3464.6035419999998</v>
      </c>
      <c r="H151" s="55">
        <v>1797.7514397699997</v>
      </c>
      <c r="I151" s="55">
        <v>1230.5758087799998</v>
      </c>
      <c r="J151" s="55">
        <v>1133.5786961899994</v>
      </c>
      <c r="K151" s="55">
        <v>7.6427380000000003E-2</v>
      </c>
      <c r="L151" s="55">
        <f t="shared" si="10"/>
        <v>63.055363000294797</v>
      </c>
      <c r="M151" s="64">
        <f t="shared" si="11"/>
        <v>92.117745863526778</v>
      </c>
    </row>
    <row r="152" spans="1:13">
      <c r="A152" s="51"/>
      <c r="B152" s="51"/>
      <c r="C152" s="57"/>
      <c r="D152" s="57"/>
      <c r="E152" s="57" t="s">
        <v>132</v>
      </c>
      <c r="F152" s="57"/>
      <c r="G152" s="68">
        <v>4005.9888624476289</v>
      </c>
      <c r="H152" s="55">
        <v>3969.8102305612601</v>
      </c>
      <c r="I152" s="55">
        <v>3414.4979090063098</v>
      </c>
      <c r="J152" s="55">
        <v>3341.051618434607</v>
      </c>
      <c r="K152" s="68">
        <v>5.2668591465288497</v>
      </c>
      <c r="L152" s="68">
        <f t="shared" si="10"/>
        <v>84.161494489429089</v>
      </c>
      <c r="M152" s="67">
        <f t="shared" si="11"/>
        <v>97.848987097693751</v>
      </c>
    </row>
    <row r="153" spans="1:13" s="21" customFormat="1" ht="13.5">
      <c r="A153" s="60"/>
      <c r="B153" s="60"/>
      <c r="C153" s="60" t="s">
        <v>131</v>
      </c>
      <c r="D153" s="60"/>
      <c r="E153" s="59"/>
      <c r="F153" s="59"/>
      <c r="G153" s="58">
        <f>SUM(G154:G157)</f>
        <v>4686.1512110400008</v>
      </c>
      <c r="H153" s="58">
        <f>SUM(H154:H157)</f>
        <v>4616.1479956647008</v>
      </c>
      <c r="I153" s="58">
        <f>SUM(I154:I157)</f>
        <v>3665.1156333796989</v>
      </c>
      <c r="J153" s="58">
        <f>SUM(J154:J157)</f>
        <v>3253.9213694954988</v>
      </c>
      <c r="K153" s="58"/>
      <c r="L153" s="58">
        <f t="shared" si="10"/>
        <v>70.489970697461388</v>
      </c>
      <c r="M153" s="63">
        <f t="shared" si="11"/>
        <v>88.780865189101078</v>
      </c>
    </row>
    <row r="154" spans="1:13">
      <c r="A154" s="51"/>
      <c r="B154" s="51"/>
      <c r="C154" s="51"/>
      <c r="D154" s="51" t="s">
        <v>130</v>
      </c>
      <c r="E154" s="57"/>
      <c r="F154" s="57"/>
      <c r="G154" s="56">
        <v>245.35778999999999</v>
      </c>
      <c r="H154" s="55">
        <v>245.91846390999999</v>
      </c>
      <c r="I154" s="55">
        <v>161.26705475000009</v>
      </c>
      <c r="J154" s="55">
        <v>160.53823333000011</v>
      </c>
      <c r="K154" s="55">
        <v>1.8068679999999999</v>
      </c>
      <c r="L154" s="55">
        <f t="shared" si="10"/>
        <v>65.281081695741676</v>
      </c>
      <c r="M154" s="64">
        <f t="shared" si="11"/>
        <v>99.548065523283853</v>
      </c>
    </row>
    <row r="155" spans="1:13">
      <c r="A155" s="51"/>
      <c r="B155" s="51"/>
      <c r="C155" s="51"/>
      <c r="D155" s="51" t="s">
        <v>129</v>
      </c>
      <c r="E155" s="57"/>
      <c r="F155" s="57"/>
      <c r="G155" s="56">
        <v>3514.4948108800004</v>
      </c>
      <c r="H155" s="55">
        <v>3498.0905942272007</v>
      </c>
      <c r="I155" s="55">
        <v>2727.659777358399</v>
      </c>
      <c r="J155" s="55">
        <v>2394.8034925663987</v>
      </c>
      <c r="K155" s="55">
        <v>28.167212940000002</v>
      </c>
      <c r="L155" s="55">
        <f t="shared" si="10"/>
        <v>68.460305073815832</v>
      </c>
      <c r="M155" s="64">
        <f t="shared" si="11"/>
        <v>87.797001387234786</v>
      </c>
    </row>
    <row r="156" spans="1:13">
      <c r="A156" s="51"/>
      <c r="B156" s="51"/>
      <c r="C156" s="51"/>
      <c r="D156" s="51" t="s">
        <v>128</v>
      </c>
      <c r="E156" s="57"/>
      <c r="F156" s="57"/>
      <c r="G156" s="56">
        <v>67.892953119999987</v>
      </c>
      <c r="H156" s="55">
        <v>76.615681722800019</v>
      </c>
      <c r="I156" s="55">
        <v>71.862120231600002</v>
      </c>
      <c r="J156" s="55">
        <v>68.989880033600016</v>
      </c>
      <c r="K156" s="55">
        <v>0</v>
      </c>
      <c r="L156" s="55">
        <f t="shared" si="10"/>
        <v>90.046682979614275</v>
      </c>
      <c r="M156" s="64">
        <f t="shared" si="11"/>
        <v>96.003123497131426</v>
      </c>
    </row>
    <row r="157" spans="1:13">
      <c r="A157" s="51"/>
      <c r="B157" s="51"/>
      <c r="C157" s="51"/>
      <c r="D157" s="51" t="s">
        <v>127</v>
      </c>
      <c r="E157" s="57"/>
      <c r="F157" s="57"/>
      <c r="G157" s="56">
        <v>858.40565703999994</v>
      </c>
      <c r="H157" s="55">
        <v>795.52325580470028</v>
      </c>
      <c r="I157" s="55">
        <v>704.32668103969991</v>
      </c>
      <c r="J157" s="55">
        <v>629.58976356550011</v>
      </c>
      <c r="K157" s="55">
        <v>93.7542423875</v>
      </c>
      <c r="L157" s="55">
        <f t="shared" si="10"/>
        <v>79.141591269842579</v>
      </c>
      <c r="M157" s="64">
        <f t="shared" si="11"/>
        <v>89.388884521046961</v>
      </c>
    </row>
    <row r="158" spans="1:13" s="21" customFormat="1" ht="13.5">
      <c r="A158" s="60"/>
      <c r="B158" s="60"/>
      <c r="C158" s="60" t="s">
        <v>126</v>
      </c>
      <c r="D158" s="60"/>
      <c r="E158" s="59"/>
      <c r="F158" s="59"/>
      <c r="G158" s="58">
        <f>+G159</f>
        <v>46565.312683022712</v>
      </c>
      <c r="H158" s="58">
        <f>+H159</f>
        <v>46518.747370750069</v>
      </c>
      <c r="I158" s="58">
        <f>+I159</f>
        <v>39963.548331516591</v>
      </c>
      <c r="J158" s="58">
        <f>+J159</f>
        <v>39963.548331516591</v>
      </c>
      <c r="K158" s="58"/>
      <c r="L158" s="58">
        <f t="shared" si="10"/>
        <v>85.908479033218256</v>
      </c>
      <c r="M158" s="58">
        <f t="shared" si="11"/>
        <v>100</v>
      </c>
    </row>
    <row r="159" spans="1:13">
      <c r="A159" s="51"/>
      <c r="B159" s="51"/>
      <c r="C159" s="57"/>
      <c r="D159" s="57" t="s">
        <v>126</v>
      </c>
      <c r="E159" s="57"/>
      <c r="F159" s="57"/>
      <c r="G159" s="68">
        <v>46565.312683022712</v>
      </c>
      <c r="H159" s="55">
        <v>46518.747370750069</v>
      </c>
      <c r="I159" s="55">
        <v>39963.548331516591</v>
      </c>
      <c r="J159" s="55">
        <v>39963.548331516591</v>
      </c>
      <c r="K159" s="68">
        <v>0</v>
      </c>
      <c r="L159" s="68">
        <f t="shared" si="10"/>
        <v>85.908479033218256</v>
      </c>
      <c r="M159" s="68">
        <f t="shared" si="11"/>
        <v>100</v>
      </c>
    </row>
    <row r="160" spans="1:13" s="21" customFormat="1" ht="13.5">
      <c r="A160" s="72" t="s">
        <v>124</v>
      </c>
      <c r="B160" s="72"/>
      <c r="C160" s="72"/>
      <c r="D160" s="72"/>
      <c r="E160" s="72"/>
      <c r="F160" s="72"/>
      <c r="G160" s="71">
        <f>+G161</f>
        <v>49358.961273741814</v>
      </c>
      <c r="H160" s="71">
        <f>+H161</f>
        <v>49281.639283827157</v>
      </c>
      <c r="I160" s="71">
        <f>+I161</f>
        <v>40836.068410222004</v>
      </c>
      <c r="J160" s="71">
        <f>+J161</f>
        <v>40128.778879721889</v>
      </c>
      <c r="K160" s="71"/>
      <c r="L160" s="71">
        <f t="shared" si="10"/>
        <v>81.427443288987803</v>
      </c>
      <c r="M160" s="71">
        <f t="shared" si="11"/>
        <v>98.26797838764746</v>
      </c>
    </row>
    <row r="161" spans="1:13" s="21" customFormat="1" ht="13.5">
      <c r="A161" s="60"/>
      <c r="B161" s="60" t="s">
        <v>125</v>
      </c>
      <c r="C161" s="60"/>
      <c r="D161" s="60"/>
      <c r="E161" s="59"/>
      <c r="F161" s="59"/>
      <c r="G161" s="70">
        <f>+G162+G169</f>
        <v>49358.961273741814</v>
      </c>
      <c r="H161" s="70">
        <f>+H162+H169</f>
        <v>49281.639283827157</v>
      </c>
      <c r="I161" s="70">
        <f>+I162+I169</f>
        <v>40836.068410222004</v>
      </c>
      <c r="J161" s="70">
        <f>+J162+J169</f>
        <v>40128.778879721889</v>
      </c>
      <c r="K161" s="73"/>
      <c r="L161" s="73">
        <f t="shared" si="10"/>
        <v>81.427443288987803</v>
      </c>
      <c r="M161" s="73">
        <f t="shared" si="11"/>
        <v>98.26797838764746</v>
      </c>
    </row>
    <row r="162" spans="1:13" s="21" customFormat="1" ht="13.5">
      <c r="A162" s="60"/>
      <c r="B162" s="60"/>
      <c r="C162" s="60" t="s">
        <v>124</v>
      </c>
      <c r="D162" s="60"/>
      <c r="E162" s="59"/>
      <c r="F162" s="59"/>
      <c r="G162" s="58">
        <f>+G163</f>
        <v>37728.961273741814</v>
      </c>
      <c r="H162" s="58">
        <f>+H163</f>
        <v>37690.166658287155</v>
      </c>
      <c r="I162" s="58">
        <f>+I163</f>
        <v>32040.728784682004</v>
      </c>
      <c r="J162" s="58">
        <f>+J163</f>
        <v>31344.288723151887</v>
      </c>
      <c r="K162" s="58"/>
      <c r="L162" s="58">
        <f t="shared" si="10"/>
        <v>83.163040926113922</v>
      </c>
      <c r="M162" s="58">
        <f t="shared" si="11"/>
        <v>97.826391321463731</v>
      </c>
    </row>
    <row r="163" spans="1:13" s="21" customFormat="1" ht="13.5">
      <c r="A163" s="60"/>
      <c r="B163" s="60"/>
      <c r="C163" s="60"/>
      <c r="D163" s="60" t="s">
        <v>123</v>
      </c>
      <c r="E163" s="59"/>
      <c r="F163" s="59"/>
      <c r="G163" s="70">
        <f>+G164+G165</f>
        <v>37728.961273741814</v>
      </c>
      <c r="H163" s="70">
        <f>+H164+H165</f>
        <v>37690.166658287155</v>
      </c>
      <c r="I163" s="70">
        <f>+I164+I165</f>
        <v>32040.728784682004</v>
      </c>
      <c r="J163" s="70">
        <f>+J164+J165</f>
        <v>31344.288723151887</v>
      </c>
      <c r="K163" s="73"/>
      <c r="L163" s="73">
        <f t="shared" si="10"/>
        <v>83.163040926113922</v>
      </c>
      <c r="M163" s="73">
        <f t="shared" si="11"/>
        <v>97.826391321463731</v>
      </c>
    </row>
    <row r="164" spans="1:13">
      <c r="A164" s="51"/>
      <c r="B164" s="51"/>
      <c r="C164" s="51"/>
      <c r="D164" s="51"/>
      <c r="E164" s="57" t="s">
        <v>122</v>
      </c>
      <c r="F164" s="57"/>
      <c r="G164" s="68">
        <v>187.51187573914618</v>
      </c>
      <c r="H164" s="55">
        <v>175.38541605290084</v>
      </c>
      <c r="I164" s="55">
        <v>125.90204226794343</v>
      </c>
      <c r="J164" s="55">
        <v>106.04884505840673</v>
      </c>
      <c r="K164" s="68">
        <v>0</v>
      </c>
      <c r="L164" s="68">
        <f t="shared" si="10"/>
        <v>60.466170702824925</v>
      </c>
      <c r="M164" s="67">
        <f t="shared" si="11"/>
        <v>84.231234972912247</v>
      </c>
    </row>
    <row r="165" spans="1:13" s="21" customFormat="1" ht="13.5">
      <c r="A165" s="60"/>
      <c r="B165" s="60"/>
      <c r="C165" s="60"/>
      <c r="D165" s="60"/>
      <c r="E165" s="59" t="s">
        <v>121</v>
      </c>
      <c r="F165" s="59"/>
      <c r="G165" s="70">
        <f>SUM(G166:G168)</f>
        <v>37541.449398002667</v>
      </c>
      <c r="H165" s="70">
        <f>SUM(H166:H168)</f>
        <v>37514.781242234254</v>
      </c>
      <c r="I165" s="70">
        <f>SUM(I166:I168)</f>
        <v>31914.826742414061</v>
      </c>
      <c r="J165" s="70">
        <f>SUM(J166:J168)</f>
        <v>31238.239878093482</v>
      </c>
      <c r="K165" s="73"/>
      <c r="L165" s="73">
        <f t="shared" si="10"/>
        <v>83.269151101767264</v>
      </c>
      <c r="M165" s="73">
        <f t="shared" si="11"/>
        <v>97.880023382920612</v>
      </c>
    </row>
    <row r="166" spans="1:13">
      <c r="A166" s="51"/>
      <c r="B166" s="51"/>
      <c r="C166" s="51"/>
      <c r="D166" s="51"/>
      <c r="E166" s="57"/>
      <c r="F166" s="57" t="s">
        <v>120</v>
      </c>
      <c r="G166" s="56">
        <v>5142.4435815565948</v>
      </c>
      <c r="H166" s="55">
        <v>5115.775425791313</v>
      </c>
      <c r="I166" s="55">
        <v>4875.5392573452746</v>
      </c>
      <c r="J166" s="55">
        <v>4795.7913690946925</v>
      </c>
      <c r="K166" s="55">
        <v>0</v>
      </c>
      <c r="L166" s="55">
        <f t="shared" si="10"/>
        <v>93.74515044027514</v>
      </c>
      <c r="M166" s="55">
        <f t="shared" si="11"/>
        <v>98.364326815122311</v>
      </c>
    </row>
    <row r="167" spans="1:13">
      <c r="A167" s="51"/>
      <c r="B167" s="51"/>
      <c r="C167" s="51"/>
      <c r="D167" s="51"/>
      <c r="E167" s="57"/>
      <c r="F167" s="57" t="s">
        <v>119</v>
      </c>
      <c r="G167" s="56">
        <v>1462.475533476</v>
      </c>
      <c r="H167" s="55">
        <v>1462.4755334753895</v>
      </c>
      <c r="I167" s="55">
        <v>1355.2057875699998</v>
      </c>
      <c r="J167" s="55">
        <v>1186.65709483</v>
      </c>
      <c r="K167" s="55">
        <v>0</v>
      </c>
      <c r="L167" s="55">
        <f t="shared" si="10"/>
        <v>81.14030407127963</v>
      </c>
      <c r="M167" s="55">
        <f t="shared" si="11"/>
        <v>87.562870946542958</v>
      </c>
    </row>
    <row r="168" spans="1:13">
      <c r="A168" s="51"/>
      <c r="B168" s="51"/>
      <c r="C168" s="57"/>
      <c r="D168" s="57"/>
      <c r="E168" s="57"/>
      <c r="F168" s="57" t="s">
        <v>46</v>
      </c>
      <c r="G168" s="68">
        <v>30936.53028297007</v>
      </c>
      <c r="H168" s="55">
        <v>30936.530282967553</v>
      </c>
      <c r="I168" s="55">
        <v>25684.081697498787</v>
      </c>
      <c r="J168" s="55">
        <v>25255.791414168791</v>
      </c>
      <c r="K168" s="68">
        <v>0</v>
      </c>
      <c r="L168" s="68">
        <f t="shared" ref="L168:L198" si="14">IFERROR(+J168/H168*100,"n.a")</f>
        <v>81.637440214404535</v>
      </c>
      <c r="M168" s="68">
        <f t="shared" ref="M168:M198" si="15">IFERROR(+J168/I168*100,"n.a.")</f>
        <v>98.332467991753418</v>
      </c>
    </row>
    <row r="169" spans="1:13" s="21" customFormat="1" ht="13.5">
      <c r="A169" s="60"/>
      <c r="B169" s="60"/>
      <c r="C169" s="60" t="s">
        <v>118</v>
      </c>
      <c r="D169" s="60"/>
      <c r="E169" s="59"/>
      <c r="F169" s="59"/>
      <c r="G169" s="70">
        <f>SUM(G170:G171)</f>
        <v>11630</v>
      </c>
      <c r="H169" s="70">
        <f>SUM(H170:H171)</f>
        <v>11591.47262554</v>
      </c>
      <c r="I169" s="70">
        <f>SUM(I170:I171)</f>
        <v>8795.3396255400003</v>
      </c>
      <c r="J169" s="70">
        <f>SUM(J170:J171)</f>
        <v>8784.4901565700002</v>
      </c>
      <c r="K169" s="69"/>
      <c r="L169" s="69">
        <f t="shared" si="14"/>
        <v>75.784073692368878</v>
      </c>
      <c r="M169" s="69">
        <f t="shared" si="15"/>
        <v>99.876645252691603</v>
      </c>
    </row>
    <row r="170" spans="1:13">
      <c r="A170" s="51"/>
      <c r="B170" s="51"/>
      <c r="C170" s="51"/>
      <c r="D170" s="51" t="s">
        <v>117</v>
      </c>
      <c r="E170" s="57"/>
      <c r="F170" s="57"/>
      <c r="G170" s="56">
        <v>11350</v>
      </c>
      <c r="H170" s="55">
        <v>11350</v>
      </c>
      <c r="I170" s="55">
        <v>8553.8670000000002</v>
      </c>
      <c r="J170" s="55">
        <v>8553.8670000000002</v>
      </c>
      <c r="K170" s="61">
        <v>0</v>
      </c>
      <c r="L170" s="61">
        <f t="shared" si="14"/>
        <v>75.364466960352431</v>
      </c>
      <c r="M170" s="61">
        <f t="shared" si="15"/>
        <v>100</v>
      </c>
    </row>
    <row r="171" spans="1:13">
      <c r="A171" s="51"/>
      <c r="B171" s="51"/>
      <c r="C171" s="51"/>
      <c r="D171" s="51" t="s">
        <v>116</v>
      </c>
      <c r="E171" s="57"/>
      <c r="F171" s="57"/>
      <c r="G171" s="56">
        <v>280</v>
      </c>
      <c r="H171" s="55">
        <v>241.47262554</v>
      </c>
      <c r="I171" s="55">
        <v>241.47262554</v>
      </c>
      <c r="J171" s="55">
        <v>230.62315656999999</v>
      </c>
      <c r="K171" s="61">
        <v>0</v>
      </c>
      <c r="L171" s="61">
        <f t="shared" si="14"/>
        <v>95.506956970489895</v>
      </c>
      <c r="M171" s="61">
        <f t="shared" si="15"/>
        <v>95.506956970489895</v>
      </c>
    </row>
    <row r="172" spans="1:13" s="21" customFormat="1" ht="13.5">
      <c r="A172" s="72" t="s">
        <v>115</v>
      </c>
      <c r="B172" s="72"/>
      <c r="C172" s="72"/>
      <c r="D172" s="72"/>
      <c r="E172" s="72"/>
      <c r="F172" s="72"/>
      <c r="G172" s="71">
        <f t="shared" ref="G172:J174" si="16">+G173</f>
        <v>799.84993600000007</v>
      </c>
      <c r="H172" s="71">
        <f t="shared" si="16"/>
        <v>932.79526282000006</v>
      </c>
      <c r="I172" s="71">
        <f t="shared" si="16"/>
        <v>849.37623747999987</v>
      </c>
      <c r="J172" s="71">
        <f t="shared" si="16"/>
        <v>836.96345135999991</v>
      </c>
      <c r="K172" s="71"/>
      <c r="L172" s="71">
        <f t="shared" si="14"/>
        <v>89.726383132533911</v>
      </c>
      <c r="M172" s="71">
        <f t="shared" si="15"/>
        <v>98.538599789790766</v>
      </c>
    </row>
    <row r="173" spans="1:13" s="21" customFormat="1" ht="13.5">
      <c r="A173" s="60"/>
      <c r="B173" s="60" t="s">
        <v>114</v>
      </c>
      <c r="C173" s="60"/>
      <c r="D173" s="60"/>
      <c r="E173" s="59"/>
      <c r="F173" s="59"/>
      <c r="G173" s="58">
        <f t="shared" si="16"/>
        <v>799.84993600000007</v>
      </c>
      <c r="H173" s="58">
        <f t="shared" si="16"/>
        <v>932.79526282000006</v>
      </c>
      <c r="I173" s="58">
        <f t="shared" si="16"/>
        <v>849.37623747999987</v>
      </c>
      <c r="J173" s="58">
        <f t="shared" si="16"/>
        <v>836.96345135999991</v>
      </c>
      <c r="K173" s="58"/>
      <c r="L173" s="69">
        <f t="shared" si="14"/>
        <v>89.726383132533911</v>
      </c>
      <c r="M173" s="58">
        <f t="shared" si="15"/>
        <v>98.538599789790766</v>
      </c>
    </row>
    <row r="174" spans="1:13" s="21" customFormat="1" ht="13.5">
      <c r="A174" s="60"/>
      <c r="B174" s="60"/>
      <c r="C174" s="59" t="s">
        <v>95</v>
      </c>
      <c r="D174" s="59"/>
      <c r="E174" s="59"/>
      <c r="F174" s="59"/>
      <c r="G174" s="58">
        <f t="shared" si="16"/>
        <v>799.84993600000007</v>
      </c>
      <c r="H174" s="58">
        <f t="shared" si="16"/>
        <v>932.79526282000006</v>
      </c>
      <c r="I174" s="58">
        <f t="shared" si="16"/>
        <v>849.37623747999987</v>
      </c>
      <c r="J174" s="58">
        <f t="shared" si="16"/>
        <v>836.96345135999991</v>
      </c>
      <c r="K174" s="58"/>
      <c r="L174" s="69">
        <f t="shared" si="14"/>
        <v>89.726383132533911</v>
      </c>
      <c r="M174" s="58">
        <f t="shared" si="15"/>
        <v>98.538599789790766</v>
      </c>
    </row>
    <row r="175" spans="1:13" s="21" customFormat="1" ht="13.5">
      <c r="A175" s="60"/>
      <c r="B175" s="60"/>
      <c r="C175" s="60"/>
      <c r="D175" s="60" t="s">
        <v>113</v>
      </c>
      <c r="E175" s="59"/>
      <c r="F175" s="59"/>
      <c r="G175" s="58">
        <f>SUM(G176:G178)</f>
        <v>799.84993600000007</v>
      </c>
      <c r="H175" s="58">
        <f>SUM(H176:H178)</f>
        <v>932.79526282000006</v>
      </c>
      <c r="I175" s="58">
        <f>SUM(I176:I178)</f>
        <v>849.37623747999987</v>
      </c>
      <c r="J175" s="58">
        <f>SUM(J176:J178)</f>
        <v>836.96345135999991</v>
      </c>
      <c r="K175" s="58"/>
      <c r="L175" s="69">
        <f t="shared" si="14"/>
        <v>89.726383132533911</v>
      </c>
      <c r="M175" s="58">
        <f t="shared" si="15"/>
        <v>98.538599789790766</v>
      </c>
    </row>
    <row r="176" spans="1:13">
      <c r="A176" s="51"/>
      <c r="B176" s="51"/>
      <c r="C176" s="51"/>
      <c r="D176" s="51"/>
      <c r="E176" s="57" t="s">
        <v>112</v>
      </c>
      <c r="F176" s="57"/>
      <c r="G176" s="56">
        <v>134.57839999999999</v>
      </c>
      <c r="H176" s="55">
        <v>146.90777147</v>
      </c>
      <c r="I176" s="55">
        <v>129.38823170000001</v>
      </c>
      <c r="J176" s="55">
        <v>129.38823170000001</v>
      </c>
      <c r="K176" s="55">
        <v>2.2264920699999999</v>
      </c>
      <c r="L176" s="55">
        <f t="shared" si="14"/>
        <v>88.074463593930659</v>
      </c>
      <c r="M176" s="55">
        <f t="shared" si="15"/>
        <v>100</v>
      </c>
    </row>
    <row r="177" spans="1:13">
      <c r="A177" s="51"/>
      <c r="B177" s="51"/>
      <c r="C177" s="57"/>
      <c r="D177" s="57"/>
      <c r="E177" s="57" t="s">
        <v>111</v>
      </c>
      <c r="F177" s="57"/>
      <c r="G177" s="68">
        <v>448.1</v>
      </c>
      <c r="H177" s="55">
        <v>591.8617969500001</v>
      </c>
      <c r="I177" s="55">
        <v>560.02302314999997</v>
      </c>
      <c r="J177" s="55">
        <v>558.61096199999997</v>
      </c>
      <c r="K177" s="68">
        <v>0</v>
      </c>
      <c r="L177" s="68">
        <f t="shared" si="14"/>
        <v>94.381993377280082</v>
      </c>
      <c r="M177" s="68">
        <f t="shared" si="15"/>
        <v>99.747856589527785</v>
      </c>
    </row>
    <row r="178" spans="1:13">
      <c r="A178" s="51"/>
      <c r="B178" s="51"/>
      <c r="C178" s="51"/>
      <c r="D178" s="51"/>
      <c r="E178" s="57" t="s">
        <v>110</v>
      </c>
      <c r="F178" s="57"/>
      <c r="G178" s="56">
        <v>217.171536</v>
      </c>
      <c r="H178" s="55">
        <v>194.02569439999999</v>
      </c>
      <c r="I178" s="55">
        <v>159.96498262999995</v>
      </c>
      <c r="J178" s="55">
        <v>148.96425765999996</v>
      </c>
      <c r="K178" s="61">
        <v>2.2717610600000002</v>
      </c>
      <c r="L178" s="61">
        <f t="shared" si="14"/>
        <v>76.77553126180176</v>
      </c>
      <c r="M178" s="61">
        <f t="shared" si="15"/>
        <v>93.123041812566726</v>
      </c>
    </row>
    <row r="179" spans="1:13" s="21" customFormat="1" ht="13.5">
      <c r="A179" s="72" t="s">
        <v>109</v>
      </c>
      <c r="B179" s="72"/>
      <c r="C179" s="72"/>
      <c r="D179" s="72"/>
      <c r="E179" s="72"/>
      <c r="F179" s="72"/>
      <c r="G179" s="71">
        <f>+G180</f>
        <v>10106.272010000001</v>
      </c>
      <c r="H179" s="71">
        <f>+H180</f>
        <v>11940.824163890004</v>
      </c>
      <c r="I179" s="71">
        <f>+I180</f>
        <v>9455.7065402999997</v>
      </c>
      <c r="J179" s="71">
        <f>+J180</f>
        <v>8420.5055763699966</v>
      </c>
      <c r="K179" s="71"/>
      <c r="L179" s="71">
        <f t="shared" si="14"/>
        <v>70.51862970928147</v>
      </c>
      <c r="M179" s="71">
        <f t="shared" si="15"/>
        <v>89.052103515289943</v>
      </c>
    </row>
    <row r="180" spans="1:13" s="21" customFormat="1" ht="13.5">
      <c r="A180" s="60"/>
      <c r="B180" s="60" t="s">
        <v>108</v>
      </c>
      <c r="C180" s="60"/>
      <c r="D180" s="60"/>
      <c r="E180" s="59"/>
      <c r="F180" s="59"/>
      <c r="G180" s="70">
        <f>+G181+G193+G197</f>
        <v>10106.272010000001</v>
      </c>
      <c r="H180" s="70">
        <f>+H181+H193+H197</f>
        <v>11940.824163890004</v>
      </c>
      <c r="I180" s="70">
        <f>+I181+I193+I197</f>
        <v>9455.7065402999997</v>
      </c>
      <c r="J180" s="70">
        <f>+J181+J193+J197</f>
        <v>8420.5055763699966</v>
      </c>
      <c r="K180" s="69"/>
      <c r="L180" s="69">
        <f t="shared" si="14"/>
        <v>70.51862970928147</v>
      </c>
      <c r="M180" s="69">
        <f t="shared" si="15"/>
        <v>89.052103515289943</v>
      </c>
    </row>
    <row r="181" spans="1:13" s="21" customFormat="1" ht="13.5">
      <c r="A181" s="60"/>
      <c r="B181" s="60"/>
      <c r="C181" s="60" t="s">
        <v>107</v>
      </c>
      <c r="D181" s="60"/>
      <c r="E181" s="59"/>
      <c r="F181" s="59"/>
      <c r="G181" s="70">
        <f>SUM(G182:G192)</f>
        <v>7124.3597990000007</v>
      </c>
      <c r="H181" s="70">
        <f>SUM(H182:H192)</f>
        <v>8605.7539444600043</v>
      </c>
      <c r="I181" s="70">
        <f>SUM(I182:I192)</f>
        <v>6954.5067221300023</v>
      </c>
      <c r="J181" s="70">
        <f>SUM(J182:J192)</f>
        <v>6043.1845961599956</v>
      </c>
      <c r="K181" s="69"/>
      <c r="L181" s="69">
        <f t="shared" si="14"/>
        <v>70.222604958980099</v>
      </c>
      <c r="M181" s="69">
        <f t="shared" si="15"/>
        <v>86.89594873680862</v>
      </c>
    </row>
    <row r="182" spans="1:13">
      <c r="A182" s="51"/>
      <c r="B182" s="51"/>
      <c r="C182" s="57"/>
      <c r="D182" s="57" t="s">
        <v>106</v>
      </c>
      <c r="E182" s="57"/>
      <c r="F182" s="57"/>
      <c r="G182" s="68">
        <v>247.85701399999999</v>
      </c>
      <c r="H182" s="55">
        <v>388.69109036000003</v>
      </c>
      <c r="I182" s="55">
        <v>261.49516383000002</v>
      </c>
      <c r="J182" s="55">
        <v>253.20419036000007</v>
      </c>
      <c r="K182" s="68">
        <v>2.9943500000000001E-2</v>
      </c>
      <c r="L182" s="68">
        <f t="shared" si="14"/>
        <v>65.142782183529349</v>
      </c>
      <c r="M182" s="68">
        <f t="shared" si="15"/>
        <v>96.829397015009434</v>
      </c>
    </row>
    <row r="183" spans="1:13">
      <c r="A183" s="51"/>
      <c r="B183" s="51"/>
      <c r="C183" s="51"/>
      <c r="D183" s="51" t="s">
        <v>105</v>
      </c>
      <c r="E183" s="57"/>
      <c r="F183" s="57"/>
      <c r="G183" s="56">
        <v>13.303207</v>
      </c>
      <c r="H183" s="55">
        <v>13.139429</v>
      </c>
      <c r="I183" s="55">
        <v>10.69195</v>
      </c>
      <c r="J183" s="55">
        <v>7.0873528899999991</v>
      </c>
      <c r="K183" s="55">
        <v>0.19161800000000001</v>
      </c>
      <c r="L183" s="55">
        <f t="shared" si="14"/>
        <v>53.939580555593395</v>
      </c>
      <c r="M183" s="64">
        <f t="shared" si="15"/>
        <v>66.286812882589231</v>
      </c>
    </row>
    <row r="184" spans="1:13">
      <c r="A184" s="51"/>
      <c r="B184" s="51"/>
      <c r="C184" s="51"/>
      <c r="D184" s="51" t="s">
        <v>104</v>
      </c>
      <c r="E184" s="57"/>
      <c r="F184" s="57"/>
      <c r="G184" s="56">
        <v>854.37305200000003</v>
      </c>
      <c r="H184" s="55">
        <v>1103.2507071700004</v>
      </c>
      <c r="I184" s="55">
        <v>880.46347457000013</v>
      </c>
      <c r="J184" s="55">
        <v>700.98384449000002</v>
      </c>
      <c r="K184" s="55">
        <v>8.5804794600000012</v>
      </c>
      <c r="L184" s="55">
        <f t="shared" si="14"/>
        <v>63.53803717816109</v>
      </c>
      <c r="M184" s="64">
        <f t="shared" si="15"/>
        <v>79.61532360355389</v>
      </c>
    </row>
    <row r="185" spans="1:13">
      <c r="A185" s="51"/>
      <c r="B185" s="51"/>
      <c r="C185" s="51"/>
      <c r="D185" s="51" t="s">
        <v>103</v>
      </c>
      <c r="E185" s="57"/>
      <c r="F185" s="57"/>
      <c r="G185" s="56">
        <v>65.876890000000003</v>
      </c>
      <c r="H185" s="55">
        <v>65.459199999999996</v>
      </c>
      <c r="I185" s="55">
        <v>54.217472999999998</v>
      </c>
      <c r="J185" s="55">
        <v>53.793835000000001</v>
      </c>
      <c r="K185" s="55">
        <v>0</v>
      </c>
      <c r="L185" s="55">
        <f t="shared" si="14"/>
        <v>82.179181841513511</v>
      </c>
      <c r="M185" s="64">
        <f t="shared" si="15"/>
        <v>99.218631971283514</v>
      </c>
    </row>
    <row r="186" spans="1:13">
      <c r="A186" s="51"/>
      <c r="B186" s="51"/>
      <c r="C186" s="51"/>
      <c r="D186" s="51" t="s">
        <v>102</v>
      </c>
      <c r="E186" s="57"/>
      <c r="F186" s="57"/>
      <c r="G186" s="56">
        <v>3623.221035</v>
      </c>
      <c r="H186" s="55">
        <v>3770.1792026000039</v>
      </c>
      <c r="I186" s="55">
        <v>2859.5490833200033</v>
      </c>
      <c r="J186" s="55">
        <v>2601.2488789199956</v>
      </c>
      <c r="K186" s="55">
        <v>33.123656020000013</v>
      </c>
      <c r="L186" s="55">
        <f t="shared" si="14"/>
        <v>68.995364388146683</v>
      </c>
      <c r="M186" s="64">
        <f t="shared" si="15"/>
        <v>90.967100166012358</v>
      </c>
    </row>
    <row r="187" spans="1:13">
      <c r="A187" s="51"/>
      <c r="B187" s="51"/>
      <c r="C187" s="51"/>
      <c r="D187" s="51" t="s">
        <v>101</v>
      </c>
      <c r="E187" s="57"/>
      <c r="F187" s="57"/>
      <c r="G187" s="56">
        <v>8.6003380000000007</v>
      </c>
      <c r="H187" s="55">
        <v>157.67168780999998</v>
      </c>
      <c r="I187" s="55">
        <v>155.98458380999995</v>
      </c>
      <c r="J187" s="55">
        <v>155.41788797999999</v>
      </c>
      <c r="K187" s="55">
        <v>5.259987E-2</v>
      </c>
      <c r="L187" s="55">
        <f t="shared" si="14"/>
        <v>98.570574171365564</v>
      </c>
      <c r="M187" s="64">
        <f t="shared" si="15"/>
        <v>99.63669754012983</v>
      </c>
    </row>
    <row r="188" spans="1:13">
      <c r="A188" s="51"/>
      <c r="B188" s="51"/>
      <c r="C188" s="51"/>
      <c r="D188" s="51" t="s">
        <v>100</v>
      </c>
      <c r="E188" s="57"/>
      <c r="F188" s="57"/>
      <c r="G188" s="56">
        <v>246.853453</v>
      </c>
      <c r="H188" s="55">
        <v>249.07015888000001</v>
      </c>
      <c r="I188" s="55">
        <v>189.45657963999997</v>
      </c>
      <c r="J188" s="55">
        <v>189.43100777999996</v>
      </c>
      <c r="K188" s="55">
        <v>0</v>
      </c>
      <c r="L188" s="55">
        <f t="shared" si="14"/>
        <v>76.055280420512474</v>
      </c>
      <c r="M188" s="64">
        <f t="shared" si="15"/>
        <v>99.986502522082574</v>
      </c>
    </row>
    <row r="189" spans="1:13">
      <c r="A189" s="51"/>
      <c r="B189" s="51"/>
      <c r="C189" s="51"/>
      <c r="D189" s="51" t="s">
        <v>99</v>
      </c>
      <c r="E189" s="57"/>
      <c r="F189" s="57"/>
      <c r="G189" s="68">
        <v>27.384463</v>
      </c>
      <c r="H189" s="55">
        <v>28.737763999999999</v>
      </c>
      <c r="I189" s="55">
        <v>21.763286999999998</v>
      </c>
      <c r="J189" s="55">
        <v>21.763286999999998</v>
      </c>
      <c r="K189" s="68">
        <v>0</v>
      </c>
      <c r="L189" s="68">
        <f t="shared" si="14"/>
        <v>75.730620517309561</v>
      </c>
      <c r="M189" s="67">
        <f t="shared" si="15"/>
        <v>100</v>
      </c>
    </row>
    <row r="190" spans="1:13" ht="12.75">
      <c r="A190" s="51"/>
      <c r="B190" s="51"/>
      <c r="C190" s="51"/>
      <c r="D190" s="51" t="s">
        <v>98</v>
      </c>
      <c r="E190" s="66"/>
      <c r="F190" s="65"/>
      <c r="G190" s="56">
        <v>1886.920924</v>
      </c>
      <c r="H190" s="55">
        <v>2679.9195581399986</v>
      </c>
      <c r="I190" s="55">
        <v>2401.0489524999994</v>
      </c>
      <c r="J190" s="55">
        <v>1953.1658065499994</v>
      </c>
      <c r="K190" s="55">
        <v>52.467760149999997</v>
      </c>
      <c r="L190" s="55">
        <f t="shared" si="14"/>
        <v>72.881508723552741</v>
      </c>
      <c r="M190" s="64">
        <f t="shared" si="15"/>
        <v>81.346355080196972</v>
      </c>
    </row>
    <row r="191" spans="1:13" ht="12.75">
      <c r="A191" s="51"/>
      <c r="B191" s="51"/>
      <c r="C191" s="51"/>
      <c r="D191" s="51" t="s">
        <v>97</v>
      </c>
      <c r="E191" s="66"/>
      <c r="F191" s="65"/>
      <c r="G191" s="56">
        <v>107.913685</v>
      </c>
      <c r="H191" s="55">
        <v>107.57940850999999</v>
      </c>
      <c r="I191" s="55">
        <v>89.619908510000002</v>
      </c>
      <c r="J191" s="55">
        <v>79.787769130000015</v>
      </c>
      <c r="K191" s="55">
        <v>24.381705920000002</v>
      </c>
      <c r="L191" s="55">
        <f t="shared" si="14"/>
        <v>74.166395070468695</v>
      </c>
      <c r="M191" s="64">
        <f t="shared" si="15"/>
        <v>89.029067822689314</v>
      </c>
    </row>
    <row r="192" spans="1:13" ht="12.75">
      <c r="A192" s="51"/>
      <c r="B192" s="51"/>
      <c r="C192" s="51"/>
      <c r="D192" s="51" t="s">
        <v>96</v>
      </c>
      <c r="E192" s="66"/>
      <c r="F192" s="65"/>
      <c r="G192" s="56">
        <v>42.055737999999998</v>
      </c>
      <c r="H192" s="55">
        <v>42.05573798999999</v>
      </c>
      <c r="I192" s="55">
        <v>30.21626594999999</v>
      </c>
      <c r="J192" s="55">
        <v>27.300736059999998</v>
      </c>
      <c r="K192" s="55">
        <v>0.36800318999999998</v>
      </c>
      <c r="L192" s="55">
        <f t="shared" si="14"/>
        <v>64.915603351180195</v>
      </c>
      <c r="M192" s="64">
        <f t="shared" si="15"/>
        <v>90.351124474399214</v>
      </c>
    </row>
    <row r="193" spans="1:13" s="21" customFormat="1" ht="13.5">
      <c r="A193" s="60"/>
      <c r="B193" s="60"/>
      <c r="C193" s="59" t="s">
        <v>95</v>
      </c>
      <c r="D193" s="59"/>
      <c r="E193" s="59"/>
      <c r="F193" s="59"/>
      <c r="G193" s="58">
        <f>SUM(G194:G196)</f>
        <v>2099.7065969999999</v>
      </c>
      <c r="H193" s="58">
        <f>SUM(H194:H196)</f>
        <v>2433.9299872100005</v>
      </c>
      <c r="I193" s="58">
        <f>SUM(I194:I196)</f>
        <v>1856.7940095599984</v>
      </c>
      <c r="J193" s="58">
        <f>SUM(J194:J196)</f>
        <v>1778.3062364300008</v>
      </c>
      <c r="K193" s="58"/>
      <c r="L193" s="58">
        <f t="shared" si="14"/>
        <v>73.06316310554449</v>
      </c>
      <c r="M193" s="63">
        <f t="shared" si="15"/>
        <v>95.772941278036726</v>
      </c>
    </row>
    <row r="194" spans="1:13">
      <c r="A194" s="51"/>
      <c r="B194" s="51"/>
      <c r="C194" s="51"/>
      <c r="D194" s="51" t="s">
        <v>94</v>
      </c>
      <c r="E194" s="57"/>
      <c r="F194" s="57"/>
      <c r="G194" s="56">
        <v>1050.467208</v>
      </c>
      <c r="H194" s="55">
        <v>1373.41576007</v>
      </c>
      <c r="I194" s="55">
        <v>1058.3495837399983</v>
      </c>
      <c r="J194" s="55">
        <v>995.095308340001</v>
      </c>
      <c r="K194" s="61">
        <v>16.849665220000006</v>
      </c>
      <c r="L194" s="61">
        <f t="shared" si="14"/>
        <v>72.454047584926727</v>
      </c>
      <c r="M194" s="62">
        <f t="shared" si="15"/>
        <v>94.023309842814967</v>
      </c>
    </row>
    <row r="195" spans="1:13">
      <c r="A195" s="51"/>
      <c r="B195" s="51"/>
      <c r="C195" s="51"/>
      <c r="D195" s="51" t="s">
        <v>93</v>
      </c>
      <c r="E195" s="57"/>
      <c r="F195" s="57"/>
      <c r="G195" s="56">
        <v>906.46188299999994</v>
      </c>
      <c r="H195" s="55">
        <v>914.94388966000031</v>
      </c>
      <c r="I195" s="55">
        <v>700.64369236000016</v>
      </c>
      <c r="J195" s="55">
        <v>688.22869799</v>
      </c>
      <c r="K195" s="61">
        <v>2.2767646500000001</v>
      </c>
      <c r="L195" s="61">
        <f t="shared" si="14"/>
        <v>75.220863898632146</v>
      </c>
      <c r="M195" s="61">
        <f t="shared" si="15"/>
        <v>98.228058782891154</v>
      </c>
    </row>
    <row r="196" spans="1:13">
      <c r="A196" s="51"/>
      <c r="B196" s="51"/>
      <c r="C196" s="51"/>
      <c r="D196" s="51" t="s">
        <v>92</v>
      </c>
      <c r="E196" s="57"/>
      <c r="F196" s="57"/>
      <c r="G196" s="56">
        <v>142.77750599999999</v>
      </c>
      <c r="H196" s="55">
        <v>145.57033747999998</v>
      </c>
      <c r="I196" s="55">
        <v>97.800733459999989</v>
      </c>
      <c r="J196" s="55">
        <v>94.982230099999981</v>
      </c>
      <c r="K196" s="61">
        <v>0.16085338000000002</v>
      </c>
      <c r="L196" s="61">
        <f t="shared" si="14"/>
        <v>65.248340935562965</v>
      </c>
      <c r="M196" s="61">
        <f t="shared" si="15"/>
        <v>97.118116336875161</v>
      </c>
    </row>
    <row r="197" spans="1:13" s="21" customFormat="1" ht="13.5">
      <c r="A197" s="60"/>
      <c r="B197" s="60"/>
      <c r="C197" s="60" t="s">
        <v>91</v>
      </c>
      <c r="D197" s="60"/>
      <c r="E197" s="59"/>
      <c r="F197" s="59"/>
      <c r="G197" s="58">
        <f>SUM(G198)</f>
        <v>882.20561399999997</v>
      </c>
      <c r="H197" s="58">
        <f>SUM(H198)</f>
        <v>901.14023221999923</v>
      </c>
      <c r="I197" s="58">
        <f>SUM(I198)</f>
        <v>644.40580860999978</v>
      </c>
      <c r="J197" s="58">
        <f>SUM(J198)</f>
        <v>599.01474377999978</v>
      </c>
      <c r="K197" s="58"/>
      <c r="L197" s="58">
        <f t="shared" si="14"/>
        <v>66.472977496998467</v>
      </c>
      <c r="M197" s="58">
        <f t="shared" si="15"/>
        <v>92.956136610886588</v>
      </c>
    </row>
    <row r="198" spans="1:13">
      <c r="A198" s="51"/>
      <c r="B198" s="51"/>
      <c r="C198" s="51"/>
      <c r="D198" s="51" t="s">
        <v>91</v>
      </c>
      <c r="E198" s="57"/>
      <c r="F198" s="57"/>
      <c r="G198" s="56">
        <v>882.20561399999997</v>
      </c>
      <c r="H198" s="55">
        <v>901.14023221999923</v>
      </c>
      <c r="I198" s="55">
        <v>644.40580860999978</v>
      </c>
      <c r="J198" s="55">
        <v>599.01474377999978</v>
      </c>
      <c r="K198" s="55">
        <v>0</v>
      </c>
      <c r="L198" s="55">
        <f t="shared" si="14"/>
        <v>66.472977496998467</v>
      </c>
      <c r="M198" s="55">
        <f t="shared" si="15"/>
        <v>92.956136610886588</v>
      </c>
    </row>
    <row r="199" spans="1:13" ht="3.75" customHeight="1" thickBot="1">
      <c r="A199" s="30"/>
      <c r="B199" s="53"/>
      <c r="C199" s="52"/>
      <c r="D199" s="52"/>
      <c r="E199" s="52"/>
      <c r="F199" s="52"/>
      <c r="G199" s="54"/>
      <c r="H199" s="19"/>
      <c r="I199" s="19"/>
      <c r="J199" s="30"/>
      <c r="K199" s="53"/>
      <c r="L199" s="52"/>
      <c r="M199" s="52"/>
    </row>
    <row r="200" spans="1:13" ht="12.75" customHeight="1">
      <c r="A200" s="51" t="s">
        <v>54</v>
      </c>
      <c r="G200" s="1"/>
      <c r="K200" s="1"/>
    </row>
    <row r="201" spans="1:13" ht="15">
      <c r="A201" s="346" t="s">
        <v>677</v>
      </c>
      <c r="B201" s="347"/>
      <c r="C201" s="347"/>
      <c r="D201" s="347"/>
      <c r="E201" s="347"/>
      <c r="F201" s="347"/>
      <c r="G201" s="347"/>
      <c r="H201" s="347"/>
      <c r="I201" s="347"/>
      <c r="J201" s="347"/>
      <c r="K201" s="347"/>
      <c r="L201" s="347"/>
      <c r="M201" s="347"/>
    </row>
    <row r="202" spans="1:13" ht="12.75" customHeight="1">
      <c r="A202" s="51" t="s">
        <v>35</v>
      </c>
      <c r="G202" s="1"/>
      <c r="K202" s="1"/>
    </row>
    <row r="203" spans="1:13">
      <c r="G203" s="1"/>
      <c r="K203" s="1"/>
    </row>
    <row r="204" spans="1:13">
      <c r="F204" s="247"/>
      <c r="G204" s="247"/>
      <c r="H204" s="247"/>
      <c r="I204" s="247"/>
      <c r="J204" s="247"/>
      <c r="K204" s="1"/>
    </row>
    <row r="205" spans="1:13" ht="10.5" customHeight="1">
      <c r="F205" s="247"/>
      <c r="G205" s="248"/>
      <c r="H205" s="248"/>
      <c r="I205" s="248"/>
      <c r="J205" s="248"/>
      <c r="K205" s="1"/>
      <c r="L205" s="249"/>
      <c r="M205" s="249"/>
    </row>
    <row r="206" spans="1:13" ht="10.5" customHeight="1">
      <c r="F206" s="247"/>
      <c r="G206" s="248"/>
      <c r="H206" s="248"/>
      <c r="I206" s="248"/>
      <c r="J206" s="248"/>
      <c r="K206" s="1"/>
      <c r="L206" s="249"/>
      <c r="M206" s="249"/>
    </row>
    <row r="207" spans="1:13" ht="10.5" customHeight="1">
      <c r="F207" s="247"/>
      <c r="G207" s="248"/>
      <c r="H207" s="248"/>
      <c r="I207" s="248"/>
      <c r="J207" s="248"/>
      <c r="K207" s="1"/>
      <c r="L207" s="249"/>
      <c r="M207" s="249"/>
    </row>
    <row r="208" spans="1:13" ht="10.5" customHeight="1">
      <c r="F208" s="247"/>
      <c r="G208" s="248"/>
      <c r="H208" s="248"/>
      <c r="I208" s="248"/>
      <c r="J208" s="248"/>
      <c r="K208" s="1"/>
      <c r="L208" s="249"/>
      <c r="M208" s="249"/>
    </row>
    <row r="209" spans="6:13" ht="10.5" customHeight="1">
      <c r="F209" s="247"/>
      <c r="G209" s="248"/>
      <c r="H209" s="248"/>
      <c r="I209" s="248"/>
      <c r="J209" s="248"/>
      <c r="L209" s="249"/>
      <c r="M209" s="249"/>
    </row>
    <row r="210" spans="6:13" ht="10.5" customHeight="1">
      <c r="F210" s="247"/>
      <c r="G210" s="248"/>
      <c r="H210" s="248"/>
      <c r="I210" s="248"/>
      <c r="J210" s="248"/>
      <c r="L210" s="249"/>
      <c r="M210" s="249"/>
    </row>
    <row r="211" spans="6:13" ht="10.5" customHeight="1">
      <c r="F211" s="247"/>
      <c r="G211" s="248"/>
      <c r="H211" s="248"/>
      <c r="I211" s="248"/>
      <c r="J211" s="248"/>
      <c r="L211" s="249"/>
      <c r="M211" s="249"/>
    </row>
    <row r="212" spans="6:13" ht="10.5" customHeight="1">
      <c r="F212" s="247"/>
      <c r="G212" s="248"/>
      <c r="H212" s="248"/>
      <c r="I212" s="248"/>
      <c r="J212" s="248"/>
      <c r="L212" s="249"/>
      <c r="M212" s="249"/>
    </row>
    <row r="213" spans="6:13" ht="10.5" customHeight="1">
      <c r="F213" s="247"/>
      <c r="G213" s="248"/>
      <c r="H213" s="248"/>
      <c r="I213" s="248"/>
      <c r="J213" s="248"/>
      <c r="L213" s="249"/>
      <c r="M213" s="249"/>
    </row>
    <row r="214" spans="6:13" ht="10.5" customHeight="1">
      <c r="F214" s="247"/>
      <c r="G214" s="248"/>
      <c r="H214" s="248"/>
      <c r="I214" s="248"/>
      <c r="J214" s="248"/>
      <c r="L214" s="249"/>
      <c r="M214" s="249"/>
    </row>
    <row r="215" spans="6:13" ht="10.5" customHeight="1">
      <c r="F215" s="247"/>
      <c r="G215" s="248"/>
      <c r="H215" s="248"/>
      <c r="I215" s="248"/>
      <c r="J215" s="248"/>
      <c r="L215" s="249"/>
      <c r="M215" s="249"/>
    </row>
  </sheetData>
  <mergeCells count="11">
    <mergeCell ref="B108:F108"/>
    <mergeCell ref="A1:F1"/>
    <mergeCell ref="C4:F7"/>
    <mergeCell ref="A201:M201"/>
    <mergeCell ref="A3:M3"/>
    <mergeCell ref="I4:J4"/>
    <mergeCell ref="L4:M5"/>
    <mergeCell ref="G5:G6"/>
    <mergeCell ref="H5:H6"/>
    <mergeCell ref="I5:I6"/>
    <mergeCell ref="A4:B7"/>
  </mergeCells>
  <pageMargins left="0" right="0" top="0" bottom="0" header="0.31496062992125984" footer="0.39370078740157483"/>
  <pageSetup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showGridLines="0" zoomScale="140" zoomScaleNormal="140" workbookViewId="0">
      <selection sqref="A1:B1"/>
    </sheetView>
  </sheetViews>
  <sheetFormatPr baseColWidth="10" defaultColWidth="11.42578125" defaultRowHeight="12"/>
  <cols>
    <col min="1" max="1" width="5.42578125" style="50" customWidth="1"/>
    <col min="2" max="2" width="56.5703125" style="1" customWidth="1"/>
    <col min="3" max="3" width="14.7109375" style="48" customWidth="1"/>
    <col min="4" max="6" width="14.7109375" style="1" customWidth="1"/>
    <col min="7" max="7" width="0.85546875" style="3" customWidth="1"/>
    <col min="8" max="9" width="14.7109375" style="49" customWidth="1"/>
    <col min="10" max="10" width="11.7109375" style="49" customWidth="1"/>
    <col min="11" max="16384" width="11.42578125" style="1"/>
  </cols>
  <sheetData>
    <row r="1" spans="1:10" s="116" customFormat="1" ht="42" customHeight="1">
      <c r="A1" s="352" t="s">
        <v>0</v>
      </c>
      <c r="B1" s="352"/>
      <c r="C1" s="95" t="s">
        <v>89</v>
      </c>
      <c r="D1" s="297"/>
      <c r="E1" s="207"/>
      <c r="G1" s="117"/>
    </row>
    <row r="2" spans="1:10" ht="14.25" customHeight="1">
      <c r="C2" s="1"/>
    </row>
    <row r="3" spans="1:10" s="115" customFormat="1" ht="56.25" customHeight="1">
      <c r="A3" s="337" t="s">
        <v>657</v>
      </c>
      <c r="B3" s="337"/>
      <c r="C3" s="337"/>
      <c r="D3" s="337"/>
      <c r="E3" s="337"/>
      <c r="F3" s="337"/>
      <c r="G3" s="337"/>
      <c r="H3" s="337"/>
      <c r="I3" s="337"/>
    </row>
    <row r="4" spans="1:10" ht="12.75" customHeight="1">
      <c r="A4" s="353" t="s">
        <v>4</v>
      </c>
      <c r="B4" s="338" t="s">
        <v>364</v>
      </c>
      <c r="C4" s="87"/>
      <c r="D4" s="87"/>
      <c r="E4" s="340" t="s">
        <v>1</v>
      </c>
      <c r="F4" s="340"/>
      <c r="G4" s="88"/>
      <c r="H4" s="338" t="s">
        <v>3</v>
      </c>
      <c r="I4" s="338"/>
    </row>
    <row r="5" spans="1:10" ht="12.75" customHeight="1">
      <c r="A5" s="353"/>
      <c r="B5" s="338"/>
      <c r="C5" s="335" t="s">
        <v>2</v>
      </c>
      <c r="D5" s="335" t="s">
        <v>79</v>
      </c>
      <c r="E5" s="335" t="s">
        <v>250</v>
      </c>
      <c r="F5" s="114" t="s">
        <v>34</v>
      </c>
      <c r="G5" s="44"/>
      <c r="H5" s="339"/>
      <c r="I5" s="339"/>
    </row>
    <row r="6" spans="1:10" ht="18" customHeight="1">
      <c r="A6" s="353"/>
      <c r="B6" s="338"/>
      <c r="C6" s="335"/>
      <c r="D6" s="335"/>
      <c r="E6" s="335"/>
      <c r="F6" s="267" t="s">
        <v>652</v>
      </c>
      <c r="G6" s="45"/>
      <c r="H6" s="267" t="s">
        <v>79</v>
      </c>
      <c r="I6" s="267" t="s">
        <v>5</v>
      </c>
    </row>
    <row r="7" spans="1:10" ht="12.75" customHeight="1">
      <c r="A7" s="354"/>
      <c r="B7" s="339"/>
      <c r="C7" s="28" t="s">
        <v>6</v>
      </c>
      <c r="D7" s="28" t="s">
        <v>7</v>
      </c>
      <c r="E7" s="28" t="s">
        <v>8</v>
      </c>
      <c r="F7" s="29" t="s">
        <v>9</v>
      </c>
      <c r="G7" s="29"/>
      <c r="H7" s="29" t="s">
        <v>76</v>
      </c>
      <c r="I7" s="29" t="s">
        <v>77</v>
      </c>
    </row>
    <row r="8" spans="1:10" ht="12.75" customHeight="1">
      <c r="A8" s="4" t="s">
        <v>655</v>
      </c>
      <c r="B8" s="4"/>
      <c r="C8" s="11">
        <f>+C9+C11+C13+C20+C23+C30+C47+C76+C78+C83+C85+C90+C92+C94+C125+C127+C123</f>
        <v>86446594874.412674</v>
      </c>
      <c r="D8" s="11">
        <f>+D9+D11+D13+D20+D23+D30+D47+D76+D78+D83+D85+D90+D92+D94+D125+D127+D123</f>
        <v>86498818622.537811</v>
      </c>
      <c r="E8" s="11">
        <f>+E9+E11+E13+E20+E23+E30+E47+E76+E78+E83+E85+E90+E92+E94+E125+E127+E123</f>
        <v>65750009261.023033</v>
      </c>
      <c r="F8" s="11">
        <f>+F9+F11+F13+F20+F23+F30+F47+F76+F78+F83+F85+F90+F92+F94+F125+F127+F123</f>
        <v>62584281225.784729</v>
      </c>
      <c r="G8" s="11"/>
      <c r="H8" s="12">
        <f t="shared" ref="H8:H39" si="0">IFERROR(+F8/D8*100,"n.a")</f>
        <v>72.352758364121755</v>
      </c>
      <c r="I8" s="12">
        <f t="shared" ref="I8:I39" si="1">IFERROR(+F8/E8*100,"n.a")</f>
        <v>95.185205187317038</v>
      </c>
    </row>
    <row r="9" spans="1:10" ht="12.75" customHeight="1">
      <c r="A9" s="108" t="s">
        <v>53</v>
      </c>
      <c r="B9" s="108"/>
      <c r="C9" s="108">
        <f>+C10</f>
        <v>80209408</v>
      </c>
      <c r="D9" s="108">
        <f>+D10</f>
        <v>81697097.040000021</v>
      </c>
      <c r="E9" s="108">
        <f>+E10</f>
        <v>48291963.11999999</v>
      </c>
      <c r="F9" s="108">
        <f>+F10</f>
        <v>47499575.109999992</v>
      </c>
      <c r="G9" s="24"/>
      <c r="H9" s="25">
        <f t="shared" si="0"/>
        <v>58.141080688269184</v>
      </c>
      <c r="I9" s="25">
        <f t="shared" si="1"/>
        <v>98.359172088260308</v>
      </c>
    </row>
    <row r="10" spans="1:10" ht="12.75" customHeight="1">
      <c r="A10" s="106"/>
      <c r="B10" s="104" t="s">
        <v>363</v>
      </c>
      <c r="C10" s="104">
        <v>80209408</v>
      </c>
      <c r="D10" s="104">
        <v>81697097.040000021</v>
      </c>
      <c r="E10" s="104">
        <v>48291963.11999999</v>
      </c>
      <c r="F10" s="104">
        <v>47499575.109999992</v>
      </c>
      <c r="G10" s="13"/>
      <c r="H10" s="14">
        <f t="shared" si="0"/>
        <v>58.141080688269184</v>
      </c>
      <c r="I10" s="14">
        <f t="shared" si="1"/>
        <v>98.359172088260308</v>
      </c>
      <c r="J10" s="1"/>
    </row>
    <row r="11" spans="1:10" ht="12.75" customHeight="1">
      <c r="A11" s="108" t="s">
        <v>362</v>
      </c>
      <c r="B11" s="108"/>
      <c r="C11" s="108">
        <f>+C12</f>
        <v>5300000</v>
      </c>
      <c r="D11" s="108">
        <f>+D12</f>
        <v>5300000</v>
      </c>
      <c r="E11" s="108">
        <f>+E12</f>
        <v>3313718.15</v>
      </c>
      <c r="F11" s="108">
        <f>+F12</f>
        <v>1733718.15</v>
      </c>
      <c r="G11" s="26"/>
      <c r="H11" s="25">
        <f t="shared" si="0"/>
        <v>32.711663207547168</v>
      </c>
      <c r="I11" s="25">
        <f t="shared" si="1"/>
        <v>52.319421010504463</v>
      </c>
    </row>
    <row r="12" spans="1:10" ht="12.75" customHeight="1">
      <c r="A12" s="106"/>
      <c r="B12" s="104" t="s">
        <v>361</v>
      </c>
      <c r="C12" s="104">
        <v>5300000</v>
      </c>
      <c r="D12" s="104">
        <v>5300000</v>
      </c>
      <c r="E12" s="104">
        <v>3313718.15</v>
      </c>
      <c r="F12" s="104">
        <v>1733718.15</v>
      </c>
      <c r="G12" s="13"/>
      <c r="H12" s="14">
        <f t="shared" si="0"/>
        <v>32.711663207547168</v>
      </c>
      <c r="I12" s="14">
        <f t="shared" si="1"/>
        <v>52.319421010504463</v>
      </c>
      <c r="J12" s="1"/>
    </row>
    <row r="13" spans="1:10" ht="12.75" customHeight="1">
      <c r="A13" s="108" t="s">
        <v>360</v>
      </c>
      <c r="B13" s="108"/>
      <c r="C13" s="108">
        <f>SUM(C14:C19)</f>
        <v>8774144865</v>
      </c>
      <c r="D13" s="108">
        <f>SUM(D14:D19)</f>
        <v>8890754712.5100002</v>
      </c>
      <c r="E13" s="108">
        <f>SUM(E14:E19)</f>
        <v>7536355108.6900005</v>
      </c>
      <c r="F13" s="108">
        <f>SUM(F14:F19)</f>
        <v>6614778516.1900005</v>
      </c>
      <c r="G13" s="26"/>
      <c r="H13" s="25">
        <f t="shared" si="0"/>
        <v>74.40064122883156</v>
      </c>
      <c r="I13" s="25">
        <f t="shared" si="1"/>
        <v>87.771587468889962</v>
      </c>
    </row>
    <row r="14" spans="1:10" ht="12.75" customHeight="1">
      <c r="A14" s="4"/>
      <c r="B14" s="104" t="s">
        <v>359</v>
      </c>
      <c r="C14" s="104">
        <v>151084002</v>
      </c>
      <c r="D14" s="104">
        <v>148679921.63</v>
      </c>
      <c r="E14" s="104">
        <v>107086817.13</v>
      </c>
      <c r="F14" s="104">
        <v>99897900.560000002</v>
      </c>
      <c r="G14" s="13"/>
      <c r="H14" s="14">
        <f t="shared" si="0"/>
        <v>67.18990665639619</v>
      </c>
      <c r="I14" s="14">
        <f t="shared" si="1"/>
        <v>93.286833279139415</v>
      </c>
      <c r="J14" s="1"/>
    </row>
    <row r="15" spans="1:10" ht="12.75" customHeight="1">
      <c r="A15" s="4"/>
      <c r="B15" s="104" t="s">
        <v>358</v>
      </c>
      <c r="C15" s="104">
        <v>2639479053</v>
      </c>
      <c r="D15" s="104">
        <v>2730767418.8800001</v>
      </c>
      <c r="E15" s="104">
        <v>2622914548.3000002</v>
      </c>
      <c r="F15" s="104">
        <v>1886395751.7</v>
      </c>
      <c r="G15" s="13"/>
      <c r="H15" s="14">
        <f t="shared" si="0"/>
        <v>69.079326882905619</v>
      </c>
      <c r="I15" s="14">
        <f t="shared" si="1"/>
        <v>71.919832574135398</v>
      </c>
      <c r="J15" s="1"/>
    </row>
    <row r="16" spans="1:10" ht="12.75" customHeight="1">
      <c r="A16" s="4"/>
      <c r="B16" s="104" t="s">
        <v>172</v>
      </c>
      <c r="C16" s="104">
        <v>2675100095</v>
      </c>
      <c r="D16" s="104">
        <v>2716760394.4499998</v>
      </c>
      <c r="E16" s="104">
        <v>2208647488</v>
      </c>
      <c r="F16" s="104">
        <v>2208647488</v>
      </c>
      <c r="G16" s="109"/>
      <c r="H16" s="14">
        <f t="shared" si="0"/>
        <v>81.297102700407052</v>
      </c>
      <c r="I16" s="14">
        <f t="shared" si="1"/>
        <v>100</v>
      </c>
      <c r="J16" s="1"/>
    </row>
    <row r="17" spans="1:10" ht="12.75" customHeight="1">
      <c r="A17" s="111"/>
      <c r="B17" s="104" t="s">
        <v>176</v>
      </c>
      <c r="C17" s="104">
        <v>1399082945</v>
      </c>
      <c r="D17" s="104">
        <v>1398936246</v>
      </c>
      <c r="E17" s="104">
        <v>1220107050.5999999</v>
      </c>
      <c r="F17" s="104">
        <v>1194534511.5999999</v>
      </c>
      <c r="G17" s="11"/>
      <c r="H17" s="14">
        <f t="shared" si="0"/>
        <v>85.388774150040845</v>
      </c>
      <c r="I17" s="14">
        <f t="shared" si="1"/>
        <v>97.904074155835389</v>
      </c>
      <c r="J17" s="1"/>
    </row>
    <row r="18" spans="1:10" ht="12.75" customHeight="1">
      <c r="A18" s="4"/>
      <c r="B18" s="104" t="s">
        <v>357</v>
      </c>
      <c r="C18" s="104">
        <v>1441102591</v>
      </c>
      <c r="D18" s="104">
        <v>1456340092</v>
      </c>
      <c r="E18" s="104">
        <v>1040927109</v>
      </c>
      <c r="F18" s="104">
        <v>927683568.38</v>
      </c>
      <c r="G18" s="11"/>
      <c r="H18" s="14">
        <f t="shared" si="0"/>
        <v>63.699651851650053</v>
      </c>
      <c r="I18" s="14">
        <f t="shared" si="1"/>
        <v>89.120896204846559</v>
      </c>
      <c r="J18" s="1"/>
    </row>
    <row r="19" spans="1:10" ht="12.75" customHeight="1">
      <c r="A19" s="4"/>
      <c r="B19" s="104" t="s">
        <v>356</v>
      </c>
      <c r="C19" s="104">
        <v>468296179</v>
      </c>
      <c r="D19" s="104">
        <v>439270639.55000007</v>
      </c>
      <c r="E19" s="104">
        <v>336672095.66000009</v>
      </c>
      <c r="F19" s="104">
        <v>297619295.95000017</v>
      </c>
      <c r="G19" s="11"/>
      <c r="H19" s="14">
        <f t="shared" si="0"/>
        <v>67.753059083322498</v>
      </c>
      <c r="I19" s="14">
        <f t="shared" si="1"/>
        <v>88.400345554792054</v>
      </c>
      <c r="J19" s="1"/>
    </row>
    <row r="20" spans="1:10" ht="12.75" customHeight="1">
      <c r="A20" s="108" t="s">
        <v>11</v>
      </c>
      <c r="B20" s="108"/>
      <c r="C20" s="108">
        <f>+C21+C22</f>
        <v>279261271</v>
      </c>
      <c r="D20" s="108">
        <f>+D21+D22</f>
        <v>284204467.55000007</v>
      </c>
      <c r="E20" s="108">
        <f>+E21+E22</f>
        <v>212090714.95000005</v>
      </c>
      <c r="F20" s="108">
        <f>+F21+F22</f>
        <v>198682604.01000008</v>
      </c>
      <c r="G20" s="26"/>
      <c r="H20" s="25">
        <f t="shared" si="0"/>
        <v>69.908332449082934</v>
      </c>
      <c r="I20" s="25">
        <f t="shared" si="1"/>
        <v>93.67812450292277</v>
      </c>
    </row>
    <row r="21" spans="1:10" ht="12.75" customHeight="1">
      <c r="A21" s="4"/>
      <c r="B21" s="113" t="s">
        <v>355</v>
      </c>
      <c r="C21" s="113">
        <v>186778388</v>
      </c>
      <c r="D21" s="104">
        <v>195101364.06000006</v>
      </c>
      <c r="E21" s="104">
        <v>145782504.94000006</v>
      </c>
      <c r="F21" s="104">
        <v>136968731.70000008</v>
      </c>
      <c r="G21" s="109"/>
      <c r="H21" s="14">
        <f t="shared" si="0"/>
        <v>70.203882151166155</v>
      </c>
      <c r="I21" s="14">
        <f t="shared" si="1"/>
        <v>93.954162576896678</v>
      </c>
      <c r="J21" s="1"/>
    </row>
    <row r="22" spans="1:10" ht="12.75" customHeight="1">
      <c r="A22" s="111"/>
      <c r="B22" s="113" t="s">
        <v>354</v>
      </c>
      <c r="C22" s="113">
        <v>92482883</v>
      </c>
      <c r="D22" s="104">
        <v>89103103.489999995</v>
      </c>
      <c r="E22" s="104">
        <v>66308210.009999998</v>
      </c>
      <c r="F22" s="104">
        <v>61713872.309999995</v>
      </c>
      <c r="G22" s="11"/>
      <c r="H22" s="14">
        <f t="shared" si="0"/>
        <v>69.261192812353741</v>
      </c>
      <c r="I22" s="14">
        <f t="shared" si="1"/>
        <v>93.071238539983014</v>
      </c>
      <c r="J22" s="1"/>
    </row>
    <row r="23" spans="1:10" ht="12.75" customHeight="1">
      <c r="A23" s="108" t="s">
        <v>353</v>
      </c>
      <c r="B23" s="108"/>
      <c r="C23" s="108">
        <f>SUM(C24:C29)</f>
        <v>1370346305</v>
      </c>
      <c r="D23" s="108">
        <f>SUM(D24:D29)</f>
        <v>1374661735.1399999</v>
      </c>
      <c r="E23" s="108">
        <f>SUM(E24:E29)</f>
        <v>920400836.29000008</v>
      </c>
      <c r="F23" s="108">
        <f>SUM(F24:F29)</f>
        <v>813367237.8599999</v>
      </c>
      <c r="G23" s="24"/>
      <c r="H23" s="25">
        <f t="shared" si="0"/>
        <v>59.168537034833811</v>
      </c>
      <c r="I23" s="25">
        <f t="shared" si="1"/>
        <v>88.370979880740137</v>
      </c>
    </row>
    <row r="24" spans="1:10" ht="12.75" customHeight="1">
      <c r="A24" s="106"/>
      <c r="B24" s="104" t="s">
        <v>352</v>
      </c>
      <c r="C24" s="104">
        <v>4415870</v>
      </c>
      <c r="D24" s="104">
        <v>5270655.58</v>
      </c>
      <c r="E24" s="104">
        <v>2879478.75</v>
      </c>
      <c r="F24" s="104">
        <v>400362.84999999992</v>
      </c>
      <c r="G24" s="13"/>
      <c r="H24" s="14">
        <f t="shared" si="0"/>
        <v>7.5960730866045312</v>
      </c>
      <c r="I24" s="14">
        <f t="shared" si="1"/>
        <v>13.904004327172059</v>
      </c>
      <c r="J24" s="1"/>
    </row>
    <row r="25" spans="1:10" ht="12.75" customHeight="1">
      <c r="A25" s="4"/>
      <c r="B25" s="104" t="s">
        <v>351</v>
      </c>
      <c r="C25" s="104">
        <v>204300000</v>
      </c>
      <c r="D25" s="104">
        <v>193886535.68000001</v>
      </c>
      <c r="E25" s="104">
        <v>128344335</v>
      </c>
      <c r="F25" s="104">
        <v>128344335</v>
      </c>
      <c r="G25" s="109"/>
      <c r="H25" s="14">
        <f t="shared" si="0"/>
        <v>66.195589368735682</v>
      </c>
      <c r="I25" s="14">
        <f t="shared" si="1"/>
        <v>100</v>
      </c>
      <c r="J25" s="1"/>
    </row>
    <row r="26" spans="1:10" ht="12.75" customHeight="1">
      <c r="A26" s="106"/>
      <c r="B26" s="104" t="s">
        <v>350</v>
      </c>
      <c r="C26" s="104">
        <v>112247617</v>
      </c>
      <c r="D26" s="104">
        <v>0</v>
      </c>
      <c r="E26" s="104">
        <v>0</v>
      </c>
      <c r="F26" s="104">
        <v>0</v>
      </c>
      <c r="G26" s="13"/>
      <c r="H26" s="14" t="str">
        <f t="shared" si="0"/>
        <v>n.a</v>
      </c>
      <c r="I26" s="14" t="str">
        <f t="shared" si="1"/>
        <v>n.a</v>
      </c>
      <c r="J26" s="1"/>
    </row>
    <row r="27" spans="1:10" ht="12.75" customHeight="1">
      <c r="A27" s="4"/>
      <c r="B27" s="104" t="s">
        <v>349</v>
      </c>
      <c r="C27" s="104">
        <v>248411354</v>
      </c>
      <c r="D27" s="104">
        <v>271528702.08000004</v>
      </c>
      <c r="E27" s="104">
        <v>181633931.83000001</v>
      </c>
      <c r="F27" s="104">
        <v>159056852.87</v>
      </c>
      <c r="G27" s="109"/>
      <c r="H27" s="14">
        <f t="shared" si="0"/>
        <v>58.578283493263029</v>
      </c>
      <c r="I27" s="14">
        <f t="shared" si="1"/>
        <v>87.570010332028176</v>
      </c>
      <c r="J27" s="1"/>
    </row>
    <row r="28" spans="1:10" ht="12.75" customHeight="1">
      <c r="A28" s="111"/>
      <c r="B28" s="104" t="s">
        <v>348</v>
      </c>
      <c r="C28" s="104">
        <v>156180849</v>
      </c>
      <c r="D28" s="104">
        <v>172021021.79999998</v>
      </c>
      <c r="E28" s="104">
        <v>122662271.71000002</v>
      </c>
      <c r="F28" s="104">
        <v>90619360.459999979</v>
      </c>
      <c r="G28" s="11"/>
      <c r="H28" s="14">
        <f t="shared" si="0"/>
        <v>52.679236242043991</v>
      </c>
      <c r="I28" s="14">
        <f t="shared" si="1"/>
        <v>73.877125538848347</v>
      </c>
      <c r="J28" s="1"/>
    </row>
    <row r="29" spans="1:10" ht="12.75" customHeight="1">
      <c r="A29" s="4"/>
      <c r="B29" s="104" t="s">
        <v>347</v>
      </c>
      <c r="C29" s="104">
        <v>644790615</v>
      </c>
      <c r="D29" s="104">
        <v>731954820</v>
      </c>
      <c r="E29" s="104">
        <v>484880819</v>
      </c>
      <c r="F29" s="104">
        <v>434946326.67999989</v>
      </c>
      <c r="G29" s="11"/>
      <c r="H29" s="14">
        <f t="shared" si="0"/>
        <v>59.4225647260578</v>
      </c>
      <c r="I29" s="14">
        <f t="shared" si="1"/>
        <v>89.701697744410041</v>
      </c>
      <c r="J29" s="1"/>
    </row>
    <row r="30" spans="1:10" ht="12.75" customHeight="1">
      <c r="A30" s="108" t="s">
        <v>14</v>
      </c>
      <c r="B30" s="108"/>
      <c r="C30" s="108">
        <f>SUM(C31:C46)</f>
        <v>26818783975.412674</v>
      </c>
      <c r="D30" s="108">
        <f>SUM(D31:D46)</f>
        <v>27009221272.367805</v>
      </c>
      <c r="E30" s="108">
        <f>SUM(E31:E46)</f>
        <v>21592827685.313034</v>
      </c>
      <c r="F30" s="108">
        <f>SUM(F31:F46)</f>
        <v>20028388398.154743</v>
      </c>
      <c r="G30" s="107"/>
      <c r="H30" s="25">
        <f t="shared" si="0"/>
        <v>74.15389061455501</v>
      </c>
      <c r="I30" s="25">
        <f t="shared" si="1"/>
        <v>92.754819748678003</v>
      </c>
    </row>
    <row r="31" spans="1:10" ht="12.75" customHeight="1">
      <c r="A31" s="4"/>
      <c r="B31" s="104" t="s">
        <v>346</v>
      </c>
      <c r="C31" s="104">
        <v>2148029</v>
      </c>
      <c r="D31" s="104">
        <v>2148029</v>
      </c>
      <c r="E31" s="104">
        <v>0</v>
      </c>
      <c r="F31" s="104">
        <v>0</v>
      </c>
      <c r="G31" s="109"/>
      <c r="H31" s="14">
        <f t="shared" si="0"/>
        <v>0</v>
      </c>
      <c r="I31" s="14" t="str">
        <f t="shared" si="1"/>
        <v>n.a</v>
      </c>
      <c r="J31" s="1"/>
    </row>
    <row r="32" spans="1:10" ht="12.75" customHeight="1">
      <c r="A32" s="106"/>
      <c r="B32" s="104" t="s">
        <v>345</v>
      </c>
      <c r="C32" s="104">
        <v>2966586973.9999995</v>
      </c>
      <c r="D32" s="104">
        <v>2979406974.0000005</v>
      </c>
      <c r="E32" s="104">
        <v>2283061680.5599999</v>
      </c>
      <c r="F32" s="104">
        <v>2277208154.0812001</v>
      </c>
      <c r="G32" s="13"/>
      <c r="H32" s="14">
        <f t="shared" si="0"/>
        <v>76.431591049944274</v>
      </c>
      <c r="I32" s="14">
        <f t="shared" si="1"/>
        <v>99.743610672955455</v>
      </c>
      <c r="J32" s="1"/>
    </row>
    <row r="33" spans="1:10" ht="12.75" customHeight="1">
      <c r="A33" s="106"/>
      <c r="B33" s="104" t="s">
        <v>344</v>
      </c>
      <c r="C33" s="104">
        <v>171463880.03999996</v>
      </c>
      <c r="D33" s="104">
        <v>171463880.03999993</v>
      </c>
      <c r="E33" s="104">
        <v>119214097.33250034</v>
      </c>
      <c r="F33" s="104">
        <v>119201621.89250034</v>
      </c>
      <c r="G33" s="13"/>
      <c r="H33" s="14">
        <f t="shared" si="0"/>
        <v>69.519960626513537</v>
      </c>
      <c r="I33" s="14">
        <f t="shared" si="1"/>
        <v>99.989535264470277</v>
      </c>
      <c r="J33" s="1"/>
    </row>
    <row r="34" spans="1:10" ht="12.75" customHeight="1">
      <c r="A34" s="106"/>
      <c r="B34" s="104" t="s">
        <v>343</v>
      </c>
      <c r="C34" s="104">
        <v>5365042</v>
      </c>
      <c r="D34" s="104">
        <v>5365042</v>
      </c>
      <c r="E34" s="104">
        <v>0</v>
      </c>
      <c r="F34" s="104">
        <v>0</v>
      </c>
      <c r="G34" s="13"/>
      <c r="H34" s="14">
        <f t="shared" si="0"/>
        <v>0</v>
      </c>
      <c r="I34" s="14" t="str">
        <f t="shared" si="1"/>
        <v>n.a</v>
      </c>
      <c r="J34" s="1"/>
    </row>
    <row r="35" spans="1:10" ht="12.75" customHeight="1">
      <c r="A35" s="4"/>
      <c r="B35" s="104" t="s">
        <v>342</v>
      </c>
      <c r="C35" s="104">
        <v>1170507</v>
      </c>
      <c r="D35" s="104">
        <v>466112</v>
      </c>
      <c r="E35" s="104">
        <v>45200</v>
      </c>
      <c r="F35" s="104">
        <v>45200</v>
      </c>
      <c r="G35" s="109"/>
      <c r="H35" s="14">
        <f t="shared" si="0"/>
        <v>9.6972401482905397</v>
      </c>
      <c r="I35" s="14">
        <f t="shared" si="1"/>
        <v>100</v>
      </c>
      <c r="J35" s="1"/>
    </row>
    <row r="36" spans="1:10" ht="12.75" customHeight="1">
      <c r="A36" s="111"/>
      <c r="B36" s="104" t="s">
        <v>341</v>
      </c>
      <c r="C36" s="104">
        <v>57036899.113490298</v>
      </c>
      <c r="D36" s="104">
        <v>55796944.490717739</v>
      </c>
      <c r="E36" s="104">
        <v>46203178.352149338</v>
      </c>
      <c r="F36" s="104">
        <v>46163537.00616727</v>
      </c>
      <c r="G36" s="11"/>
      <c r="H36" s="14">
        <f t="shared" si="0"/>
        <v>82.734883473497263</v>
      </c>
      <c r="I36" s="14">
        <f t="shared" si="1"/>
        <v>99.914202123325964</v>
      </c>
      <c r="J36" s="1"/>
    </row>
    <row r="37" spans="1:10" ht="12.75" customHeight="1">
      <c r="A37" s="4"/>
      <c r="B37" s="104" t="s">
        <v>340</v>
      </c>
      <c r="C37" s="104">
        <v>2872596769.2112656</v>
      </c>
      <c r="D37" s="104">
        <v>2886814717.4224577</v>
      </c>
      <c r="E37" s="104">
        <v>2298058655.1399508</v>
      </c>
      <c r="F37" s="104">
        <v>2298058655.1399508</v>
      </c>
      <c r="G37" s="11"/>
      <c r="H37" s="14">
        <f t="shared" si="0"/>
        <v>79.605339451498011</v>
      </c>
      <c r="I37" s="14">
        <f t="shared" si="1"/>
        <v>100</v>
      </c>
      <c r="J37" s="1"/>
    </row>
    <row r="38" spans="1:10" ht="12.75" customHeight="1">
      <c r="A38" s="106"/>
      <c r="B38" s="104" t="s">
        <v>339</v>
      </c>
      <c r="C38" s="104">
        <v>12266597611.233576</v>
      </c>
      <c r="D38" s="104">
        <v>12430317288.860596</v>
      </c>
      <c r="E38" s="104">
        <v>10268124481.178802</v>
      </c>
      <c r="F38" s="104">
        <v>9490846175.3214417</v>
      </c>
      <c r="G38" s="13"/>
      <c r="H38" s="14">
        <f t="shared" si="0"/>
        <v>76.352404808094846</v>
      </c>
      <c r="I38" s="14">
        <f t="shared" si="1"/>
        <v>92.430182286141047</v>
      </c>
      <c r="J38" s="1"/>
    </row>
    <row r="39" spans="1:10" ht="12.75" customHeight="1">
      <c r="A39" s="4"/>
      <c r="B39" s="104" t="s">
        <v>338</v>
      </c>
      <c r="C39" s="104">
        <v>3415789611.5549784</v>
      </c>
      <c r="D39" s="104">
        <v>3237686480.0354137</v>
      </c>
      <c r="E39" s="104">
        <v>2645817400.0683222</v>
      </c>
      <c r="F39" s="104">
        <v>2362658319.2993307</v>
      </c>
      <c r="G39" s="109"/>
      <c r="H39" s="14">
        <f t="shared" si="0"/>
        <v>72.97365986077466</v>
      </c>
      <c r="I39" s="14">
        <f t="shared" si="1"/>
        <v>89.297860057852844</v>
      </c>
      <c r="J39" s="1"/>
    </row>
    <row r="40" spans="1:10" ht="12.75" customHeight="1">
      <c r="A40" s="106"/>
      <c r="B40" s="104" t="s">
        <v>337</v>
      </c>
      <c r="C40" s="104">
        <v>8013242.0416551307</v>
      </c>
      <c r="D40" s="104">
        <v>7742712.9182389928</v>
      </c>
      <c r="E40" s="104">
        <v>4567709.1765635759</v>
      </c>
      <c r="F40" s="104">
        <v>4420885.6378106363</v>
      </c>
      <c r="G40" s="13"/>
      <c r="H40" s="14">
        <f t="shared" ref="H40:H71" si="2">IFERROR(+F40/D40*100,"n.a")</f>
        <v>57.097372516507107</v>
      </c>
      <c r="I40" s="14">
        <f t="shared" ref="I40:I71" si="3">IFERROR(+F40/E40*100,"n.a")</f>
        <v>96.785619813400658</v>
      </c>
      <c r="J40" s="1"/>
    </row>
    <row r="41" spans="1:10" ht="12.75" customHeight="1">
      <c r="A41" s="106"/>
      <c r="B41" s="104" t="s">
        <v>336</v>
      </c>
      <c r="C41" s="104">
        <v>9408768.9833963439</v>
      </c>
      <c r="D41" s="104">
        <v>8677302.0465520956</v>
      </c>
      <c r="E41" s="104">
        <v>5390504.2437388757</v>
      </c>
      <c r="F41" s="104">
        <v>5366456.0331659038</v>
      </c>
      <c r="G41" s="13"/>
      <c r="H41" s="14">
        <f t="shared" si="2"/>
        <v>61.844753177610677</v>
      </c>
      <c r="I41" s="14">
        <f t="shared" si="3"/>
        <v>99.553878273986996</v>
      </c>
      <c r="J41" s="1"/>
    </row>
    <row r="42" spans="1:10" ht="12.75" customHeight="1">
      <c r="A42" s="4"/>
      <c r="B42" s="104" t="s">
        <v>335</v>
      </c>
      <c r="C42" s="104">
        <v>3106632612</v>
      </c>
      <c r="D42" s="104">
        <v>3359236184.1800003</v>
      </c>
      <c r="E42" s="104">
        <v>2499294799.499999</v>
      </c>
      <c r="F42" s="104">
        <v>2088852670.3800004</v>
      </c>
      <c r="G42" s="109"/>
      <c r="H42" s="14">
        <f t="shared" si="2"/>
        <v>62.182369915436468</v>
      </c>
      <c r="I42" s="14">
        <f t="shared" si="3"/>
        <v>83.577682424573908</v>
      </c>
      <c r="J42" s="1"/>
    </row>
    <row r="43" spans="1:10" ht="16.5" customHeight="1">
      <c r="A43" s="111"/>
      <c r="B43" s="112" t="s">
        <v>334</v>
      </c>
      <c r="C43" s="104">
        <v>185258393.9993144</v>
      </c>
      <c r="D43" s="104">
        <v>166471889.12186864</v>
      </c>
      <c r="E43" s="104">
        <v>135510028.87831995</v>
      </c>
      <c r="F43" s="104">
        <v>122693413.90832001</v>
      </c>
      <c r="G43" s="11"/>
      <c r="H43" s="14">
        <f t="shared" si="2"/>
        <v>73.70218152477392</v>
      </c>
      <c r="I43" s="14">
        <f t="shared" si="3"/>
        <v>90.541943591858796</v>
      </c>
      <c r="J43" s="1"/>
    </row>
    <row r="44" spans="1:10" ht="12.75" customHeight="1">
      <c r="A44" s="4"/>
      <c r="B44" s="104" t="s">
        <v>333</v>
      </c>
      <c r="C44" s="104">
        <v>656253243.99562001</v>
      </c>
      <c r="D44" s="104">
        <v>673536736.49562037</v>
      </c>
      <c r="E44" s="104">
        <v>522251492.53292263</v>
      </c>
      <c r="F44" s="104">
        <v>475791206.73269242</v>
      </c>
      <c r="G44" s="11"/>
      <c r="H44" s="14">
        <f t="shared" si="2"/>
        <v>70.640720981042762</v>
      </c>
      <c r="I44" s="14">
        <f t="shared" si="3"/>
        <v>91.103848152755376</v>
      </c>
      <c r="J44" s="1"/>
    </row>
    <row r="45" spans="1:10" ht="12.75" customHeight="1">
      <c r="A45" s="106"/>
      <c r="B45" s="104" t="s">
        <v>332</v>
      </c>
      <c r="C45" s="104">
        <v>851000850.0919497</v>
      </c>
      <c r="D45" s="104">
        <v>777594318.02396297</v>
      </c>
      <c r="E45" s="104">
        <v>582185832.53484464</v>
      </c>
      <c r="F45" s="104">
        <v>553979476.90723646</v>
      </c>
      <c r="G45" s="13"/>
      <c r="H45" s="14">
        <f t="shared" si="2"/>
        <v>71.24273725597935</v>
      </c>
      <c r="I45" s="14">
        <f t="shared" si="3"/>
        <v>95.155094120927444</v>
      </c>
      <c r="J45" s="1"/>
    </row>
    <row r="46" spans="1:10" ht="12.75" customHeight="1">
      <c r="A46" s="106"/>
      <c r="B46" s="104" t="s">
        <v>331</v>
      </c>
      <c r="C46" s="104">
        <v>243461541.14742938</v>
      </c>
      <c r="D46" s="104">
        <v>246496661.73237124</v>
      </c>
      <c r="E46" s="104">
        <v>183102625.81492272</v>
      </c>
      <c r="F46" s="104">
        <v>183102625.81492272</v>
      </c>
      <c r="G46" s="13"/>
      <c r="H46" s="14">
        <f t="shared" si="2"/>
        <v>74.281990079736943</v>
      </c>
      <c r="I46" s="14">
        <f t="shared" si="3"/>
        <v>100</v>
      </c>
      <c r="J46" s="1"/>
    </row>
    <row r="47" spans="1:10" ht="12.75" customHeight="1">
      <c r="A47" s="108" t="s">
        <v>17</v>
      </c>
      <c r="B47" s="108"/>
      <c r="C47" s="108">
        <f>SUM(C48:C75)</f>
        <v>6462597110</v>
      </c>
      <c r="D47" s="108">
        <f>SUM(D48:D75)</f>
        <v>6154493585.3900013</v>
      </c>
      <c r="E47" s="108">
        <f>SUM(E48:E75)</f>
        <v>4021322712.0999994</v>
      </c>
      <c r="F47" s="108">
        <f>SUM(F48:F75)</f>
        <v>3734919137.0300002</v>
      </c>
      <c r="G47" s="26"/>
      <c r="H47" s="25">
        <f t="shared" si="2"/>
        <v>60.68605134135214</v>
      </c>
      <c r="I47" s="25">
        <f t="shared" si="3"/>
        <v>92.877876371169549</v>
      </c>
    </row>
    <row r="48" spans="1:10" ht="12.75" customHeight="1">
      <c r="A48" s="106"/>
      <c r="B48" s="104" t="s">
        <v>330</v>
      </c>
      <c r="C48" s="112">
        <v>1620801</v>
      </c>
      <c r="D48" s="104">
        <v>585123.43999999994</v>
      </c>
      <c r="E48" s="104">
        <v>261845.28000000003</v>
      </c>
      <c r="F48" s="104">
        <v>261845.28000000003</v>
      </c>
      <c r="G48" s="13"/>
      <c r="H48" s="14">
        <f t="shared" si="2"/>
        <v>44.750434198978603</v>
      </c>
      <c r="I48" s="14">
        <f t="shared" si="3"/>
        <v>100</v>
      </c>
      <c r="J48" s="1"/>
    </row>
    <row r="49" spans="1:10">
      <c r="A49" s="106"/>
      <c r="B49" s="104" t="s">
        <v>329</v>
      </c>
      <c r="C49" s="112">
        <v>2855068148</v>
      </c>
      <c r="D49" s="104">
        <v>2701368682.2099996</v>
      </c>
      <c r="E49" s="104">
        <v>1796388763.3700001</v>
      </c>
      <c r="F49" s="104">
        <v>1738715571.1800001</v>
      </c>
      <c r="G49" s="13"/>
      <c r="H49" s="14">
        <f t="shared" si="2"/>
        <v>64.364245525995756</v>
      </c>
      <c r="I49" s="14">
        <f t="shared" si="3"/>
        <v>96.789492710820241</v>
      </c>
      <c r="J49" s="1"/>
    </row>
    <row r="50" spans="1:10" ht="12.75" customHeight="1">
      <c r="A50" s="4"/>
      <c r="B50" s="112" t="s">
        <v>328</v>
      </c>
      <c r="C50" s="112">
        <v>10116019</v>
      </c>
      <c r="D50" s="104">
        <v>7097995.1799999997</v>
      </c>
      <c r="E50" s="104">
        <v>1690482.0799999996</v>
      </c>
      <c r="F50" s="104">
        <v>1690482.0799999996</v>
      </c>
      <c r="G50" s="109"/>
      <c r="H50" s="14">
        <f t="shared" si="2"/>
        <v>23.816331754680053</v>
      </c>
      <c r="I50" s="14">
        <f t="shared" si="3"/>
        <v>100</v>
      </c>
      <c r="J50" s="1"/>
    </row>
    <row r="51" spans="1:10" ht="12.75" customHeight="1">
      <c r="A51" s="111"/>
      <c r="B51" s="112" t="s">
        <v>327</v>
      </c>
      <c r="C51" s="112">
        <v>137873518</v>
      </c>
      <c r="D51" s="104">
        <v>166587760.97999999</v>
      </c>
      <c r="E51" s="104">
        <v>106959634.22</v>
      </c>
      <c r="F51" s="104">
        <v>98276663.370000035</v>
      </c>
      <c r="G51" s="11"/>
      <c r="H51" s="14">
        <f t="shared" si="2"/>
        <v>58.993927760274559</v>
      </c>
      <c r="I51" s="14">
        <f t="shared" si="3"/>
        <v>91.882011458509311</v>
      </c>
      <c r="J51" s="1"/>
    </row>
    <row r="52" spans="1:10" ht="12.75" customHeight="1">
      <c r="A52" s="4"/>
      <c r="B52" s="112" t="s">
        <v>326</v>
      </c>
      <c r="C52" s="112">
        <v>22892015</v>
      </c>
      <c r="D52" s="104">
        <v>17598063.460000005</v>
      </c>
      <c r="E52" s="104">
        <v>10925215.219999997</v>
      </c>
      <c r="F52" s="104">
        <v>10719966.879999999</v>
      </c>
      <c r="G52" s="11"/>
      <c r="H52" s="14">
        <f t="shared" si="2"/>
        <v>60.915605312858645</v>
      </c>
      <c r="I52" s="14">
        <f t="shared" si="3"/>
        <v>98.121333668335751</v>
      </c>
      <c r="J52" s="1"/>
    </row>
    <row r="53" spans="1:10" ht="12.75" customHeight="1">
      <c r="A53" s="106"/>
      <c r="B53" s="112" t="s">
        <v>325</v>
      </c>
      <c r="C53" s="112">
        <v>606227</v>
      </c>
      <c r="D53" s="104">
        <v>349869.01999999996</v>
      </c>
      <c r="E53" s="104">
        <v>215955.9</v>
      </c>
      <c r="F53" s="104">
        <v>207455.9</v>
      </c>
      <c r="G53" s="13"/>
      <c r="H53" s="14">
        <f t="shared" si="2"/>
        <v>59.295304282728431</v>
      </c>
      <c r="I53" s="14">
        <f t="shared" si="3"/>
        <v>96.064011217104976</v>
      </c>
      <c r="J53" s="1"/>
    </row>
    <row r="54" spans="1:10" ht="12.75" customHeight="1">
      <c r="A54" s="4"/>
      <c r="B54" s="112" t="s">
        <v>324</v>
      </c>
      <c r="C54" s="112">
        <v>194906105</v>
      </c>
      <c r="D54" s="104">
        <v>121894338.93999997</v>
      </c>
      <c r="E54" s="104">
        <v>101165452.61</v>
      </c>
      <c r="F54" s="104">
        <v>99118973.560000002</v>
      </c>
      <c r="G54" s="109"/>
      <c r="H54" s="14">
        <f t="shared" si="2"/>
        <v>81.315485544237887</v>
      </c>
      <c r="I54" s="14">
        <f t="shared" si="3"/>
        <v>97.977096926665936</v>
      </c>
      <c r="J54" s="1"/>
    </row>
    <row r="55" spans="1:10" ht="12.75" customHeight="1">
      <c r="A55" s="106"/>
      <c r="B55" s="112" t="s">
        <v>323</v>
      </c>
      <c r="C55" s="112">
        <v>79129164</v>
      </c>
      <c r="D55" s="104">
        <v>78026913.810000002</v>
      </c>
      <c r="E55" s="104">
        <v>45548453.839999996</v>
      </c>
      <c r="F55" s="104">
        <v>42410922.770000003</v>
      </c>
      <c r="G55" s="13"/>
      <c r="H55" s="14">
        <f t="shared" si="2"/>
        <v>54.354223048310004</v>
      </c>
      <c r="I55" s="14">
        <f t="shared" si="3"/>
        <v>93.111662843658024</v>
      </c>
      <c r="J55" s="1"/>
    </row>
    <row r="56" spans="1:10" ht="12.75" customHeight="1">
      <c r="A56" s="106"/>
      <c r="B56" s="112" t="s">
        <v>322</v>
      </c>
      <c r="C56" s="112">
        <v>176844598</v>
      </c>
      <c r="D56" s="104">
        <v>177992495.72</v>
      </c>
      <c r="E56" s="104">
        <v>112790119.45</v>
      </c>
      <c r="F56" s="104">
        <v>107778615.85999998</v>
      </c>
      <c r="G56" s="13"/>
      <c r="H56" s="14">
        <f t="shared" si="2"/>
        <v>60.552337009503212</v>
      </c>
      <c r="I56" s="14">
        <f t="shared" si="3"/>
        <v>95.556788471864664</v>
      </c>
      <c r="J56" s="1"/>
    </row>
    <row r="57" spans="1:10" ht="12.75" customHeight="1">
      <c r="A57" s="4"/>
      <c r="B57" s="112" t="s">
        <v>321</v>
      </c>
      <c r="C57" s="112">
        <v>177978186</v>
      </c>
      <c r="D57" s="104">
        <v>165687249.11000001</v>
      </c>
      <c r="E57" s="104">
        <v>117621427.11</v>
      </c>
      <c r="F57" s="104">
        <v>115514460.02000003</v>
      </c>
      <c r="G57" s="109"/>
      <c r="H57" s="14">
        <f t="shared" si="2"/>
        <v>69.718376423347934</v>
      </c>
      <c r="I57" s="14">
        <f t="shared" si="3"/>
        <v>98.208687701068669</v>
      </c>
      <c r="J57" s="1"/>
    </row>
    <row r="58" spans="1:10" ht="12.75" customHeight="1">
      <c r="A58" s="111"/>
      <c r="B58" s="112" t="s">
        <v>320</v>
      </c>
      <c r="C58" s="112">
        <v>17636904</v>
      </c>
      <c r="D58" s="104">
        <v>16443776.52</v>
      </c>
      <c r="E58" s="104">
        <v>9934093.7899999991</v>
      </c>
      <c r="F58" s="104">
        <v>6946159.4600000018</v>
      </c>
      <c r="G58" s="11"/>
      <c r="H58" s="14">
        <f t="shared" si="2"/>
        <v>42.241874617741409</v>
      </c>
      <c r="I58" s="14">
        <f t="shared" si="3"/>
        <v>69.922426814534873</v>
      </c>
      <c r="J58" s="1"/>
    </row>
    <row r="59" spans="1:10" ht="12.75" customHeight="1">
      <c r="A59" s="4"/>
      <c r="B59" s="112" t="s">
        <v>319</v>
      </c>
      <c r="C59" s="112">
        <v>7493100</v>
      </c>
      <c r="D59" s="104">
        <v>6883810.4399999995</v>
      </c>
      <c r="E59" s="104">
        <v>4342605.5</v>
      </c>
      <c r="F59" s="104">
        <v>3514204.91</v>
      </c>
      <c r="G59" s="11"/>
      <c r="H59" s="14">
        <f t="shared" si="2"/>
        <v>51.050285893694657</v>
      </c>
      <c r="I59" s="14">
        <f t="shared" si="3"/>
        <v>80.923881066332186</v>
      </c>
      <c r="J59" s="1"/>
    </row>
    <row r="60" spans="1:10" ht="12.75" customHeight="1">
      <c r="A60" s="106"/>
      <c r="B60" s="112" t="s">
        <v>318</v>
      </c>
      <c r="C60" s="112">
        <v>17282062</v>
      </c>
      <c r="D60" s="104">
        <v>16353340.17</v>
      </c>
      <c r="E60" s="104">
        <v>10200355.68</v>
      </c>
      <c r="F60" s="104">
        <v>1348154.48</v>
      </c>
      <c r="G60" s="13"/>
      <c r="H60" s="14">
        <f t="shared" si="2"/>
        <v>8.2439089873099594</v>
      </c>
      <c r="I60" s="14">
        <f t="shared" si="3"/>
        <v>13.216739908818553</v>
      </c>
      <c r="J60" s="1"/>
    </row>
    <row r="61" spans="1:10" ht="12.75" customHeight="1">
      <c r="A61" s="4"/>
      <c r="B61" s="112" t="s">
        <v>317</v>
      </c>
      <c r="C61" s="112">
        <v>115595611</v>
      </c>
      <c r="D61" s="104">
        <v>111225441.88</v>
      </c>
      <c r="E61" s="104">
        <v>73778751.200000003</v>
      </c>
      <c r="F61" s="104">
        <v>72786303.580000013</v>
      </c>
      <c r="G61" s="109"/>
      <c r="H61" s="14">
        <f t="shared" si="2"/>
        <v>65.440336625974865</v>
      </c>
      <c r="I61" s="14">
        <f t="shared" si="3"/>
        <v>98.654832720996239</v>
      </c>
      <c r="J61" s="1"/>
    </row>
    <row r="62" spans="1:10" ht="12.75" customHeight="1">
      <c r="A62" s="106"/>
      <c r="B62" s="112" t="s">
        <v>316</v>
      </c>
      <c r="C62" s="112">
        <v>7105156</v>
      </c>
      <c r="D62" s="104">
        <v>7316290.3700000001</v>
      </c>
      <c r="E62" s="104">
        <v>5090083.9099999992</v>
      </c>
      <c r="F62" s="104">
        <v>1562069.2199999997</v>
      </c>
      <c r="G62" s="13"/>
      <c r="H62" s="14">
        <f t="shared" si="2"/>
        <v>21.35056348235123</v>
      </c>
      <c r="I62" s="14">
        <f t="shared" si="3"/>
        <v>30.688476803518945</v>
      </c>
      <c r="J62" s="1"/>
    </row>
    <row r="63" spans="1:10" ht="12.75" customHeight="1">
      <c r="A63" s="106"/>
      <c r="B63" s="112" t="s">
        <v>315</v>
      </c>
      <c r="C63" s="112">
        <v>217556185</v>
      </c>
      <c r="D63" s="104">
        <v>190608092.31999996</v>
      </c>
      <c r="E63" s="104">
        <v>97468622.140000001</v>
      </c>
      <c r="F63" s="104">
        <v>91451109.319999978</v>
      </c>
      <c r="G63" s="13"/>
      <c r="H63" s="14">
        <f t="shared" si="2"/>
        <v>47.978607942032411</v>
      </c>
      <c r="I63" s="14">
        <f t="shared" si="3"/>
        <v>93.826205102851759</v>
      </c>
      <c r="J63" s="1"/>
    </row>
    <row r="64" spans="1:10" ht="12.75" customHeight="1">
      <c r="A64" s="4"/>
      <c r="B64" s="112" t="s">
        <v>314</v>
      </c>
      <c r="C64" s="112">
        <v>178931111</v>
      </c>
      <c r="D64" s="104">
        <v>178078990.97999999</v>
      </c>
      <c r="E64" s="104">
        <v>118135151.17</v>
      </c>
      <c r="F64" s="104">
        <v>92083299.430000007</v>
      </c>
      <c r="G64" s="109"/>
      <c r="H64" s="14">
        <f t="shared" si="2"/>
        <v>51.709243703173193</v>
      </c>
      <c r="I64" s="14">
        <f t="shared" si="3"/>
        <v>77.947417443508755</v>
      </c>
      <c r="J64" s="1"/>
    </row>
    <row r="65" spans="1:10" ht="12.75" customHeight="1">
      <c r="A65" s="111"/>
      <c r="B65" s="112" t="s">
        <v>313</v>
      </c>
      <c r="C65" s="112">
        <v>247983204</v>
      </c>
      <c r="D65" s="104">
        <v>241895879.79000002</v>
      </c>
      <c r="E65" s="104">
        <v>164232157.28999996</v>
      </c>
      <c r="F65" s="104">
        <v>138399739.74000001</v>
      </c>
      <c r="G65" s="11"/>
      <c r="H65" s="14">
        <f t="shared" si="2"/>
        <v>57.214591608650231</v>
      </c>
      <c r="I65" s="14">
        <f t="shared" si="3"/>
        <v>84.270792044468337</v>
      </c>
      <c r="J65" s="1"/>
    </row>
    <row r="66" spans="1:10" ht="12.75" customHeight="1">
      <c r="A66" s="4"/>
      <c r="B66" s="112" t="s">
        <v>312</v>
      </c>
      <c r="C66" s="112">
        <v>47395246</v>
      </c>
      <c r="D66" s="104">
        <v>42755262.570000008</v>
      </c>
      <c r="E66" s="104">
        <v>29886012.669999998</v>
      </c>
      <c r="F66" s="104">
        <v>28698398.490000006</v>
      </c>
      <c r="G66" s="11"/>
      <c r="H66" s="14">
        <f t="shared" si="2"/>
        <v>67.122493852105933</v>
      </c>
      <c r="I66" s="14">
        <f t="shared" si="3"/>
        <v>96.02618725651503</v>
      </c>
      <c r="J66" s="1"/>
    </row>
    <row r="67" spans="1:10" ht="12.75" customHeight="1">
      <c r="A67" s="106"/>
      <c r="B67" s="112" t="s">
        <v>311</v>
      </c>
      <c r="C67" s="112">
        <v>460149109</v>
      </c>
      <c r="D67" s="104">
        <v>471509177.81</v>
      </c>
      <c r="E67" s="104">
        <v>246775396.81999999</v>
      </c>
      <c r="F67" s="104">
        <v>235255042.44</v>
      </c>
      <c r="G67" s="13"/>
      <c r="H67" s="14">
        <f t="shared" si="2"/>
        <v>49.894053713371974</v>
      </c>
      <c r="I67" s="14">
        <f t="shared" si="3"/>
        <v>95.331643863831758</v>
      </c>
      <c r="J67" s="1"/>
    </row>
    <row r="68" spans="1:10" ht="12.75" customHeight="1">
      <c r="A68" s="4"/>
      <c r="B68" s="112" t="s">
        <v>310</v>
      </c>
      <c r="C68" s="112">
        <v>181542403</v>
      </c>
      <c r="D68" s="104">
        <v>170000489.96999994</v>
      </c>
      <c r="E68" s="104">
        <v>97562390.129999965</v>
      </c>
      <c r="F68" s="104">
        <v>92133092.339999944</v>
      </c>
      <c r="G68" s="109"/>
      <c r="H68" s="14">
        <f t="shared" si="2"/>
        <v>54.195780468784946</v>
      </c>
      <c r="I68" s="14">
        <f t="shared" si="3"/>
        <v>94.435050450521359</v>
      </c>
      <c r="J68" s="1"/>
    </row>
    <row r="69" spans="1:10" ht="12.75" customHeight="1">
      <c r="A69" s="106"/>
      <c r="B69" s="112" t="s">
        <v>309</v>
      </c>
      <c r="C69" s="112">
        <v>129781734</v>
      </c>
      <c r="D69" s="104">
        <v>125802223.25</v>
      </c>
      <c r="E69" s="104">
        <v>88960811.50999999</v>
      </c>
      <c r="F69" s="104">
        <v>79695755.150000006</v>
      </c>
      <c r="G69" s="13"/>
      <c r="H69" s="14">
        <f t="shared" si="2"/>
        <v>63.350037138552715</v>
      </c>
      <c r="I69" s="14">
        <f t="shared" si="3"/>
        <v>89.585238485646556</v>
      </c>
      <c r="J69" s="1"/>
    </row>
    <row r="70" spans="1:10" ht="12.75" customHeight="1">
      <c r="A70" s="106"/>
      <c r="B70" s="112" t="s">
        <v>308</v>
      </c>
      <c r="C70" s="112">
        <v>225750235</v>
      </c>
      <c r="D70" s="104">
        <v>205166002.39000005</v>
      </c>
      <c r="E70" s="104">
        <v>148259981.28000003</v>
      </c>
      <c r="F70" s="104">
        <v>145231088.31000003</v>
      </c>
      <c r="G70" s="13"/>
      <c r="H70" s="14">
        <f t="shared" si="2"/>
        <v>70.787112200943639</v>
      </c>
      <c r="I70" s="14">
        <f t="shared" si="3"/>
        <v>97.95703942233763</v>
      </c>
      <c r="J70" s="1"/>
    </row>
    <row r="71" spans="1:10" ht="12.75" customHeight="1">
      <c r="A71" s="4"/>
      <c r="B71" s="112" t="s">
        <v>307</v>
      </c>
      <c r="C71" s="112">
        <v>213484543</v>
      </c>
      <c r="D71" s="104">
        <v>208615051.67999998</v>
      </c>
      <c r="E71" s="104">
        <v>143317379.37</v>
      </c>
      <c r="F71" s="104">
        <v>129894141.60000001</v>
      </c>
      <c r="G71" s="109"/>
      <c r="H71" s="14">
        <f t="shared" si="2"/>
        <v>62.264990255472071</v>
      </c>
      <c r="I71" s="14">
        <f t="shared" si="3"/>
        <v>90.633907884021909</v>
      </c>
      <c r="J71" s="1"/>
    </row>
    <row r="72" spans="1:10" ht="12.75" customHeight="1">
      <c r="A72" s="111"/>
      <c r="B72" s="112" t="s">
        <v>306</v>
      </c>
      <c r="C72" s="112">
        <v>149492450</v>
      </c>
      <c r="D72" s="104">
        <v>141911813.72</v>
      </c>
      <c r="E72" s="104">
        <v>88513205.39000003</v>
      </c>
      <c r="F72" s="104">
        <v>84398618.550000042</v>
      </c>
      <c r="G72" s="11"/>
      <c r="H72" s="14">
        <f t="shared" ref="H72:H103" si="4">IFERROR(+F72/D72*100,"n.a")</f>
        <v>59.472581131633802</v>
      </c>
      <c r="I72" s="14">
        <f t="shared" ref="I72:I103" si="5">IFERROR(+F72/E72*100,"n.a")</f>
        <v>95.351442960549662</v>
      </c>
      <c r="J72" s="1"/>
    </row>
    <row r="73" spans="1:10" ht="12.75" customHeight="1">
      <c r="A73" s="4"/>
      <c r="B73" s="112" t="s">
        <v>305</v>
      </c>
      <c r="C73" s="112">
        <v>513126163</v>
      </c>
      <c r="D73" s="104">
        <v>508699289.52999991</v>
      </c>
      <c r="E73" s="104">
        <v>356655517.23000014</v>
      </c>
      <c r="F73" s="104">
        <v>278953867.89999992</v>
      </c>
      <c r="G73" s="11"/>
      <c r="H73" s="14">
        <f t="shared" si="4"/>
        <v>54.8366930407417</v>
      </c>
      <c r="I73" s="14">
        <f t="shared" si="5"/>
        <v>78.213809803510784</v>
      </c>
      <c r="J73" s="1"/>
    </row>
    <row r="74" spans="1:10" ht="12.75" customHeight="1">
      <c r="A74" s="106"/>
      <c r="B74" s="112" t="s">
        <v>304</v>
      </c>
      <c r="C74" s="112">
        <v>24864364</v>
      </c>
      <c r="D74" s="104">
        <v>24864364</v>
      </c>
      <c r="E74" s="104">
        <v>15121582</v>
      </c>
      <c r="F74" s="104">
        <v>8633510.6800000016</v>
      </c>
      <c r="G74" s="13"/>
      <c r="H74" s="14">
        <f t="shared" si="4"/>
        <v>34.722427165239381</v>
      </c>
      <c r="I74" s="14">
        <f t="shared" si="5"/>
        <v>57.093964639414061</v>
      </c>
      <c r="J74" s="1"/>
    </row>
    <row r="75" spans="1:10" ht="12.75" customHeight="1">
      <c r="A75" s="4"/>
      <c r="B75" s="104" t="s">
        <v>303</v>
      </c>
      <c r="C75" s="112">
        <v>50392749</v>
      </c>
      <c r="D75" s="104">
        <v>49175796.129999995</v>
      </c>
      <c r="E75" s="104">
        <v>29521265.939999998</v>
      </c>
      <c r="F75" s="104">
        <v>29239624.529999997</v>
      </c>
      <c r="G75" s="109"/>
      <c r="H75" s="14">
        <f t="shared" si="4"/>
        <v>59.45938211697235</v>
      </c>
      <c r="I75" s="14">
        <f t="shared" si="5"/>
        <v>99.045971095641988</v>
      </c>
      <c r="J75" s="1"/>
    </row>
    <row r="76" spans="1:10" ht="12.75" customHeight="1">
      <c r="A76" s="108" t="s">
        <v>302</v>
      </c>
      <c r="B76" s="108"/>
      <c r="C76" s="108">
        <f>+C77</f>
        <v>15000000</v>
      </c>
      <c r="D76" s="108">
        <f>+D77</f>
        <v>15000000</v>
      </c>
      <c r="E76" s="108">
        <f>+E77</f>
        <v>10000000</v>
      </c>
      <c r="F76" s="108">
        <f>+F77</f>
        <v>10000000</v>
      </c>
      <c r="G76" s="107"/>
      <c r="H76" s="25">
        <f t="shared" si="4"/>
        <v>66.666666666666657</v>
      </c>
      <c r="I76" s="25">
        <f t="shared" si="5"/>
        <v>100</v>
      </c>
    </row>
    <row r="77" spans="1:10" ht="12.75" customHeight="1">
      <c r="A77" s="106"/>
      <c r="B77" s="105" t="s">
        <v>301</v>
      </c>
      <c r="C77" s="105">
        <v>15000000</v>
      </c>
      <c r="D77" s="104">
        <v>15000000</v>
      </c>
      <c r="E77" s="104">
        <v>10000000</v>
      </c>
      <c r="F77" s="104">
        <v>10000000</v>
      </c>
      <c r="G77" s="104"/>
      <c r="H77" s="14">
        <f t="shared" si="4"/>
        <v>66.666666666666657</v>
      </c>
      <c r="I77" s="14">
        <f t="shared" si="5"/>
        <v>100</v>
      </c>
      <c r="J77" s="1"/>
    </row>
    <row r="78" spans="1:10" ht="12.75" customHeight="1">
      <c r="A78" s="108" t="s">
        <v>19</v>
      </c>
      <c r="B78" s="108"/>
      <c r="C78" s="108">
        <f>SUM(C79:C82)</f>
        <v>711445040</v>
      </c>
      <c r="D78" s="108">
        <f>SUM(D79:D82)</f>
        <v>714876182.15999985</v>
      </c>
      <c r="E78" s="108">
        <f>SUM(E79:E82)</f>
        <v>393354819.82999998</v>
      </c>
      <c r="F78" s="108">
        <f>SUM(F79:F82)</f>
        <v>359435640.70999992</v>
      </c>
      <c r="G78" s="26"/>
      <c r="H78" s="25">
        <f t="shared" si="4"/>
        <v>50.279425959326886</v>
      </c>
      <c r="I78" s="25">
        <f t="shared" si="5"/>
        <v>91.376950933343267</v>
      </c>
    </row>
    <row r="79" spans="1:10" ht="12.75" customHeight="1">
      <c r="A79" s="111"/>
      <c r="B79" s="104" t="s">
        <v>300</v>
      </c>
      <c r="C79" s="104">
        <v>128530</v>
      </c>
      <c r="D79" s="104">
        <v>128530</v>
      </c>
      <c r="E79" s="104">
        <v>0</v>
      </c>
      <c r="F79" s="104">
        <v>0</v>
      </c>
      <c r="G79" s="11"/>
      <c r="H79" s="14">
        <f t="shared" si="4"/>
        <v>0</v>
      </c>
      <c r="I79" s="14" t="str">
        <f t="shared" si="5"/>
        <v>n.a</v>
      </c>
      <c r="J79" s="1"/>
    </row>
    <row r="80" spans="1:10" ht="12.75" customHeight="1">
      <c r="A80" s="4"/>
      <c r="B80" s="104" t="s">
        <v>299</v>
      </c>
      <c r="C80" s="104">
        <v>83432</v>
      </c>
      <c r="D80" s="104">
        <v>83432</v>
      </c>
      <c r="E80" s="104">
        <v>0</v>
      </c>
      <c r="F80" s="104">
        <v>0</v>
      </c>
      <c r="G80" s="11"/>
      <c r="H80" s="14">
        <f t="shared" si="4"/>
        <v>0</v>
      </c>
      <c r="I80" s="14" t="str">
        <f t="shared" si="5"/>
        <v>n.a</v>
      </c>
      <c r="J80" s="1"/>
    </row>
    <row r="81" spans="1:10" ht="12.75" customHeight="1">
      <c r="A81" s="106"/>
      <c r="B81" s="104" t="s">
        <v>298</v>
      </c>
      <c r="C81" s="104">
        <v>499607790</v>
      </c>
      <c r="D81" s="104">
        <v>500168463.90999985</v>
      </c>
      <c r="E81" s="104">
        <v>244963458.62</v>
      </c>
      <c r="F81" s="104">
        <v>244234637.19999999</v>
      </c>
      <c r="G81" s="13"/>
      <c r="H81" s="14">
        <f t="shared" si="4"/>
        <v>48.830475094476867</v>
      </c>
      <c r="I81" s="14">
        <f t="shared" si="5"/>
        <v>99.70247749435535</v>
      </c>
      <c r="J81" s="1"/>
    </row>
    <row r="82" spans="1:10" ht="12.75" customHeight="1">
      <c r="A82" s="4"/>
      <c r="B82" s="104" t="s">
        <v>297</v>
      </c>
      <c r="C82" s="104">
        <v>211625288</v>
      </c>
      <c r="D82" s="104">
        <v>214495756.24999997</v>
      </c>
      <c r="E82" s="104">
        <v>148391361.20999998</v>
      </c>
      <c r="F82" s="104">
        <v>115201003.50999996</v>
      </c>
      <c r="G82" s="109"/>
      <c r="H82" s="14">
        <f t="shared" si="4"/>
        <v>53.707824119247569</v>
      </c>
      <c r="I82" s="14">
        <f t="shared" si="5"/>
        <v>77.633227817736767</v>
      </c>
      <c r="J82" s="1"/>
    </row>
    <row r="83" spans="1:10" ht="12.75" customHeight="1">
      <c r="A83" s="108" t="s">
        <v>296</v>
      </c>
      <c r="B83" s="108"/>
      <c r="C83" s="108">
        <f>+C84</f>
        <v>189758372</v>
      </c>
      <c r="D83" s="108">
        <f>+D84</f>
        <v>190436940.20000002</v>
      </c>
      <c r="E83" s="108">
        <f>+E84</f>
        <v>140665750.68000001</v>
      </c>
      <c r="F83" s="108">
        <f>+F84</f>
        <v>120195258.77999999</v>
      </c>
      <c r="G83" s="107"/>
      <c r="H83" s="25">
        <f t="shared" si="4"/>
        <v>63.115516692175866</v>
      </c>
      <c r="I83" s="25">
        <f t="shared" si="5"/>
        <v>85.447422843839036</v>
      </c>
    </row>
    <row r="84" spans="1:10" ht="12.75" customHeight="1">
      <c r="A84" s="106"/>
      <c r="B84" s="105" t="s">
        <v>295</v>
      </c>
      <c r="C84" s="105">
        <v>189758372</v>
      </c>
      <c r="D84" s="104">
        <v>190436940.20000002</v>
      </c>
      <c r="E84" s="104">
        <v>140665750.68000001</v>
      </c>
      <c r="F84" s="104">
        <v>120195258.77999999</v>
      </c>
      <c r="G84" s="13"/>
      <c r="H84" s="14">
        <f t="shared" si="4"/>
        <v>63.115516692175866</v>
      </c>
      <c r="I84" s="14">
        <f t="shared" si="5"/>
        <v>85.447422843839036</v>
      </c>
      <c r="J84" s="1"/>
    </row>
    <row r="85" spans="1:10" ht="12.75" customHeight="1">
      <c r="A85" s="108" t="s">
        <v>294</v>
      </c>
      <c r="B85" s="108"/>
      <c r="C85" s="108">
        <f>SUM(C86:C89)</f>
        <v>7602582033</v>
      </c>
      <c r="D85" s="108">
        <f>SUM(D86:D89)</f>
        <v>10501333921</v>
      </c>
      <c r="E85" s="108">
        <f>SUM(E86:E89)</f>
        <v>6448919081.8999996</v>
      </c>
      <c r="F85" s="108">
        <f>SUM(F86:F89)</f>
        <v>6282526780.8999996</v>
      </c>
      <c r="G85" s="26"/>
      <c r="H85" s="25">
        <f t="shared" si="4"/>
        <v>59.825988090299099</v>
      </c>
      <c r="I85" s="25">
        <f t="shared" si="5"/>
        <v>97.419842009384041</v>
      </c>
    </row>
    <row r="86" spans="1:10" ht="12.75" customHeight="1">
      <c r="A86" s="111"/>
      <c r="B86" s="104" t="s">
        <v>293</v>
      </c>
      <c r="C86" s="104">
        <v>0</v>
      </c>
      <c r="D86" s="104">
        <v>2137632445</v>
      </c>
      <c r="E86" s="104">
        <v>2137632445</v>
      </c>
      <c r="F86" s="104">
        <v>2137632445</v>
      </c>
      <c r="G86" s="11"/>
      <c r="H86" s="14">
        <f t="shared" si="4"/>
        <v>100</v>
      </c>
      <c r="I86" s="14">
        <f t="shared" si="5"/>
        <v>100</v>
      </c>
      <c r="J86" s="1"/>
    </row>
    <row r="87" spans="1:10" ht="12.75" customHeight="1">
      <c r="A87" s="4"/>
      <c r="B87" s="104" t="s">
        <v>292</v>
      </c>
      <c r="C87" s="104">
        <v>1084569984</v>
      </c>
      <c r="D87" s="104">
        <v>1083786273</v>
      </c>
      <c r="E87" s="104">
        <v>705007225</v>
      </c>
      <c r="F87" s="104">
        <v>551597256</v>
      </c>
      <c r="G87" s="11"/>
      <c r="H87" s="14">
        <f t="shared" si="4"/>
        <v>50.895390515801452</v>
      </c>
      <c r="I87" s="14">
        <f t="shared" si="5"/>
        <v>78.239943711215147</v>
      </c>
      <c r="J87" s="1"/>
    </row>
    <row r="88" spans="1:10" ht="12.75" customHeight="1">
      <c r="A88" s="106"/>
      <c r="B88" s="104" t="s">
        <v>291</v>
      </c>
      <c r="C88" s="104">
        <v>5728456339</v>
      </c>
      <c r="D88" s="104">
        <v>6482914849</v>
      </c>
      <c r="E88" s="104">
        <v>3080192681.8999996</v>
      </c>
      <c r="F88" s="104">
        <v>3080192681.8999996</v>
      </c>
      <c r="G88" s="13"/>
      <c r="H88" s="14">
        <f t="shared" si="4"/>
        <v>47.512465513489268</v>
      </c>
      <c r="I88" s="14">
        <f t="shared" si="5"/>
        <v>100</v>
      </c>
      <c r="J88" s="1"/>
    </row>
    <row r="89" spans="1:10" ht="12.75" customHeight="1">
      <c r="A89" s="4"/>
      <c r="B89" s="104" t="s">
        <v>290</v>
      </c>
      <c r="C89" s="104">
        <v>789555710</v>
      </c>
      <c r="D89" s="104">
        <v>797000354</v>
      </c>
      <c r="E89" s="104">
        <v>526086730</v>
      </c>
      <c r="F89" s="104">
        <v>513104398</v>
      </c>
      <c r="G89" s="109"/>
      <c r="H89" s="14">
        <f t="shared" si="4"/>
        <v>64.379444177762551</v>
      </c>
      <c r="I89" s="14">
        <f t="shared" si="5"/>
        <v>97.532282937454056</v>
      </c>
      <c r="J89" s="1"/>
    </row>
    <row r="90" spans="1:10" ht="12.75" customHeight="1">
      <c r="A90" s="108" t="s">
        <v>83</v>
      </c>
      <c r="B90" s="108"/>
      <c r="C90" s="108">
        <f>+C91</f>
        <v>19477510</v>
      </c>
      <c r="D90" s="108">
        <f>+D91</f>
        <v>23162964.349999994</v>
      </c>
      <c r="E90" s="108">
        <f>+E91</f>
        <v>16434529.09</v>
      </c>
      <c r="F90" s="108">
        <f>+F91</f>
        <v>15216175.950000001</v>
      </c>
      <c r="G90" s="107"/>
      <c r="H90" s="25">
        <f t="shared" si="4"/>
        <v>65.691833394372964</v>
      </c>
      <c r="I90" s="25">
        <f t="shared" si="5"/>
        <v>92.586625796650694</v>
      </c>
    </row>
    <row r="91" spans="1:10" ht="12.75" customHeight="1">
      <c r="A91" s="106"/>
      <c r="B91" s="105" t="s">
        <v>289</v>
      </c>
      <c r="C91" s="105">
        <v>19477510</v>
      </c>
      <c r="D91" s="104">
        <v>23162964.349999994</v>
      </c>
      <c r="E91" s="104">
        <v>16434529.09</v>
      </c>
      <c r="F91" s="104">
        <v>15216175.950000001</v>
      </c>
      <c r="G91" s="13"/>
      <c r="H91" s="14">
        <f t="shared" si="4"/>
        <v>65.691833394372964</v>
      </c>
      <c r="I91" s="14">
        <f t="shared" si="5"/>
        <v>92.586625796650694</v>
      </c>
      <c r="J91" s="1"/>
    </row>
    <row r="92" spans="1:10" ht="12.75" customHeight="1">
      <c r="A92" s="108" t="s">
        <v>288</v>
      </c>
      <c r="B92" s="108"/>
      <c r="C92" s="108">
        <f>+C93</f>
        <v>2514800000</v>
      </c>
      <c r="D92" s="108">
        <f>+D93</f>
        <v>0</v>
      </c>
      <c r="E92" s="108">
        <f>+E93</f>
        <v>0</v>
      </c>
      <c r="F92" s="108">
        <f>+F93</f>
        <v>0</v>
      </c>
      <c r="G92" s="26"/>
      <c r="H92" s="25" t="str">
        <f t="shared" si="4"/>
        <v>n.a</v>
      </c>
      <c r="I92" s="25" t="str">
        <f t="shared" si="5"/>
        <v>n.a</v>
      </c>
    </row>
    <row r="93" spans="1:10" ht="12.75" customHeight="1">
      <c r="A93" s="111"/>
      <c r="B93" s="104" t="s">
        <v>287</v>
      </c>
      <c r="C93" s="104">
        <v>2514800000</v>
      </c>
      <c r="D93" s="104">
        <v>0</v>
      </c>
      <c r="E93" s="104">
        <v>0</v>
      </c>
      <c r="F93" s="104">
        <v>0</v>
      </c>
      <c r="G93" s="11"/>
      <c r="H93" s="14" t="str">
        <f t="shared" si="4"/>
        <v>n.a</v>
      </c>
      <c r="I93" s="14" t="str">
        <f t="shared" si="5"/>
        <v>n.a</v>
      </c>
      <c r="J93" s="1"/>
    </row>
    <row r="94" spans="1:10" ht="12.75" customHeight="1">
      <c r="A94" s="108" t="s">
        <v>32</v>
      </c>
      <c r="B94" s="108"/>
      <c r="C94" s="108">
        <f>SUM(C95:C122)</f>
        <v>30652888332</v>
      </c>
      <c r="D94" s="108">
        <f>SUM(D95:D122)</f>
        <v>30402123507.369999</v>
      </c>
      <c r="E94" s="108">
        <f>SUM(E95:E122)</f>
        <v>23809339184.369999</v>
      </c>
      <c r="F94" s="108">
        <f>SUM(F95:F122)</f>
        <v>23794020566.169994</v>
      </c>
      <c r="G94" s="24"/>
      <c r="H94" s="25">
        <f t="shared" si="4"/>
        <v>78.264337556558885</v>
      </c>
      <c r="I94" s="25">
        <f t="shared" si="5"/>
        <v>99.935661304661238</v>
      </c>
    </row>
    <row r="95" spans="1:10" ht="12.75" customHeight="1">
      <c r="A95" s="106"/>
      <c r="B95" s="104" t="s">
        <v>286</v>
      </c>
      <c r="C95" s="104">
        <v>64223647</v>
      </c>
      <c r="D95" s="104">
        <v>64901098.49000001</v>
      </c>
      <c r="E95" s="104">
        <v>50591647.49000001</v>
      </c>
      <c r="F95" s="104">
        <v>50591647.49000001</v>
      </c>
      <c r="G95" s="13"/>
      <c r="H95" s="14">
        <f t="shared" si="4"/>
        <v>77.951912474632763</v>
      </c>
      <c r="I95" s="14">
        <f t="shared" si="5"/>
        <v>100</v>
      </c>
      <c r="J95" s="1"/>
    </row>
    <row r="96" spans="1:10" ht="12.75" customHeight="1">
      <c r="A96" s="4"/>
      <c r="B96" s="104" t="s">
        <v>285</v>
      </c>
      <c r="C96" s="104">
        <v>194456421</v>
      </c>
      <c r="D96" s="104">
        <v>197319793.34999996</v>
      </c>
      <c r="E96" s="104">
        <v>140139716.35000002</v>
      </c>
      <c r="F96" s="104">
        <v>140139716.35000002</v>
      </c>
      <c r="G96" s="109"/>
      <c r="H96" s="14">
        <f t="shared" si="4"/>
        <v>71.021621283286251</v>
      </c>
      <c r="I96" s="14">
        <f t="shared" si="5"/>
        <v>100</v>
      </c>
      <c r="J96" s="1"/>
    </row>
    <row r="97" spans="1:10" ht="12.75" customHeight="1">
      <c r="A97" s="106"/>
      <c r="B97" s="104" t="s">
        <v>284</v>
      </c>
      <c r="C97" s="104">
        <v>232445838</v>
      </c>
      <c r="D97" s="104">
        <v>245718278.97000003</v>
      </c>
      <c r="E97" s="104">
        <v>167974925.97000006</v>
      </c>
      <c r="F97" s="104">
        <v>167974925.97000006</v>
      </c>
      <c r="G97" s="13"/>
      <c r="H97" s="14">
        <f t="shared" si="4"/>
        <v>68.360777502640843</v>
      </c>
      <c r="I97" s="14">
        <f t="shared" si="5"/>
        <v>100</v>
      </c>
      <c r="J97" s="1"/>
    </row>
    <row r="98" spans="1:10" ht="12.75" customHeight="1">
      <c r="A98" s="106"/>
      <c r="B98" s="104" t="s">
        <v>283</v>
      </c>
      <c r="C98" s="104">
        <v>282151430</v>
      </c>
      <c r="D98" s="104">
        <v>279680027.88000005</v>
      </c>
      <c r="E98" s="104">
        <v>181970926.87999988</v>
      </c>
      <c r="F98" s="104">
        <v>181970926.87999988</v>
      </c>
      <c r="G98" s="13"/>
      <c r="H98" s="14">
        <f t="shared" si="4"/>
        <v>65.063969086157485</v>
      </c>
      <c r="I98" s="14">
        <f t="shared" si="5"/>
        <v>100</v>
      </c>
      <c r="J98" s="1"/>
    </row>
    <row r="99" spans="1:10" ht="12.75" customHeight="1">
      <c r="A99" s="4"/>
      <c r="B99" s="104" t="s">
        <v>282</v>
      </c>
      <c r="C99" s="104">
        <v>227948663</v>
      </c>
      <c r="D99" s="104">
        <v>220925975.19</v>
      </c>
      <c r="E99" s="104">
        <v>146725235.19</v>
      </c>
      <c r="F99" s="104">
        <v>146725235.19</v>
      </c>
      <c r="G99" s="109"/>
      <c r="H99" s="14">
        <f t="shared" si="4"/>
        <v>66.413754681319787</v>
      </c>
      <c r="I99" s="14">
        <f t="shared" si="5"/>
        <v>100</v>
      </c>
      <c r="J99" s="1"/>
    </row>
    <row r="100" spans="1:10" ht="12.75" customHeight="1">
      <c r="A100" s="111"/>
      <c r="B100" s="104" t="s">
        <v>281</v>
      </c>
      <c r="C100" s="104">
        <v>148512596</v>
      </c>
      <c r="D100" s="104">
        <v>150424681.87000003</v>
      </c>
      <c r="E100" s="104">
        <v>102100470.86999996</v>
      </c>
      <c r="F100" s="104">
        <v>102100470.86999996</v>
      </c>
      <c r="G100" s="11"/>
      <c r="H100" s="14">
        <f t="shared" si="4"/>
        <v>67.874812564494704</v>
      </c>
      <c r="I100" s="14">
        <f t="shared" si="5"/>
        <v>100</v>
      </c>
      <c r="J100" s="1"/>
    </row>
    <row r="101" spans="1:10" ht="12.75" customHeight="1">
      <c r="A101" s="4"/>
      <c r="B101" s="104" t="s">
        <v>280</v>
      </c>
      <c r="C101" s="104">
        <v>399253920</v>
      </c>
      <c r="D101" s="104">
        <v>410306542.59000003</v>
      </c>
      <c r="E101" s="104">
        <v>301106668.59000003</v>
      </c>
      <c r="F101" s="104">
        <v>296876839.59000003</v>
      </c>
      <c r="G101" s="11"/>
      <c r="H101" s="14">
        <f t="shared" si="4"/>
        <v>72.354888059061508</v>
      </c>
      <c r="I101" s="14">
        <f t="shared" si="5"/>
        <v>98.595239016190789</v>
      </c>
      <c r="J101" s="1"/>
    </row>
    <row r="102" spans="1:10" ht="12.75" customHeight="1">
      <c r="A102" s="106"/>
      <c r="B102" s="104" t="s">
        <v>279</v>
      </c>
      <c r="C102" s="104">
        <v>460140125</v>
      </c>
      <c r="D102" s="104">
        <v>465119092.83999997</v>
      </c>
      <c r="E102" s="104">
        <v>334591836.83999997</v>
      </c>
      <c r="F102" s="104">
        <v>334591836.83999997</v>
      </c>
      <c r="G102" s="13"/>
      <c r="H102" s="14">
        <f t="shared" si="4"/>
        <v>71.936809731244225</v>
      </c>
      <c r="I102" s="14">
        <f t="shared" si="5"/>
        <v>100</v>
      </c>
      <c r="J102" s="1"/>
    </row>
    <row r="103" spans="1:10" ht="12.75" customHeight="1">
      <c r="A103" s="4"/>
      <c r="B103" s="104" t="s">
        <v>278</v>
      </c>
      <c r="C103" s="104">
        <v>262781677</v>
      </c>
      <c r="D103" s="104">
        <v>267974695.69999996</v>
      </c>
      <c r="E103" s="104">
        <v>190239204.69999996</v>
      </c>
      <c r="F103" s="104">
        <v>190239204.69999996</v>
      </c>
      <c r="G103" s="109"/>
      <c r="H103" s="14">
        <f t="shared" si="4"/>
        <v>70.991480819881005</v>
      </c>
      <c r="I103" s="14">
        <f t="shared" si="5"/>
        <v>100</v>
      </c>
      <c r="J103" s="1"/>
    </row>
    <row r="104" spans="1:10" ht="12.75" customHeight="1">
      <c r="A104" s="106"/>
      <c r="B104" s="104" t="s">
        <v>277</v>
      </c>
      <c r="C104" s="104">
        <v>190616609</v>
      </c>
      <c r="D104" s="104">
        <v>194206409.08999997</v>
      </c>
      <c r="E104" s="104">
        <v>138428196.08999997</v>
      </c>
      <c r="F104" s="104">
        <v>138428196.08999997</v>
      </c>
      <c r="G104" s="13"/>
      <c r="H104" s="14">
        <f t="shared" ref="H104:H128" si="6">IFERROR(+F104/D104*100,"n.a")</f>
        <v>71.278902039658732</v>
      </c>
      <c r="I104" s="14">
        <f t="shared" ref="I104:I128" si="7">IFERROR(+F104/E104*100,"n.a")</f>
        <v>100</v>
      </c>
      <c r="J104" s="1"/>
    </row>
    <row r="105" spans="1:10" ht="12.75" customHeight="1">
      <c r="A105" s="106"/>
      <c r="B105" s="104" t="s">
        <v>276</v>
      </c>
      <c r="C105" s="104">
        <v>226812915</v>
      </c>
      <c r="D105" s="104">
        <v>229815623.96999991</v>
      </c>
      <c r="E105" s="104">
        <v>153168957.96999991</v>
      </c>
      <c r="F105" s="104">
        <v>153168957.96999991</v>
      </c>
      <c r="G105" s="13"/>
      <c r="H105" s="14">
        <f t="shared" si="6"/>
        <v>66.648626983687834</v>
      </c>
      <c r="I105" s="14">
        <f t="shared" si="7"/>
        <v>100</v>
      </c>
      <c r="J105" s="1"/>
    </row>
    <row r="106" spans="1:10" ht="12.75" customHeight="1">
      <c r="A106" s="4"/>
      <c r="B106" s="104" t="s">
        <v>275</v>
      </c>
      <c r="C106" s="104">
        <v>280285467</v>
      </c>
      <c r="D106" s="104">
        <v>278816505.38</v>
      </c>
      <c r="E106" s="104">
        <v>203101327.38</v>
      </c>
      <c r="F106" s="104">
        <v>203101327.38</v>
      </c>
      <c r="G106" s="109"/>
      <c r="H106" s="14">
        <f t="shared" si="6"/>
        <v>72.844083280935067</v>
      </c>
      <c r="I106" s="14">
        <f t="shared" si="7"/>
        <v>100</v>
      </c>
      <c r="J106" s="1"/>
    </row>
    <row r="107" spans="1:10" ht="12.75" customHeight="1">
      <c r="A107" s="111"/>
      <c r="B107" s="104" t="s">
        <v>274</v>
      </c>
      <c r="C107" s="104">
        <v>21360083384</v>
      </c>
      <c r="D107" s="104">
        <v>21038086836.150002</v>
      </c>
      <c r="E107" s="104">
        <v>17355958845.150002</v>
      </c>
      <c r="F107" s="104">
        <v>17344870055.949997</v>
      </c>
      <c r="G107" s="11"/>
      <c r="H107" s="14">
        <f t="shared" si="6"/>
        <v>82.445092042048685</v>
      </c>
      <c r="I107" s="14">
        <f t="shared" si="7"/>
        <v>99.936109613424776</v>
      </c>
      <c r="J107" s="1"/>
    </row>
    <row r="108" spans="1:10" ht="12.75" customHeight="1">
      <c r="A108" s="4"/>
      <c r="B108" s="104" t="s">
        <v>273</v>
      </c>
      <c r="C108" s="104">
        <v>577875153</v>
      </c>
      <c r="D108" s="104">
        <v>572364056.85000014</v>
      </c>
      <c r="E108" s="104">
        <v>375303443.85000002</v>
      </c>
      <c r="F108" s="104">
        <v>375303443.85000002</v>
      </c>
      <c r="G108" s="11"/>
      <c r="H108" s="14">
        <f t="shared" si="6"/>
        <v>65.57075682136275</v>
      </c>
      <c r="I108" s="14">
        <f t="shared" si="7"/>
        <v>100</v>
      </c>
      <c r="J108" s="1"/>
    </row>
    <row r="109" spans="1:10" ht="12.75" customHeight="1">
      <c r="A109" s="106"/>
      <c r="B109" s="104" t="s">
        <v>272</v>
      </c>
      <c r="C109" s="104">
        <v>1090672085</v>
      </c>
      <c r="D109" s="104">
        <v>1090672085</v>
      </c>
      <c r="E109" s="104">
        <v>667122052</v>
      </c>
      <c r="F109" s="104">
        <v>667122052</v>
      </c>
      <c r="G109" s="13"/>
      <c r="H109" s="14">
        <f t="shared" si="6"/>
        <v>61.166143442646195</v>
      </c>
      <c r="I109" s="14">
        <f t="shared" si="7"/>
        <v>100</v>
      </c>
      <c r="J109" s="1"/>
    </row>
    <row r="110" spans="1:10" ht="12.75" customHeight="1">
      <c r="A110" s="4"/>
      <c r="B110" s="104" t="s">
        <v>271</v>
      </c>
      <c r="C110" s="104">
        <v>320474075</v>
      </c>
      <c r="D110" s="104">
        <v>324297414.15000004</v>
      </c>
      <c r="E110" s="104">
        <v>221097394.14999998</v>
      </c>
      <c r="F110" s="104">
        <v>221097394.14999998</v>
      </c>
      <c r="G110" s="109"/>
      <c r="H110" s="14">
        <f t="shared" si="6"/>
        <v>68.177353411684592</v>
      </c>
      <c r="I110" s="14">
        <f t="shared" si="7"/>
        <v>100</v>
      </c>
      <c r="J110" s="1"/>
    </row>
    <row r="111" spans="1:10" ht="12.75" customHeight="1">
      <c r="A111" s="106"/>
      <c r="B111" s="104" t="s">
        <v>270</v>
      </c>
      <c r="C111" s="104">
        <v>370316949</v>
      </c>
      <c r="D111" s="104">
        <v>376468596.97999996</v>
      </c>
      <c r="E111" s="104">
        <v>262152613.97999999</v>
      </c>
      <c r="F111" s="104">
        <v>262152613.97999999</v>
      </c>
      <c r="G111" s="13"/>
      <c r="H111" s="14">
        <f t="shared" si="6"/>
        <v>69.634656405067147</v>
      </c>
      <c r="I111" s="14">
        <f t="shared" si="7"/>
        <v>100</v>
      </c>
      <c r="J111" s="1"/>
    </row>
    <row r="112" spans="1:10" ht="12.75" customHeight="1">
      <c r="A112" s="106"/>
      <c r="B112" s="104" t="s">
        <v>269</v>
      </c>
      <c r="C112" s="104">
        <v>140063634</v>
      </c>
      <c r="D112" s="104">
        <v>142646399.97000003</v>
      </c>
      <c r="E112" s="104">
        <v>99311444.970000014</v>
      </c>
      <c r="F112" s="104">
        <v>99311444.970000014</v>
      </c>
      <c r="G112" s="13"/>
      <c r="H112" s="14">
        <f t="shared" si="6"/>
        <v>69.620715973824929</v>
      </c>
      <c r="I112" s="14">
        <f t="shared" si="7"/>
        <v>100</v>
      </c>
      <c r="J112" s="1"/>
    </row>
    <row r="113" spans="1:10" ht="12.75" customHeight="1">
      <c r="A113" s="4"/>
      <c r="B113" s="104" t="s">
        <v>268</v>
      </c>
      <c r="C113" s="104">
        <v>115479354</v>
      </c>
      <c r="D113" s="104">
        <v>116856997.19</v>
      </c>
      <c r="E113" s="104">
        <v>89528378.189999998</v>
      </c>
      <c r="F113" s="104">
        <v>89528378.189999998</v>
      </c>
      <c r="G113" s="109"/>
      <c r="H113" s="14">
        <f t="shared" si="6"/>
        <v>76.613622070430338</v>
      </c>
      <c r="I113" s="14">
        <f t="shared" si="7"/>
        <v>100</v>
      </c>
      <c r="J113" s="1"/>
    </row>
    <row r="114" spans="1:10">
      <c r="A114" s="111"/>
      <c r="B114" s="112" t="s">
        <v>267</v>
      </c>
      <c r="C114" s="104">
        <v>850000000</v>
      </c>
      <c r="D114" s="104">
        <v>901949801</v>
      </c>
      <c r="E114" s="104">
        <v>596840728</v>
      </c>
      <c r="F114" s="104">
        <v>596840728</v>
      </c>
      <c r="G114" s="11"/>
      <c r="H114" s="14">
        <f t="shared" si="6"/>
        <v>66.172277807287855</v>
      </c>
      <c r="I114" s="14">
        <f t="shared" si="7"/>
        <v>100</v>
      </c>
      <c r="J114" s="1"/>
    </row>
    <row r="115" spans="1:10" ht="12.75" customHeight="1">
      <c r="A115" s="4"/>
      <c r="B115" s="104" t="s">
        <v>266</v>
      </c>
      <c r="C115" s="104">
        <v>202248110</v>
      </c>
      <c r="D115" s="104">
        <v>202248110</v>
      </c>
      <c r="E115" s="104">
        <v>160895003</v>
      </c>
      <c r="F115" s="104">
        <v>160895003</v>
      </c>
      <c r="G115" s="11"/>
      <c r="H115" s="14">
        <f t="shared" si="6"/>
        <v>79.553278890962204</v>
      </c>
      <c r="I115" s="14">
        <f t="shared" si="7"/>
        <v>100</v>
      </c>
      <c r="J115" s="1"/>
    </row>
    <row r="116" spans="1:10" ht="12.75" customHeight="1">
      <c r="A116" s="106"/>
      <c r="B116" s="104" t="s">
        <v>265</v>
      </c>
      <c r="C116" s="104">
        <v>317159272</v>
      </c>
      <c r="D116" s="104">
        <v>322400113.78000003</v>
      </c>
      <c r="E116" s="104">
        <v>226950938.78</v>
      </c>
      <c r="F116" s="104">
        <v>226950938.78</v>
      </c>
      <c r="G116" s="13"/>
      <c r="H116" s="14">
        <f t="shared" si="6"/>
        <v>70.394186937187982</v>
      </c>
      <c r="I116" s="14">
        <f t="shared" si="7"/>
        <v>100</v>
      </c>
      <c r="J116" s="1"/>
    </row>
    <row r="117" spans="1:10" ht="12.75" customHeight="1">
      <c r="A117" s="4"/>
      <c r="B117" s="104" t="s">
        <v>264</v>
      </c>
      <c r="C117" s="104">
        <v>178417318</v>
      </c>
      <c r="D117" s="104">
        <v>180310273.59000003</v>
      </c>
      <c r="E117" s="104">
        <v>131385616.59</v>
      </c>
      <c r="F117" s="104">
        <v>131385616.59</v>
      </c>
      <c r="G117" s="109"/>
      <c r="H117" s="14">
        <f t="shared" si="6"/>
        <v>72.866406319560156</v>
      </c>
      <c r="I117" s="14">
        <f t="shared" si="7"/>
        <v>100</v>
      </c>
      <c r="J117" s="1"/>
    </row>
    <row r="118" spans="1:10" ht="12.75" customHeight="1">
      <c r="A118" s="106"/>
      <c r="B118" s="104" t="s">
        <v>263</v>
      </c>
      <c r="C118" s="104">
        <v>370598945</v>
      </c>
      <c r="D118" s="104">
        <v>354559642.61000007</v>
      </c>
      <c r="E118" s="104">
        <v>255205327.60999995</v>
      </c>
      <c r="F118" s="104">
        <v>255205327.60999995</v>
      </c>
      <c r="G118" s="13"/>
      <c r="H118" s="14">
        <f t="shared" si="6"/>
        <v>71.978109446233432</v>
      </c>
      <c r="I118" s="14">
        <f t="shared" si="7"/>
        <v>100</v>
      </c>
      <c r="J118" s="1"/>
    </row>
    <row r="119" spans="1:10" ht="12.75" customHeight="1">
      <c r="A119" s="106"/>
      <c r="B119" s="104" t="s">
        <v>262</v>
      </c>
      <c r="C119" s="104">
        <v>217839327</v>
      </c>
      <c r="D119" s="104">
        <v>215141484.08999997</v>
      </c>
      <c r="E119" s="104">
        <v>154941920.08999997</v>
      </c>
      <c r="F119" s="104">
        <v>154941920.08999997</v>
      </c>
      <c r="G119" s="13"/>
      <c r="H119" s="14">
        <f t="shared" si="6"/>
        <v>72.018616374879713</v>
      </c>
      <c r="I119" s="14">
        <f t="shared" si="7"/>
        <v>100</v>
      </c>
      <c r="J119" s="1"/>
    </row>
    <row r="120" spans="1:10" ht="12.75" customHeight="1">
      <c r="A120" s="4"/>
      <c r="B120" s="104" t="s">
        <v>261</v>
      </c>
      <c r="C120" s="104">
        <v>635936285</v>
      </c>
      <c r="D120" s="104">
        <v>618004770.45000005</v>
      </c>
      <c r="E120" s="104">
        <v>441552211.44999999</v>
      </c>
      <c r="F120" s="104">
        <v>441552211.44999999</v>
      </c>
      <c r="G120" s="109"/>
      <c r="H120" s="14">
        <f t="shared" si="6"/>
        <v>71.448026384729019</v>
      </c>
      <c r="I120" s="14">
        <f t="shared" si="7"/>
        <v>100</v>
      </c>
      <c r="J120" s="1"/>
    </row>
    <row r="121" spans="1:10" ht="12.75" customHeight="1">
      <c r="A121" s="111"/>
      <c r="B121" s="104" t="s">
        <v>260</v>
      </c>
      <c r="C121" s="104">
        <v>544890162</v>
      </c>
      <c r="D121" s="104">
        <v>543351940.57000017</v>
      </c>
      <c r="E121" s="104">
        <v>395006274.57000011</v>
      </c>
      <c r="F121" s="104">
        <v>395006274.57000011</v>
      </c>
      <c r="G121" s="11"/>
      <c r="H121" s="14">
        <f t="shared" si="6"/>
        <v>72.69805168186592</v>
      </c>
      <c r="I121" s="14">
        <f t="shared" si="7"/>
        <v>100</v>
      </c>
      <c r="J121" s="1"/>
    </row>
    <row r="122" spans="1:10" ht="12.75" customHeight="1">
      <c r="A122" s="4"/>
      <c r="B122" s="104" t="s">
        <v>259</v>
      </c>
      <c r="C122" s="104">
        <v>391204971</v>
      </c>
      <c r="D122" s="104">
        <v>397556259.67000002</v>
      </c>
      <c r="E122" s="104">
        <v>265947877.66999996</v>
      </c>
      <c r="F122" s="104">
        <v>265947877.66999996</v>
      </c>
      <c r="G122" s="11"/>
      <c r="H122" s="14">
        <f t="shared" si="6"/>
        <v>66.89565846372426</v>
      </c>
      <c r="I122" s="14">
        <f t="shared" si="7"/>
        <v>100</v>
      </c>
      <c r="J122" s="1"/>
    </row>
    <row r="123" spans="1:10" ht="12.75" customHeight="1">
      <c r="A123" s="23" t="s">
        <v>87</v>
      </c>
      <c r="B123" s="110"/>
      <c r="C123" s="26">
        <f>+C124</f>
        <v>124726002</v>
      </c>
      <c r="D123" s="26">
        <f>+D124</f>
        <v>124892468.45999999</v>
      </c>
      <c r="E123" s="26">
        <f>+E124</f>
        <v>83310811.539999992</v>
      </c>
      <c r="F123" s="26">
        <f>+F124</f>
        <v>83281813.729999989</v>
      </c>
      <c r="G123" s="107"/>
      <c r="H123" s="25">
        <f t="shared" si="6"/>
        <v>66.68281503033397</v>
      </c>
      <c r="I123" s="25">
        <f t="shared" si="7"/>
        <v>99.965193221067011</v>
      </c>
    </row>
    <row r="124" spans="1:10" ht="12.75" customHeight="1">
      <c r="A124" s="4"/>
      <c r="B124" s="104" t="s">
        <v>258</v>
      </c>
      <c r="C124" s="104">
        <v>124726002</v>
      </c>
      <c r="D124" s="104">
        <v>124892468.45999999</v>
      </c>
      <c r="E124" s="104">
        <v>83310811.539999992</v>
      </c>
      <c r="F124" s="104">
        <v>83281813.729999989</v>
      </c>
      <c r="G124" s="11"/>
      <c r="H124" s="14">
        <f t="shared" si="6"/>
        <v>66.68281503033397</v>
      </c>
      <c r="I124" s="14">
        <f t="shared" si="7"/>
        <v>99.965193221067011</v>
      </c>
      <c r="J124" s="1"/>
    </row>
    <row r="125" spans="1:10" ht="12.75" customHeight="1">
      <c r="A125" s="108" t="s">
        <v>257</v>
      </c>
      <c r="B125" s="108"/>
      <c r="C125" s="108">
        <f>+C126</f>
        <v>727058365</v>
      </c>
      <c r="D125" s="108">
        <f>+D126</f>
        <v>624647747</v>
      </c>
      <c r="E125" s="108">
        <f>+E126</f>
        <v>446304958</v>
      </c>
      <c r="F125" s="108">
        <f>+F126</f>
        <v>433298702.0799998</v>
      </c>
      <c r="G125" s="107"/>
      <c r="H125" s="25">
        <f t="shared" si="6"/>
        <v>69.366887843749765</v>
      </c>
      <c r="I125" s="25">
        <f t="shared" si="7"/>
        <v>97.085791746906793</v>
      </c>
    </row>
    <row r="126" spans="1:10" ht="12.75" customHeight="1">
      <c r="A126" s="4"/>
      <c r="B126" s="104" t="s">
        <v>256</v>
      </c>
      <c r="C126" s="104">
        <v>727058365</v>
      </c>
      <c r="D126" s="104">
        <v>624647747</v>
      </c>
      <c r="E126" s="104">
        <v>446304958</v>
      </c>
      <c r="F126" s="104">
        <v>433298702.0799998</v>
      </c>
      <c r="G126" s="109"/>
      <c r="H126" s="14">
        <f t="shared" si="6"/>
        <v>69.366887843749765</v>
      </c>
      <c r="I126" s="14">
        <f t="shared" si="7"/>
        <v>97.085791746906793</v>
      </c>
      <c r="J126" s="1"/>
    </row>
    <row r="127" spans="1:10" ht="12.75" customHeight="1">
      <c r="A127" s="108" t="s">
        <v>255</v>
      </c>
      <c r="B127" s="108"/>
      <c r="C127" s="108">
        <f>+C128</f>
        <v>98216286</v>
      </c>
      <c r="D127" s="108">
        <f>+D128</f>
        <v>102012022</v>
      </c>
      <c r="E127" s="108">
        <f>+E128</f>
        <v>67077387</v>
      </c>
      <c r="F127" s="108">
        <f>+F128</f>
        <v>46937100.960000038</v>
      </c>
      <c r="G127" s="107"/>
      <c r="H127" s="25">
        <f t="shared" si="6"/>
        <v>46.01134262391156</v>
      </c>
      <c r="I127" s="25">
        <f t="shared" si="7"/>
        <v>69.974551870960681</v>
      </c>
    </row>
    <row r="128" spans="1:10" ht="12.75" customHeight="1">
      <c r="A128" s="106"/>
      <c r="B128" s="105" t="s">
        <v>658</v>
      </c>
      <c r="C128" s="105">
        <v>98216286</v>
      </c>
      <c r="D128" s="104">
        <v>102012022</v>
      </c>
      <c r="E128" s="104">
        <v>67077387</v>
      </c>
      <c r="F128" s="104">
        <v>46937100.960000038</v>
      </c>
      <c r="G128" s="13"/>
      <c r="H128" s="14">
        <f t="shared" si="6"/>
        <v>46.01134262391156</v>
      </c>
      <c r="I128" s="14">
        <f t="shared" si="7"/>
        <v>69.974551870960681</v>
      </c>
      <c r="J128" s="1"/>
    </row>
    <row r="129" spans="1:10" s="2" customFormat="1" ht="3" customHeight="1" thickBot="1">
      <c r="A129" s="103"/>
      <c r="B129" s="17"/>
      <c r="C129" s="18"/>
      <c r="D129" s="18"/>
      <c r="E129" s="18"/>
      <c r="F129" s="18"/>
      <c r="G129" s="18"/>
      <c r="H129" s="19"/>
      <c r="I129" s="19"/>
      <c r="J129" s="49"/>
    </row>
    <row r="130" spans="1:10" ht="9.75" customHeight="1">
      <c r="A130" s="356" t="s">
        <v>54</v>
      </c>
      <c r="B130" s="356"/>
      <c r="C130" s="356"/>
      <c r="D130" s="356"/>
      <c r="E130" s="356"/>
      <c r="F130" s="356"/>
      <c r="G130" s="356"/>
      <c r="H130" s="356"/>
      <c r="I130" s="356"/>
    </row>
    <row r="131" spans="1:10" ht="9.75" customHeight="1">
      <c r="A131" s="351" t="s">
        <v>55</v>
      </c>
      <c r="B131" s="351"/>
      <c r="C131" s="351"/>
      <c r="D131" s="351"/>
      <c r="E131" s="351"/>
      <c r="F131" s="351"/>
      <c r="G131" s="351"/>
      <c r="H131" s="351"/>
      <c r="I131" s="351"/>
    </row>
    <row r="132" spans="1:10" ht="9.75" customHeight="1">
      <c r="A132" s="357" t="s">
        <v>254</v>
      </c>
      <c r="B132" s="357"/>
      <c r="C132" s="357"/>
      <c r="D132" s="357"/>
      <c r="E132" s="357"/>
      <c r="F132" s="357"/>
      <c r="G132" s="357"/>
      <c r="H132" s="357"/>
      <c r="I132" s="357"/>
    </row>
    <row r="133" spans="1:10" ht="9.75" customHeight="1">
      <c r="A133" s="355" t="s">
        <v>656</v>
      </c>
      <c r="B133" s="355"/>
      <c r="C133" s="355"/>
      <c r="D133" s="355"/>
      <c r="E133" s="355"/>
      <c r="F133" s="355"/>
      <c r="G133" s="355"/>
      <c r="H133" s="355"/>
      <c r="I133" s="355"/>
      <c r="J133" s="355"/>
    </row>
    <row r="134" spans="1:10" ht="9.75" customHeight="1">
      <c r="A134" s="351" t="s">
        <v>253</v>
      </c>
      <c r="B134" s="351"/>
      <c r="C134" s="351"/>
      <c r="D134" s="351"/>
      <c r="E134" s="351"/>
      <c r="F134" s="351"/>
      <c r="G134" s="351"/>
      <c r="H134" s="351"/>
      <c r="I134" s="351"/>
    </row>
    <row r="135" spans="1:10">
      <c r="A135" s="102"/>
      <c r="B135" s="89"/>
      <c r="C135" s="101"/>
      <c r="D135" s="101"/>
      <c r="E135" s="101"/>
      <c r="F135" s="101"/>
      <c r="G135" s="100"/>
      <c r="H135" s="252"/>
      <c r="I135" s="252"/>
    </row>
    <row r="136" spans="1:10">
      <c r="B136" s="32"/>
      <c r="C136" s="250"/>
      <c r="D136" s="32"/>
      <c r="E136" s="32"/>
      <c r="F136" s="32"/>
    </row>
    <row r="137" spans="1:10">
      <c r="B137" s="32"/>
      <c r="C137" s="250"/>
      <c r="D137" s="32"/>
      <c r="E137" s="32"/>
      <c r="F137" s="32"/>
      <c r="H137" s="253"/>
      <c r="I137" s="253"/>
      <c r="J137" s="253"/>
    </row>
    <row r="138" spans="1:10">
      <c r="B138" s="32"/>
      <c r="C138" s="250"/>
      <c r="D138" s="32"/>
      <c r="E138" s="32"/>
      <c r="F138" s="32"/>
      <c r="H138" s="253"/>
      <c r="I138" s="253"/>
      <c r="J138" s="253"/>
    </row>
    <row r="139" spans="1:10">
      <c r="B139" s="32"/>
      <c r="C139" s="250"/>
      <c r="D139" s="32"/>
      <c r="E139" s="32"/>
      <c r="F139" s="32"/>
      <c r="H139" s="253"/>
      <c r="I139" s="253"/>
      <c r="J139" s="253"/>
    </row>
    <row r="140" spans="1:10">
      <c r="B140" s="32"/>
      <c r="C140" s="250"/>
      <c r="D140" s="32"/>
      <c r="E140" s="32"/>
      <c r="F140" s="32"/>
      <c r="H140" s="253"/>
      <c r="I140" s="253"/>
      <c r="J140" s="253"/>
    </row>
    <row r="141" spans="1:10">
      <c r="B141" s="32"/>
      <c r="C141" s="250"/>
      <c r="D141" s="32"/>
      <c r="E141" s="32"/>
      <c r="F141" s="32"/>
      <c r="H141" s="253"/>
      <c r="I141" s="253"/>
      <c r="J141" s="253"/>
    </row>
    <row r="142" spans="1:10">
      <c r="B142" s="32"/>
      <c r="C142" s="250"/>
      <c r="D142" s="32"/>
      <c r="E142" s="32"/>
      <c r="F142" s="32"/>
      <c r="H142" s="253"/>
      <c r="I142" s="253"/>
      <c r="J142" s="253"/>
    </row>
    <row r="143" spans="1:10">
      <c r="B143" s="32"/>
      <c r="C143" s="250"/>
      <c r="D143" s="32"/>
      <c r="E143" s="32"/>
      <c r="F143" s="32"/>
      <c r="H143" s="253"/>
      <c r="I143" s="253"/>
      <c r="J143" s="253"/>
    </row>
    <row r="144" spans="1:10">
      <c r="B144" s="32"/>
      <c r="C144" s="250"/>
      <c r="D144" s="32"/>
      <c r="E144" s="32"/>
      <c r="F144" s="32"/>
      <c r="H144" s="253"/>
      <c r="I144" s="253"/>
      <c r="J144" s="253"/>
    </row>
    <row r="145" spans="2:10">
      <c r="B145" s="32"/>
      <c r="C145" s="250"/>
      <c r="D145" s="32"/>
      <c r="E145" s="32"/>
      <c r="F145" s="32"/>
      <c r="H145" s="253"/>
      <c r="I145" s="253"/>
      <c r="J145" s="253"/>
    </row>
    <row r="146" spans="2:10">
      <c r="B146" s="32"/>
      <c r="C146" s="250"/>
      <c r="D146" s="32"/>
      <c r="E146" s="32"/>
      <c r="F146" s="32"/>
      <c r="H146" s="253"/>
      <c r="I146" s="253"/>
      <c r="J146" s="253"/>
    </row>
    <row r="147" spans="2:10">
      <c r="B147" s="32"/>
      <c r="C147" s="250"/>
      <c r="D147" s="32"/>
      <c r="E147" s="32"/>
      <c r="F147" s="32"/>
      <c r="H147" s="253"/>
      <c r="I147" s="253"/>
      <c r="J147" s="253"/>
    </row>
    <row r="148" spans="2:10">
      <c r="B148" s="32"/>
      <c r="C148" s="250"/>
      <c r="D148" s="32"/>
      <c r="E148" s="32"/>
      <c r="F148" s="32"/>
      <c r="H148" s="253"/>
      <c r="I148" s="253"/>
      <c r="J148" s="253"/>
    </row>
    <row r="149" spans="2:10">
      <c r="B149" s="32"/>
      <c r="C149" s="250"/>
      <c r="D149" s="32"/>
      <c r="E149" s="32"/>
      <c r="F149" s="32"/>
      <c r="H149" s="253"/>
      <c r="I149" s="253"/>
      <c r="J149" s="253"/>
    </row>
    <row r="150" spans="2:10">
      <c r="B150" s="32"/>
      <c r="C150" s="250"/>
      <c r="D150" s="32"/>
      <c r="E150" s="32"/>
      <c r="F150" s="32"/>
      <c r="H150" s="253"/>
      <c r="I150" s="253"/>
      <c r="J150" s="253"/>
    </row>
    <row r="151" spans="2:10">
      <c r="B151" s="32"/>
      <c r="C151" s="250"/>
      <c r="D151" s="32"/>
      <c r="E151" s="32"/>
      <c r="F151" s="32"/>
      <c r="H151" s="47"/>
      <c r="I151" s="47"/>
      <c r="J151" s="47"/>
    </row>
    <row r="152" spans="2:10">
      <c r="B152" s="32"/>
      <c r="C152" s="250"/>
      <c r="D152" s="32"/>
      <c r="E152" s="32"/>
      <c r="F152" s="32"/>
      <c r="H152" s="253"/>
      <c r="I152" s="253"/>
      <c r="J152" s="253"/>
    </row>
    <row r="153" spans="2:10">
      <c r="B153" s="32"/>
      <c r="C153" s="250"/>
      <c r="D153" s="32"/>
      <c r="E153" s="32"/>
      <c r="F153" s="32"/>
      <c r="H153" s="254"/>
      <c r="I153" s="254"/>
      <c r="J153" s="254"/>
    </row>
    <row r="154" spans="2:10">
      <c r="H154" s="46"/>
      <c r="I154" s="46"/>
      <c r="J154" s="46"/>
    </row>
  </sheetData>
  <mergeCells count="14">
    <mergeCell ref="A134:I134"/>
    <mergeCell ref="A1:B1"/>
    <mergeCell ref="A3:I3"/>
    <mergeCell ref="A4:A7"/>
    <mergeCell ref="B4:B7"/>
    <mergeCell ref="E4:F4"/>
    <mergeCell ref="H4:I5"/>
    <mergeCell ref="C5:C6"/>
    <mergeCell ref="D5:D6"/>
    <mergeCell ref="E5:E6"/>
    <mergeCell ref="A133:J133"/>
    <mergeCell ref="A130:I130"/>
    <mergeCell ref="A131:I131"/>
    <mergeCell ref="A132:I132"/>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7"/>
  <sheetViews>
    <sheetView showGridLines="0" tabSelected="1" topLeftCell="A69" zoomScaleNormal="100" workbookViewId="0">
      <selection activeCell="I9" sqref="I9"/>
    </sheetView>
  </sheetViews>
  <sheetFormatPr baseColWidth="10" defaultRowHeight="12.75"/>
  <cols>
    <col min="1" max="1" width="5.42578125" style="123" customWidth="1"/>
    <col min="2" max="2" width="56.5703125" style="91" customWidth="1"/>
    <col min="3" max="3" width="14.7109375" style="94" customWidth="1"/>
    <col min="4" max="5" width="14.7109375" style="122" customWidth="1"/>
    <col min="6" max="6" width="14.7109375" style="121" customWidth="1"/>
    <col min="7" max="7" width="1.5703125" style="120" customWidth="1"/>
    <col min="8" max="9" width="14.7109375" style="119" customWidth="1"/>
    <col min="10" max="196" width="11.42578125" style="91"/>
    <col min="197" max="197" width="5.5703125" style="91" customWidth="1"/>
    <col min="198" max="198" width="5" style="91" customWidth="1"/>
    <col min="199" max="202" width="6.85546875" style="91" customWidth="1"/>
    <col min="203" max="203" width="5.5703125" style="91" customWidth="1"/>
    <col min="204" max="204" width="6.85546875" style="91" customWidth="1"/>
    <col min="205" max="205" width="16.140625" style="91" customWidth="1"/>
    <col min="206" max="206" width="13.85546875" style="91" customWidth="1"/>
    <col min="207" max="207" width="12.42578125" style="91" customWidth="1"/>
    <col min="208" max="208" width="13.5703125" style="91" customWidth="1"/>
    <col min="209" max="209" width="11.5703125" style="91" customWidth="1"/>
    <col min="210" max="210" width="13" style="91" customWidth="1"/>
    <col min="211" max="211" width="13.5703125" style="91" customWidth="1"/>
    <col min="212" max="212" width="9.7109375" style="91" customWidth="1"/>
    <col min="213" max="213" width="11.42578125" style="91" customWidth="1"/>
    <col min="214" max="214" width="2.140625" style="91" customWidth="1"/>
    <col min="215" max="452" width="11.42578125" style="91"/>
    <col min="453" max="453" width="5.5703125" style="91" customWidth="1"/>
    <col min="454" max="454" width="5" style="91" customWidth="1"/>
    <col min="455" max="458" width="6.85546875" style="91" customWidth="1"/>
    <col min="459" max="459" width="5.5703125" style="91" customWidth="1"/>
    <col min="460" max="460" width="6.85546875" style="91" customWidth="1"/>
    <col min="461" max="461" width="16.140625" style="91" customWidth="1"/>
    <col min="462" max="462" width="13.85546875" style="91" customWidth="1"/>
    <col min="463" max="463" width="12.42578125" style="91" customWidth="1"/>
    <col min="464" max="464" width="13.5703125" style="91" customWidth="1"/>
    <col min="465" max="465" width="11.5703125" style="91" customWidth="1"/>
    <col min="466" max="466" width="13" style="91" customWidth="1"/>
    <col min="467" max="467" width="13.5703125" style="91" customWidth="1"/>
    <col min="468" max="468" width="9.7109375" style="91" customWidth="1"/>
    <col min="469" max="469" width="11.42578125" style="91" customWidth="1"/>
    <col min="470" max="470" width="2.140625" style="91" customWidth="1"/>
    <col min="471" max="708" width="11.42578125" style="91"/>
    <col min="709" max="709" width="5.5703125" style="91" customWidth="1"/>
    <col min="710" max="710" width="5" style="91" customWidth="1"/>
    <col min="711" max="714" width="6.85546875" style="91" customWidth="1"/>
    <col min="715" max="715" width="5.5703125" style="91" customWidth="1"/>
    <col min="716" max="716" width="6.85546875" style="91" customWidth="1"/>
    <col min="717" max="717" width="16.140625" style="91" customWidth="1"/>
    <col min="718" max="718" width="13.85546875" style="91" customWidth="1"/>
    <col min="719" max="719" width="12.42578125" style="91" customWidth="1"/>
    <col min="720" max="720" width="13.5703125" style="91" customWidth="1"/>
    <col min="721" max="721" width="11.5703125" style="91" customWidth="1"/>
    <col min="722" max="722" width="13" style="91" customWidth="1"/>
    <col min="723" max="723" width="13.5703125" style="91" customWidth="1"/>
    <col min="724" max="724" width="9.7109375" style="91" customWidth="1"/>
    <col min="725" max="725" width="11.42578125" style="91" customWidth="1"/>
    <col min="726" max="726" width="2.140625" style="91" customWidth="1"/>
    <col min="727" max="964" width="11.42578125" style="91"/>
    <col min="965" max="965" width="5.5703125" style="91" customWidth="1"/>
    <col min="966" max="966" width="5" style="91" customWidth="1"/>
    <col min="967" max="970" width="6.85546875" style="91" customWidth="1"/>
    <col min="971" max="971" width="5.5703125" style="91" customWidth="1"/>
    <col min="972" max="972" width="6.85546875" style="91" customWidth="1"/>
    <col min="973" max="973" width="16.140625" style="91" customWidth="1"/>
    <col min="974" max="974" width="13.85546875" style="91" customWidth="1"/>
    <col min="975" max="975" width="12.42578125" style="91" customWidth="1"/>
    <col min="976" max="976" width="13.5703125" style="91" customWidth="1"/>
    <col min="977" max="977" width="11.5703125" style="91" customWidth="1"/>
    <col min="978" max="978" width="13" style="91" customWidth="1"/>
    <col min="979" max="979" width="13.5703125" style="91" customWidth="1"/>
    <col min="980" max="980" width="9.7109375" style="91" customWidth="1"/>
    <col min="981" max="981" width="11.42578125" style="91" customWidth="1"/>
    <col min="982" max="982" width="2.140625" style="91" customWidth="1"/>
    <col min="983" max="1220" width="11.42578125" style="91"/>
    <col min="1221" max="1221" width="5.5703125" style="91" customWidth="1"/>
    <col min="1222" max="1222" width="5" style="91" customWidth="1"/>
    <col min="1223" max="1226" width="6.85546875" style="91" customWidth="1"/>
    <col min="1227" max="1227" width="5.5703125" style="91" customWidth="1"/>
    <col min="1228" max="1228" width="6.85546875" style="91" customWidth="1"/>
    <col min="1229" max="1229" width="16.140625" style="91" customWidth="1"/>
    <col min="1230" max="1230" width="13.85546875" style="91" customWidth="1"/>
    <col min="1231" max="1231" width="12.42578125" style="91" customWidth="1"/>
    <col min="1232" max="1232" width="13.5703125" style="91" customWidth="1"/>
    <col min="1233" max="1233" width="11.5703125" style="91" customWidth="1"/>
    <col min="1234" max="1234" width="13" style="91" customWidth="1"/>
    <col min="1235" max="1235" width="13.5703125" style="91" customWidth="1"/>
    <col min="1236" max="1236" width="9.7109375" style="91" customWidth="1"/>
    <col min="1237" max="1237" width="11.42578125" style="91" customWidth="1"/>
    <col min="1238" max="1238" width="2.140625" style="91" customWidth="1"/>
    <col min="1239" max="1476" width="11.42578125" style="91"/>
    <col min="1477" max="1477" width="5.5703125" style="91" customWidth="1"/>
    <col min="1478" max="1478" width="5" style="91" customWidth="1"/>
    <col min="1479" max="1482" width="6.85546875" style="91" customWidth="1"/>
    <col min="1483" max="1483" width="5.5703125" style="91" customWidth="1"/>
    <col min="1484" max="1484" width="6.85546875" style="91" customWidth="1"/>
    <col min="1485" max="1485" width="16.140625" style="91" customWidth="1"/>
    <col min="1486" max="1486" width="13.85546875" style="91" customWidth="1"/>
    <col min="1487" max="1487" width="12.42578125" style="91" customWidth="1"/>
    <col min="1488" max="1488" width="13.5703125" style="91" customWidth="1"/>
    <col min="1489" max="1489" width="11.5703125" style="91" customWidth="1"/>
    <col min="1490" max="1490" width="13" style="91" customWidth="1"/>
    <col min="1491" max="1491" width="13.5703125" style="91" customWidth="1"/>
    <col min="1492" max="1492" width="9.7109375" style="91" customWidth="1"/>
    <col min="1493" max="1493" width="11.42578125" style="91" customWidth="1"/>
    <col min="1494" max="1494" width="2.140625" style="91" customWidth="1"/>
    <col min="1495" max="1732" width="11.42578125" style="91"/>
    <col min="1733" max="1733" width="5.5703125" style="91" customWidth="1"/>
    <col min="1734" max="1734" width="5" style="91" customWidth="1"/>
    <col min="1735" max="1738" width="6.85546875" style="91" customWidth="1"/>
    <col min="1739" max="1739" width="5.5703125" style="91" customWidth="1"/>
    <col min="1740" max="1740" width="6.85546875" style="91" customWidth="1"/>
    <col min="1741" max="1741" width="16.140625" style="91" customWidth="1"/>
    <col min="1742" max="1742" width="13.85546875" style="91" customWidth="1"/>
    <col min="1743" max="1743" width="12.42578125" style="91" customWidth="1"/>
    <col min="1744" max="1744" width="13.5703125" style="91" customWidth="1"/>
    <col min="1745" max="1745" width="11.5703125" style="91" customWidth="1"/>
    <col min="1746" max="1746" width="13" style="91" customWidth="1"/>
    <col min="1747" max="1747" width="13.5703125" style="91" customWidth="1"/>
    <col min="1748" max="1748" width="9.7109375" style="91" customWidth="1"/>
    <col min="1749" max="1749" width="11.42578125" style="91" customWidth="1"/>
    <col min="1750" max="1750" width="2.140625" style="91" customWidth="1"/>
    <col min="1751" max="1988" width="11.42578125" style="91"/>
    <col min="1989" max="1989" width="5.5703125" style="91" customWidth="1"/>
    <col min="1990" max="1990" width="5" style="91" customWidth="1"/>
    <col min="1991" max="1994" width="6.85546875" style="91" customWidth="1"/>
    <col min="1995" max="1995" width="5.5703125" style="91" customWidth="1"/>
    <col min="1996" max="1996" width="6.85546875" style="91" customWidth="1"/>
    <col min="1997" max="1997" width="16.140625" style="91" customWidth="1"/>
    <col min="1998" max="1998" width="13.85546875" style="91" customWidth="1"/>
    <col min="1999" max="1999" width="12.42578125" style="91" customWidth="1"/>
    <col min="2000" max="2000" width="13.5703125" style="91" customWidth="1"/>
    <col min="2001" max="2001" width="11.5703125" style="91" customWidth="1"/>
    <col min="2002" max="2002" width="13" style="91" customWidth="1"/>
    <col min="2003" max="2003" width="13.5703125" style="91" customWidth="1"/>
    <col min="2004" max="2004" width="9.7109375" style="91" customWidth="1"/>
    <col min="2005" max="2005" width="11.42578125" style="91" customWidth="1"/>
    <col min="2006" max="2006" width="2.140625" style="91" customWidth="1"/>
    <col min="2007" max="2244" width="11.42578125" style="91"/>
    <col min="2245" max="2245" width="5.5703125" style="91" customWidth="1"/>
    <col min="2246" max="2246" width="5" style="91" customWidth="1"/>
    <col min="2247" max="2250" width="6.85546875" style="91" customWidth="1"/>
    <col min="2251" max="2251" width="5.5703125" style="91" customWidth="1"/>
    <col min="2252" max="2252" width="6.85546875" style="91" customWidth="1"/>
    <col min="2253" max="2253" width="16.140625" style="91" customWidth="1"/>
    <col min="2254" max="2254" width="13.85546875" style="91" customWidth="1"/>
    <col min="2255" max="2255" width="12.42578125" style="91" customWidth="1"/>
    <col min="2256" max="2256" width="13.5703125" style="91" customWidth="1"/>
    <col min="2257" max="2257" width="11.5703125" style="91" customWidth="1"/>
    <col min="2258" max="2258" width="13" style="91" customWidth="1"/>
    <col min="2259" max="2259" width="13.5703125" style="91" customWidth="1"/>
    <col min="2260" max="2260" width="9.7109375" style="91" customWidth="1"/>
    <col min="2261" max="2261" width="11.42578125" style="91" customWidth="1"/>
    <col min="2262" max="2262" width="2.140625" style="91" customWidth="1"/>
    <col min="2263" max="2500" width="11.42578125" style="91"/>
    <col min="2501" max="2501" width="5.5703125" style="91" customWidth="1"/>
    <col min="2502" max="2502" width="5" style="91" customWidth="1"/>
    <col min="2503" max="2506" width="6.85546875" style="91" customWidth="1"/>
    <col min="2507" max="2507" width="5.5703125" style="91" customWidth="1"/>
    <col min="2508" max="2508" width="6.85546875" style="91" customWidth="1"/>
    <col min="2509" max="2509" width="16.140625" style="91" customWidth="1"/>
    <col min="2510" max="2510" width="13.85546875" style="91" customWidth="1"/>
    <col min="2511" max="2511" width="12.42578125" style="91" customWidth="1"/>
    <col min="2512" max="2512" width="13.5703125" style="91" customWidth="1"/>
    <col min="2513" max="2513" width="11.5703125" style="91" customWidth="1"/>
    <col min="2514" max="2514" width="13" style="91" customWidth="1"/>
    <col min="2515" max="2515" width="13.5703125" style="91" customWidth="1"/>
    <col min="2516" max="2516" width="9.7109375" style="91" customWidth="1"/>
    <col min="2517" max="2517" width="11.42578125" style="91" customWidth="1"/>
    <col min="2518" max="2518" width="2.140625" style="91" customWidth="1"/>
    <col min="2519" max="2756" width="11.42578125" style="91"/>
    <col min="2757" max="2757" width="5.5703125" style="91" customWidth="1"/>
    <col min="2758" max="2758" width="5" style="91" customWidth="1"/>
    <col min="2759" max="2762" width="6.85546875" style="91" customWidth="1"/>
    <col min="2763" max="2763" width="5.5703125" style="91" customWidth="1"/>
    <col min="2764" max="2764" width="6.85546875" style="91" customWidth="1"/>
    <col min="2765" max="2765" width="16.140625" style="91" customWidth="1"/>
    <col min="2766" max="2766" width="13.85546875" style="91" customWidth="1"/>
    <col min="2767" max="2767" width="12.42578125" style="91" customWidth="1"/>
    <col min="2768" max="2768" width="13.5703125" style="91" customWidth="1"/>
    <col min="2769" max="2769" width="11.5703125" style="91" customWidth="1"/>
    <col min="2770" max="2770" width="13" style="91" customWidth="1"/>
    <col min="2771" max="2771" width="13.5703125" style="91" customWidth="1"/>
    <col min="2772" max="2772" width="9.7109375" style="91" customWidth="1"/>
    <col min="2773" max="2773" width="11.42578125" style="91" customWidth="1"/>
    <col min="2774" max="2774" width="2.140625" style="91" customWidth="1"/>
    <col min="2775" max="3012" width="11.42578125" style="91"/>
    <col min="3013" max="3013" width="5.5703125" style="91" customWidth="1"/>
    <col min="3014" max="3014" width="5" style="91" customWidth="1"/>
    <col min="3015" max="3018" width="6.85546875" style="91" customWidth="1"/>
    <col min="3019" max="3019" width="5.5703125" style="91" customWidth="1"/>
    <col min="3020" max="3020" width="6.85546875" style="91" customWidth="1"/>
    <col min="3021" max="3021" width="16.140625" style="91" customWidth="1"/>
    <col min="3022" max="3022" width="13.85546875" style="91" customWidth="1"/>
    <col min="3023" max="3023" width="12.42578125" style="91" customWidth="1"/>
    <col min="3024" max="3024" width="13.5703125" style="91" customWidth="1"/>
    <col min="3025" max="3025" width="11.5703125" style="91" customWidth="1"/>
    <col min="3026" max="3026" width="13" style="91" customWidth="1"/>
    <col min="3027" max="3027" width="13.5703125" style="91" customWidth="1"/>
    <col min="3028" max="3028" width="9.7109375" style="91" customWidth="1"/>
    <col min="3029" max="3029" width="11.42578125" style="91" customWidth="1"/>
    <col min="3030" max="3030" width="2.140625" style="91" customWidth="1"/>
    <col min="3031" max="3268" width="11.42578125" style="91"/>
    <col min="3269" max="3269" width="5.5703125" style="91" customWidth="1"/>
    <col min="3270" max="3270" width="5" style="91" customWidth="1"/>
    <col min="3271" max="3274" width="6.85546875" style="91" customWidth="1"/>
    <col min="3275" max="3275" width="5.5703125" style="91" customWidth="1"/>
    <col min="3276" max="3276" width="6.85546875" style="91" customWidth="1"/>
    <col min="3277" max="3277" width="16.140625" style="91" customWidth="1"/>
    <col min="3278" max="3278" width="13.85546875" style="91" customWidth="1"/>
    <col min="3279" max="3279" width="12.42578125" style="91" customWidth="1"/>
    <col min="3280" max="3280" width="13.5703125" style="91" customWidth="1"/>
    <col min="3281" max="3281" width="11.5703125" style="91" customWidth="1"/>
    <col min="3282" max="3282" width="13" style="91" customWidth="1"/>
    <col min="3283" max="3283" width="13.5703125" style="91" customWidth="1"/>
    <col min="3284" max="3284" width="9.7109375" style="91" customWidth="1"/>
    <col min="3285" max="3285" width="11.42578125" style="91" customWidth="1"/>
    <col min="3286" max="3286" width="2.140625" style="91" customWidth="1"/>
    <col min="3287" max="3524" width="11.42578125" style="91"/>
    <col min="3525" max="3525" width="5.5703125" style="91" customWidth="1"/>
    <col min="3526" max="3526" width="5" style="91" customWidth="1"/>
    <col min="3527" max="3530" width="6.85546875" style="91" customWidth="1"/>
    <col min="3531" max="3531" width="5.5703125" style="91" customWidth="1"/>
    <col min="3532" max="3532" width="6.85546875" style="91" customWidth="1"/>
    <col min="3533" max="3533" width="16.140625" style="91" customWidth="1"/>
    <col min="3534" max="3534" width="13.85546875" style="91" customWidth="1"/>
    <col min="3535" max="3535" width="12.42578125" style="91" customWidth="1"/>
    <col min="3536" max="3536" width="13.5703125" style="91" customWidth="1"/>
    <col min="3537" max="3537" width="11.5703125" style="91" customWidth="1"/>
    <col min="3538" max="3538" width="13" style="91" customWidth="1"/>
    <col min="3539" max="3539" width="13.5703125" style="91" customWidth="1"/>
    <col min="3540" max="3540" width="9.7109375" style="91" customWidth="1"/>
    <col min="3541" max="3541" width="11.42578125" style="91" customWidth="1"/>
    <col min="3542" max="3542" width="2.140625" style="91" customWidth="1"/>
    <col min="3543" max="3780" width="11.42578125" style="91"/>
    <col min="3781" max="3781" width="5.5703125" style="91" customWidth="1"/>
    <col min="3782" max="3782" width="5" style="91" customWidth="1"/>
    <col min="3783" max="3786" width="6.85546875" style="91" customWidth="1"/>
    <col min="3787" max="3787" width="5.5703125" style="91" customWidth="1"/>
    <col min="3788" max="3788" width="6.85546875" style="91" customWidth="1"/>
    <col min="3789" max="3789" width="16.140625" style="91" customWidth="1"/>
    <col min="3790" max="3790" width="13.85546875" style="91" customWidth="1"/>
    <col min="3791" max="3791" width="12.42578125" style="91" customWidth="1"/>
    <col min="3792" max="3792" width="13.5703125" style="91" customWidth="1"/>
    <col min="3793" max="3793" width="11.5703125" style="91" customWidth="1"/>
    <col min="3794" max="3794" width="13" style="91" customWidth="1"/>
    <col min="3795" max="3795" width="13.5703125" style="91" customWidth="1"/>
    <col min="3796" max="3796" width="9.7109375" style="91" customWidth="1"/>
    <col min="3797" max="3797" width="11.42578125" style="91" customWidth="1"/>
    <col min="3798" max="3798" width="2.140625" style="91" customWidth="1"/>
    <col min="3799" max="4036" width="11.42578125" style="91"/>
    <col min="4037" max="4037" width="5.5703125" style="91" customWidth="1"/>
    <col min="4038" max="4038" width="5" style="91" customWidth="1"/>
    <col min="4039" max="4042" width="6.85546875" style="91" customWidth="1"/>
    <col min="4043" max="4043" width="5.5703125" style="91" customWidth="1"/>
    <col min="4044" max="4044" width="6.85546875" style="91" customWidth="1"/>
    <col min="4045" max="4045" width="16.140625" style="91" customWidth="1"/>
    <col min="4046" max="4046" width="13.85546875" style="91" customWidth="1"/>
    <col min="4047" max="4047" width="12.42578125" style="91" customWidth="1"/>
    <col min="4048" max="4048" width="13.5703125" style="91" customWidth="1"/>
    <col min="4049" max="4049" width="11.5703125" style="91" customWidth="1"/>
    <col min="4050" max="4050" width="13" style="91" customWidth="1"/>
    <col min="4051" max="4051" width="13.5703125" style="91" customWidth="1"/>
    <col min="4052" max="4052" width="9.7109375" style="91" customWidth="1"/>
    <col min="4053" max="4053" width="11.42578125" style="91" customWidth="1"/>
    <col min="4054" max="4054" width="2.140625" style="91" customWidth="1"/>
    <col min="4055" max="4292" width="11.42578125" style="91"/>
    <col min="4293" max="4293" width="5.5703125" style="91" customWidth="1"/>
    <col min="4294" max="4294" width="5" style="91" customWidth="1"/>
    <col min="4295" max="4298" width="6.85546875" style="91" customWidth="1"/>
    <col min="4299" max="4299" width="5.5703125" style="91" customWidth="1"/>
    <col min="4300" max="4300" width="6.85546875" style="91" customWidth="1"/>
    <col min="4301" max="4301" width="16.140625" style="91" customWidth="1"/>
    <col min="4302" max="4302" width="13.85546875" style="91" customWidth="1"/>
    <col min="4303" max="4303" width="12.42578125" style="91" customWidth="1"/>
    <col min="4304" max="4304" width="13.5703125" style="91" customWidth="1"/>
    <col min="4305" max="4305" width="11.5703125" style="91" customWidth="1"/>
    <col min="4306" max="4306" width="13" style="91" customWidth="1"/>
    <col min="4307" max="4307" width="13.5703125" style="91" customWidth="1"/>
    <col min="4308" max="4308" width="9.7109375" style="91" customWidth="1"/>
    <col min="4309" max="4309" width="11.42578125" style="91" customWidth="1"/>
    <col min="4310" max="4310" width="2.140625" style="91" customWidth="1"/>
    <col min="4311" max="4548" width="11.42578125" style="91"/>
    <col min="4549" max="4549" width="5.5703125" style="91" customWidth="1"/>
    <col min="4550" max="4550" width="5" style="91" customWidth="1"/>
    <col min="4551" max="4554" width="6.85546875" style="91" customWidth="1"/>
    <col min="4555" max="4555" width="5.5703125" style="91" customWidth="1"/>
    <col min="4556" max="4556" width="6.85546875" style="91" customWidth="1"/>
    <col min="4557" max="4557" width="16.140625" style="91" customWidth="1"/>
    <col min="4558" max="4558" width="13.85546875" style="91" customWidth="1"/>
    <col min="4559" max="4559" width="12.42578125" style="91" customWidth="1"/>
    <col min="4560" max="4560" width="13.5703125" style="91" customWidth="1"/>
    <col min="4561" max="4561" width="11.5703125" style="91" customWidth="1"/>
    <col min="4562" max="4562" width="13" style="91" customWidth="1"/>
    <col min="4563" max="4563" width="13.5703125" style="91" customWidth="1"/>
    <col min="4564" max="4564" width="9.7109375" style="91" customWidth="1"/>
    <col min="4565" max="4565" width="11.42578125" style="91" customWidth="1"/>
    <col min="4566" max="4566" width="2.140625" style="91" customWidth="1"/>
    <col min="4567" max="4804" width="11.42578125" style="91"/>
    <col min="4805" max="4805" width="5.5703125" style="91" customWidth="1"/>
    <col min="4806" max="4806" width="5" style="91" customWidth="1"/>
    <col min="4807" max="4810" width="6.85546875" style="91" customWidth="1"/>
    <col min="4811" max="4811" width="5.5703125" style="91" customWidth="1"/>
    <col min="4812" max="4812" width="6.85546875" style="91" customWidth="1"/>
    <col min="4813" max="4813" width="16.140625" style="91" customWidth="1"/>
    <col min="4814" max="4814" width="13.85546875" style="91" customWidth="1"/>
    <col min="4815" max="4815" width="12.42578125" style="91" customWidth="1"/>
    <col min="4816" max="4816" width="13.5703125" style="91" customWidth="1"/>
    <col min="4817" max="4817" width="11.5703125" style="91" customWidth="1"/>
    <col min="4818" max="4818" width="13" style="91" customWidth="1"/>
    <col min="4819" max="4819" width="13.5703125" style="91" customWidth="1"/>
    <col min="4820" max="4820" width="9.7109375" style="91" customWidth="1"/>
    <col min="4821" max="4821" width="11.42578125" style="91" customWidth="1"/>
    <col min="4822" max="4822" width="2.140625" style="91" customWidth="1"/>
    <col min="4823" max="5060" width="11.42578125" style="91"/>
    <col min="5061" max="5061" width="5.5703125" style="91" customWidth="1"/>
    <col min="5062" max="5062" width="5" style="91" customWidth="1"/>
    <col min="5063" max="5066" width="6.85546875" style="91" customWidth="1"/>
    <col min="5067" max="5067" width="5.5703125" style="91" customWidth="1"/>
    <col min="5068" max="5068" width="6.85546875" style="91" customWidth="1"/>
    <col min="5069" max="5069" width="16.140625" style="91" customWidth="1"/>
    <col min="5070" max="5070" width="13.85546875" style="91" customWidth="1"/>
    <col min="5071" max="5071" width="12.42578125" style="91" customWidth="1"/>
    <col min="5072" max="5072" width="13.5703125" style="91" customWidth="1"/>
    <col min="5073" max="5073" width="11.5703125" style="91" customWidth="1"/>
    <col min="5074" max="5074" width="13" style="91" customWidth="1"/>
    <col min="5075" max="5075" width="13.5703125" style="91" customWidth="1"/>
    <col min="5076" max="5076" width="9.7109375" style="91" customWidth="1"/>
    <col min="5077" max="5077" width="11.42578125" style="91" customWidth="1"/>
    <col min="5078" max="5078" width="2.140625" style="91" customWidth="1"/>
    <col min="5079" max="5316" width="11.42578125" style="91"/>
    <col min="5317" max="5317" width="5.5703125" style="91" customWidth="1"/>
    <col min="5318" max="5318" width="5" style="91" customWidth="1"/>
    <col min="5319" max="5322" width="6.85546875" style="91" customWidth="1"/>
    <col min="5323" max="5323" width="5.5703125" style="91" customWidth="1"/>
    <col min="5324" max="5324" width="6.85546875" style="91" customWidth="1"/>
    <col min="5325" max="5325" width="16.140625" style="91" customWidth="1"/>
    <col min="5326" max="5326" width="13.85546875" style="91" customWidth="1"/>
    <col min="5327" max="5327" width="12.42578125" style="91" customWidth="1"/>
    <col min="5328" max="5328" width="13.5703125" style="91" customWidth="1"/>
    <col min="5329" max="5329" width="11.5703125" style="91" customWidth="1"/>
    <col min="5330" max="5330" width="13" style="91" customWidth="1"/>
    <col min="5331" max="5331" width="13.5703125" style="91" customWidth="1"/>
    <col min="5332" max="5332" width="9.7109375" style="91" customWidth="1"/>
    <col min="5333" max="5333" width="11.42578125" style="91" customWidth="1"/>
    <col min="5334" max="5334" width="2.140625" style="91" customWidth="1"/>
    <col min="5335" max="5572" width="11.42578125" style="91"/>
    <col min="5573" max="5573" width="5.5703125" style="91" customWidth="1"/>
    <col min="5574" max="5574" width="5" style="91" customWidth="1"/>
    <col min="5575" max="5578" width="6.85546875" style="91" customWidth="1"/>
    <col min="5579" max="5579" width="5.5703125" style="91" customWidth="1"/>
    <col min="5580" max="5580" width="6.85546875" style="91" customWidth="1"/>
    <col min="5581" max="5581" width="16.140625" style="91" customWidth="1"/>
    <col min="5582" max="5582" width="13.85546875" style="91" customWidth="1"/>
    <col min="5583" max="5583" width="12.42578125" style="91" customWidth="1"/>
    <col min="5584" max="5584" width="13.5703125" style="91" customWidth="1"/>
    <col min="5585" max="5585" width="11.5703125" style="91" customWidth="1"/>
    <col min="5586" max="5586" width="13" style="91" customWidth="1"/>
    <col min="5587" max="5587" width="13.5703125" style="91" customWidth="1"/>
    <col min="5588" max="5588" width="9.7109375" style="91" customWidth="1"/>
    <col min="5589" max="5589" width="11.42578125" style="91" customWidth="1"/>
    <col min="5590" max="5590" width="2.140625" style="91" customWidth="1"/>
    <col min="5591" max="5828" width="11.42578125" style="91"/>
    <col min="5829" max="5829" width="5.5703125" style="91" customWidth="1"/>
    <col min="5830" max="5830" width="5" style="91" customWidth="1"/>
    <col min="5831" max="5834" width="6.85546875" style="91" customWidth="1"/>
    <col min="5835" max="5835" width="5.5703125" style="91" customWidth="1"/>
    <col min="5836" max="5836" width="6.85546875" style="91" customWidth="1"/>
    <col min="5837" max="5837" width="16.140625" style="91" customWidth="1"/>
    <col min="5838" max="5838" width="13.85546875" style="91" customWidth="1"/>
    <col min="5839" max="5839" width="12.42578125" style="91" customWidth="1"/>
    <col min="5840" max="5840" width="13.5703125" style="91" customWidth="1"/>
    <col min="5841" max="5841" width="11.5703125" style="91" customWidth="1"/>
    <col min="5842" max="5842" width="13" style="91" customWidth="1"/>
    <col min="5843" max="5843" width="13.5703125" style="91" customWidth="1"/>
    <col min="5844" max="5844" width="9.7109375" style="91" customWidth="1"/>
    <col min="5845" max="5845" width="11.42578125" style="91" customWidth="1"/>
    <col min="5846" max="5846" width="2.140625" style="91" customWidth="1"/>
    <col min="5847" max="6084" width="11.42578125" style="91"/>
    <col min="6085" max="6085" width="5.5703125" style="91" customWidth="1"/>
    <col min="6086" max="6086" width="5" style="91" customWidth="1"/>
    <col min="6087" max="6090" width="6.85546875" style="91" customWidth="1"/>
    <col min="6091" max="6091" width="5.5703125" style="91" customWidth="1"/>
    <col min="6092" max="6092" width="6.85546875" style="91" customWidth="1"/>
    <col min="6093" max="6093" width="16.140625" style="91" customWidth="1"/>
    <col min="6094" max="6094" width="13.85546875" style="91" customWidth="1"/>
    <col min="6095" max="6095" width="12.42578125" style="91" customWidth="1"/>
    <col min="6096" max="6096" width="13.5703125" style="91" customWidth="1"/>
    <col min="6097" max="6097" width="11.5703125" style="91" customWidth="1"/>
    <col min="6098" max="6098" width="13" style="91" customWidth="1"/>
    <col min="6099" max="6099" width="13.5703125" style="91" customWidth="1"/>
    <col min="6100" max="6100" width="9.7109375" style="91" customWidth="1"/>
    <col min="6101" max="6101" width="11.42578125" style="91" customWidth="1"/>
    <col min="6102" max="6102" width="2.140625" style="91" customWidth="1"/>
    <col min="6103" max="6340" width="11.42578125" style="91"/>
    <col min="6341" max="6341" width="5.5703125" style="91" customWidth="1"/>
    <col min="6342" max="6342" width="5" style="91" customWidth="1"/>
    <col min="6343" max="6346" width="6.85546875" style="91" customWidth="1"/>
    <col min="6347" max="6347" width="5.5703125" style="91" customWidth="1"/>
    <col min="6348" max="6348" width="6.85546875" style="91" customWidth="1"/>
    <col min="6349" max="6349" width="16.140625" style="91" customWidth="1"/>
    <col min="6350" max="6350" width="13.85546875" style="91" customWidth="1"/>
    <col min="6351" max="6351" width="12.42578125" style="91" customWidth="1"/>
    <col min="6352" max="6352" width="13.5703125" style="91" customWidth="1"/>
    <col min="6353" max="6353" width="11.5703125" style="91" customWidth="1"/>
    <col min="6354" max="6354" width="13" style="91" customWidth="1"/>
    <col min="6355" max="6355" width="13.5703125" style="91" customWidth="1"/>
    <col min="6356" max="6356" width="9.7109375" style="91" customWidth="1"/>
    <col min="6357" max="6357" width="11.42578125" style="91" customWidth="1"/>
    <col min="6358" max="6358" width="2.140625" style="91" customWidth="1"/>
    <col min="6359" max="6596" width="11.42578125" style="91"/>
    <col min="6597" max="6597" width="5.5703125" style="91" customWidth="1"/>
    <col min="6598" max="6598" width="5" style="91" customWidth="1"/>
    <col min="6599" max="6602" width="6.85546875" style="91" customWidth="1"/>
    <col min="6603" max="6603" width="5.5703125" style="91" customWidth="1"/>
    <col min="6604" max="6604" width="6.85546875" style="91" customWidth="1"/>
    <col min="6605" max="6605" width="16.140625" style="91" customWidth="1"/>
    <col min="6606" max="6606" width="13.85546875" style="91" customWidth="1"/>
    <col min="6607" max="6607" width="12.42578125" style="91" customWidth="1"/>
    <col min="6608" max="6608" width="13.5703125" style="91" customWidth="1"/>
    <col min="6609" max="6609" width="11.5703125" style="91" customWidth="1"/>
    <col min="6610" max="6610" width="13" style="91" customWidth="1"/>
    <col min="6611" max="6611" width="13.5703125" style="91" customWidth="1"/>
    <col min="6612" max="6612" width="9.7109375" style="91" customWidth="1"/>
    <col min="6613" max="6613" width="11.42578125" style="91" customWidth="1"/>
    <col min="6614" max="6614" width="2.140625" style="91" customWidth="1"/>
    <col min="6615" max="6852" width="11.42578125" style="91"/>
    <col min="6853" max="6853" width="5.5703125" style="91" customWidth="1"/>
    <col min="6854" max="6854" width="5" style="91" customWidth="1"/>
    <col min="6855" max="6858" width="6.85546875" style="91" customWidth="1"/>
    <col min="6859" max="6859" width="5.5703125" style="91" customWidth="1"/>
    <col min="6860" max="6860" width="6.85546875" style="91" customWidth="1"/>
    <col min="6861" max="6861" width="16.140625" style="91" customWidth="1"/>
    <col min="6862" max="6862" width="13.85546875" style="91" customWidth="1"/>
    <col min="6863" max="6863" width="12.42578125" style="91" customWidth="1"/>
    <col min="6864" max="6864" width="13.5703125" style="91" customWidth="1"/>
    <col min="6865" max="6865" width="11.5703125" style="91" customWidth="1"/>
    <col min="6866" max="6866" width="13" style="91" customWidth="1"/>
    <col min="6867" max="6867" width="13.5703125" style="91" customWidth="1"/>
    <col min="6868" max="6868" width="9.7109375" style="91" customWidth="1"/>
    <col min="6869" max="6869" width="11.42578125" style="91" customWidth="1"/>
    <col min="6870" max="6870" width="2.140625" style="91" customWidth="1"/>
    <col min="6871" max="7108" width="11.42578125" style="91"/>
    <col min="7109" max="7109" width="5.5703125" style="91" customWidth="1"/>
    <col min="7110" max="7110" width="5" style="91" customWidth="1"/>
    <col min="7111" max="7114" width="6.85546875" style="91" customWidth="1"/>
    <col min="7115" max="7115" width="5.5703125" style="91" customWidth="1"/>
    <col min="7116" max="7116" width="6.85546875" style="91" customWidth="1"/>
    <col min="7117" max="7117" width="16.140625" style="91" customWidth="1"/>
    <col min="7118" max="7118" width="13.85546875" style="91" customWidth="1"/>
    <col min="7119" max="7119" width="12.42578125" style="91" customWidth="1"/>
    <col min="7120" max="7120" width="13.5703125" style="91" customWidth="1"/>
    <col min="7121" max="7121" width="11.5703125" style="91" customWidth="1"/>
    <col min="7122" max="7122" width="13" style="91" customWidth="1"/>
    <col min="7123" max="7123" width="13.5703125" style="91" customWidth="1"/>
    <col min="7124" max="7124" width="9.7109375" style="91" customWidth="1"/>
    <col min="7125" max="7125" width="11.42578125" style="91" customWidth="1"/>
    <col min="7126" max="7126" width="2.140625" style="91" customWidth="1"/>
    <col min="7127" max="7364" width="11.42578125" style="91"/>
    <col min="7365" max="7365" width="5.5703125" style="91" customWidth="1"/>
    <col min="7366" max="7366" width="5" style="91" customWidth="1"/>
    <col min="7367" max="7370" width="6.85546875" style="91" customWidth="1"/>
    <col min="7371" max="7371" width="5.5703125" style="91" customWidth="1"/>
    <col min="7372" max="7372" width="6.85546875" style="91" customWidth="1"/>
    <col min="7373" max="7373" width="16.140625" style="91" customWidth="1"/>
    <col min="7374" max="7374" width="13.85546875" style="91" customWidth="1"/>
    <col min="7375" max="7375" width="12.42578125" style="91" customWidth="1"/>
    <col min="7376" max="7376" width="13.5703125" style="91" customWidth="1"/>
    <col min="7377" max="7377" width="11.5703125" style="91" customWidth="1"/>
    <col min="7378" max="7378" width="13" style="91" customWidth="1"/>
    <col min="7379" max="7379" width="13.5703125" style="91" customWidth="1"/>
    <col min="7380" max="7380" width="9.7109375" style="91" customWidth="1"/>
    <col min="7381" max="7381" width="11.42578125" style="91" customWidth="1"/>
    <col min="7382" max="7382" width="2.140625" style="91" customWidth="1"/>
    <col min="7383" max="7620" width="11.42578125" style="91"/>
    <col min="7621" max="7621" width="5.5703125" style="91" customWidth="1"/>
    <col min="7622" max="7622" width="5" style="91" customWidth="1"/>
    <col min="7623" max="7626" width="6.85546875" style="91" customWidth="1"/>
    <col min="7627" max="7627" width="5.5703125" style="91" customWidth="1"/>
    <col min="7628" max="7628" width="6.85546875" style="91" customWidth="1"/>
    <col min="7629" max="7629" width="16.140625" style="91" customWidth="1"/>
    <col min="7630" max="7630" width="13.85546875" style="91" customWidth="1"/>
    <col min="7631" max="7631" width="12.42578125" style="91" customWidth="1"/>
    <col min="7632" max="7632" width="13.5703125" style="91" customWidth="1"/>
    <col min="7633" max="7633" width="11.5703125" style="91" customWidth="1"/>
    <col min="7634" max="7634" width="13" style="91" customWidth="1"/>
    <col min="7635" max="7635" width="13.5703125" style="91" customWidth="1"/>
    <col min="7636" max="7636" width="9.7109375" style="91" customWidth="1"/>
    <col min="7637" max="7637" width="11.42578125" style="91" customWidth="1"/>
    <col min="7638" max="7638" width="2.140625" style="91" customWidth="1"/>
    <col min="7639" max="7876" width="11.42578125" style="91"/>
    <col min="7877" max="7877" width="5.5703125" style="91" customWidth="1"/>
    <col min="7878" max="7878" width="5" style="91" customWidth="1"/>
    <col min="7879" max="7882" width="6.85546875" style="91" customWidth="1"/>
    <col min="7883" max="7883" width="5.5703125" style="91" customWidth="1"/>
    <col min="7884" max="7884" width="6.85546875" style="91" customWidth="1"/>
    <col min="7885" max="7885" width="16.140625" style="91" customWidth="1"/>
    <col min="7886" max="7886" width="13.85546875" style="91" customWidth="1"/>
    <col min="7887" max="7887" width="12.42578125" style="91" customWidth="1"/>
    <col min="7888" max="7888" width="13.5703125" style="91" customWidth="1"/>
    <col min="7889" max="7889" width="11.5703125" style="91" customWidth="1"/>
    <col min="7890" max="7890" width="13" style="91" customWidth="1"/>
    <col min="7891" max="7891" width="13.5703125" style="91" customWidth="1"/>
    <col min="7892" max="7892" width="9.7109375" style="91" customWidth="1"/>
    <col min="7893" max="7893" width="11.42578125" style="91" customWidth="1"/>
    <col min="7894" max="7894" width="2.140625" style="91" customWidth="1"/>
    <col min="7895" max="8132" width="11.42578125" style="91"/>
    <col min="8133" max="8133" width="5.5703125" style="91" customWidth="1"/>
    <col min="8134" max="8134" width="5" style="91" customWidth="1"/>
    <col min="8135" max="8138" width="6.85546875" style="91" customWidth="1"/>
    <col min="8139" max="8139" width="5.5703125" style="91" customWidth="1"/>
    <col min="8140" max="8140" width="6.85546875" style="91" customWidth="1"/>
    <col min="8141" max="8141" width="16.140625" style="91" customWidth="1"/>
    <col min="8142" max="8142" width="13.85546875" style="91" customWidth="1"/>
    <col min="8143" max="8143" width="12.42578125" style="91" customWidth="1"/>
    <col min="8144" max="8144" width="13.5703125" style="91" customWidth="1"/>
    <col min="8145" max="8145" width="11.5703125" style="91" customWidth="1"/>
    <col min="8146" max="8146" width="13" style="91" customWidth="1"/>
    <col min="8147" max="8147" width="13.5703125" style="91" customWidth="1"/>
    <col min="8148" max="8148" width="9.7109375" style="91" customWidth="1"/>
    <col min="8149" max="8149" width="11.42578125" style="91" customWidth="1"/>
    <col min="8150" max="8150" width="2.140625" style="91" customWidth="1"/>
    <col min="8151" max="8388" width="11.42578125" style="91"/>
    <col min="8389" max="8389" width="5.5703125" style="91" customWidth="1"/>
    <col min="8390" max="8390" width="5" style="91" customWidth="1"/>
    <col min="8391" max="8394" width="6.85546875" style="91" customWidth="1"/>
    <col min="8395" max="8395" width="5.5703125" style="91" customWidth="1"/>
    <col min="8396" max="8396" width="6.85546875" style="91" customWidth="1"/>
    <col min="8397" max="8397" width="16.140625" style="91" customWidth="1"/>
    <col min="8398" max="8398" width="13.85546875" style="91" customWidth="1"/>
    <col min="8399" max="8399" width="12.42578125" style="91" customWidth="1"/>
    <col min="8400" max="8400" width="13.5703125" style="91" customWidth="1"/>
    <col min="8401" max="8401" width="11.5703125" style="91" customWidth="1"/>
    <col min="8402" max="8402" width="13" style="91" customWidth="1"/>
    <col min="8403" max="8403" width="13.5703125" style="91" customWidth="1"/>
    <col min="8404" max="8404" width="9.7109375" style="91" customWidth="1"/>
    <col min="8405" max="8405" width="11.42578125" style="91" customWidth="1"/>
    <col min="8406" max="8406" width="2.140625" style="91" customWidth="1"/>
    <col min="8407" max="8644" width="11.42578125" style="91"/>
    <col min="8645" max="8645" width="5.5703125" style="91" customWidth="1"/>
    <col min="8646" max="8646" width="5" style="91" customWidth="1"/>
    <col min="8647" max="8650" width="6.85546875" style="91" customWidth="1"/>
    <col min="8651" max="8651" width="5.5703125" style="91" customWidth="1"/>
    <col min="8652" max="8652" width="6.85546875" style="91" customWidth="1"/>
    <col min="8653" max="8653" width="16.140625" style="91" customWidth="1"/>
    <col min="8654" max="8654" width="13.85546875" style="91" customWidth="1"/>
    <col min="8655" max="8655" width="12.42578125" style="91" customWidth="1"/>
    <col min="8656" max="8656" width="13.5703125" style="91" customWidth="1"/>
    <col min="8657" max="8657" width="11.5703125" style="91" customWidth="1"/>
    <col min="8658" max="8658" width="13" style="91" customWidth="1"/>
    <col min="8659" max="8659" width="13.5703125" style="91" customWidth="1"/>
    <col min="8660" max="8660" width="9.7109375" style="91" customWidth="1"/>
    <col min="8661" max="8661" width="11.42578125" style="91" customWidth="1"/>
    <col min="8662" max="8662" width="2.140625" style="91" customWidth="1"/>
    <col min="8663" max="8900" width="11.42578125" style="91"/>
    <col min="8901" max="8901" width="5.5703125" style="91" customWidth="1"/>
    <col min="8902" max="8902" width="5" style="91" customWidth="1"/>
    <col min="8903" max="8906" width="6.85546875" style="91" customWidth="1"/>
    <col min="8907" max="8907" width="5.5703125" style="91" customWidth="1"/>
    <col min="8908" max="8908" width="6.85546875" style="91" customWidth="1"/>
    <col min="8909" max="8909" width="16.140625" style="91" customWidth="1"/>
    <col min="8910" max="8910" width="13.85546875" style="91" customWidth="1"/>
    <col min="8911" max="8911" width="12.42578125" style="91" customWidth="1"/>
    <col min="8912" max="8912" width="13.5703125" style="91" customWidth="1"/>
    <col min="8913" max="8913" width="11.5703125" style="91" customWidth="1"/>
    <col min="8914" max="8914" width="13" style="91" customWidth="1"/>
    <col min="8915" max="8915" width="13.5703125" style="91" customWidth="1"/>
    <col min="8916" max="8916" width="9.7109375" style="91" customWidth="1"/>
    <col min="8917" max="8917" width="11.42578125" style="91" customWidth="1"/>
    <col min="8918" max="8918" width="2.140625" style="91" customWidth="1"/>
    <col min="8919" max="9156" width="11.42578125" style="91"/>
    <col min="9157" max="9157" width="5.5703125" style="91" customWidth="1"/>
    <col min="9158" max="9158" width="5" style="91" customWidth="1"/>
    <col min="9159" max="9162" width="6.85546875" style="91" customWidth="1"/>
    <col min="9163" max="9163" width="5.5703125" style="91" customWidth="1"/>
    <col min="9164" max="9164" width="6.85546875" style="91" customWidth="1"/>
    <col min="9165" max="9165" width="16.140625" style="91" customWidth="1"/>
    <col min="9166" max="9166" width="13.85546875" style="91" customWidth="1"/>
    <col min="9167" max="9167" width="12.42578125" style="91" customWidth="1"/>
    <col min="9168" max="9168" width="13.5703125" style="91" customWidth="1"/>
    <col min="9169" max="9169" width="11.5703125" style="91" customWidth="1"/>
    <col min="9170" max="9170" width="13" style="91" customWidth="1"/>
    <col min="9171" max="9171" width="13.5703125" style="91" customWidth="1"/>
    <col min="9172" max="9172" width="9.7109375" style="91" customWidth="1"/>
    <col min="9173" max="9173" width="11.42578125" style="91" customWidth="1"/>
    <col min="9174" max="9174" width="2.140625" style="91" customWidth="1"/>
    <col min="9175" max="9412" width="11.42578125" style="91"/>
    <col min="9413" max="9413" width="5.5703125" style="91" customWidth="1"/>
    <col min="9414" max="9414" width="5" style="91" customWidth="1"/>
    <col min="9415" max="9418" width="6.85546875" style="91" customWidth="1"/>
    <col min="9419" max="9419" width="5.5703125" style="91" customWidth="1"/>
    <col min="9420" max="9420" width="6.85546875" style="91" customWidth="1"/>
    <col min="9421" max="9421" width="16.140625" style="91" customWidth="1"/>
    <col min="9422" max="9422" width="13.85546875" style="91" customWidth="1"/>
    <col min="9423" max="9423" width="12.42578125" style="91" customWidth="1"/>
    <col min="9424" max="9424" width="13.5703125" style="91" customWidth="1"/>
    <col min="9425" max="9425" width="11.5703125" style="91" customWidth="1"/>
    <col min="9426" max="9426" width="13" style="91" customWidth="1"/>
    <col min="9427" max="9427" width="13.5703125" style="91" customWidth="1"/>
    <col min="9428" max="9428" width="9.7109375" style="91" customWidth="1"/>
    <col min="9429" max="9429" width="11.42578125" style="91" customWidth="1"/>
    <col min="9430" max="9430" width="2.140625" style="91" customWidth="1"/>
    <col min="9431" max="9668" width="11.42578125" style="91"/>
    <col min="9669" max="9669" width="5.5703125" style="91" customWidth="1"/>
    <col min="9670" max="9670" width="5" style="91" customWidth="1"/>
    <col min="9671" max="9674" width="6.85546875" style="91" customWidth="1"/>
    <col min="9675" max="9675" width="5.5703125" style="91" customWidth="1"/>
    <col min="9676" max="9676" width="6.85546875" style="91" customWidth="1"/>
    <col min="9677" max="9677" width="16.140625" style="91" customWidth="1"/>
    <col min="9678" max="9678" width="13.85546875" style="91" customWidth="1"/>
    <col min="9679" max="9679" width="12.42578125" style="91" customWidth="1"/>
    <col min="9680" max="9680" width="13.5703125" style="91" customWidth="1"/>
    <col min="9681" max="9681" width="11.5703125" style="91" customWidth="1"/>
    <col min="9682" max="9682" width="13" style="91" customWidth="1"/>
    <col min="9683" max="9683" width="13.5703125" style="91" customWidth="1"/>
    <col min="9684" max="9684" width="9.7109375" style="91" customWidth="1"/>
    <col min="9685" max="9685" width="11.42578125" style="91" customWidth="1"/>
    <col min="9686" max="9686" width="2.140625" style="91" customWidth="1"/>
    <col min="9687" max="9924" width="11.42578125" style="91"/>
    <col min="9925" max="9925" width="5.5703125" style="91" customWidth="1"/>
    <col min="9926" max="9926" width="5" style="91" customWidth="1"/>
    <col min="9927" max="9930" width="6.85546875" style="91" customWidth="1"/>
    <col min="9931" max="9931" width="5.5703125" style="91" customWidth="1"/>
    <col min="9932" max="9932" width="6.85546875" style="91" customWidth="1"/>
    <col min="9933" max="9933" width="16.140625" style="91" customWidth="1"/>
    <col min="9934" max="9934" width="13.85546875" style="91" customWidth="1"/>
    <col min="9935" max="9935" width="12.42578125" style="91" customWidth="1"/>
    <col min="9936" max="9936" width="13.5703125" style="91" customWidth="1"/>
    <col min="9937" max="9937" width="11.5703125" style="91" customWidth="1"/>
    <col min="9938" max="9938" width="13" style="91" customWidth="1"/>
    <col min="9939" max="9939" width="13.5703125" style="91" customWidth="1"/>
    <col min="9940" max="9940" width="9.7109375" style="91" customWidth="1"/>
    <col min="9941" max="9941" width="11.42578125" style="91" customWidth="1"/>
    <col min="9942" max="9942" width="2.140625" style="91" customWidth="1"/>
    <col min="9943" max="10180" width="11.42578125" style="91"/>
    <col min="10181" max="10181" width="5.5703125" style="91" customWidth="1"/>
    <col min="10182" max="10182" width="5" style="91" customWidth="1"/>
    <col min="10183" max="10186" width="6.85546875" style="91" customWidth="1"/>
    <col min="10187" max="10187" width="5.5703125" style="91" customWidth="1"/>
    <col min="10188" max="10188" width="6.85546875" style="91" customWidth="1"/>
    <col min="10189" max="10189" width="16.140625" style="91" customWidth="1"/>
    <col min="10190" max="10190" width="13.85546875" style="91" customWidth="1"/>
    <col min="10191" max="10191" width="12.42578125" style="91" customWidth="1"/>
    <col min="10192" max="10192" width="13.5703125" style="91" customWidth="1"/>
    <col min="10193" max="10193" width="11.5703125" style="91" customWidth="1"/>
    <col min="10194" max="10194" width="13" style="91" customWidth="1"/>
    <col min="10195" max="10195" width="13.5703125" style="91" customWidth="1"/>
    <col min="10196" max="10196" width="9.7109375" style="91" customWidth="1"/>
    <col min="10197" max="10197" width="11.42578125" style="91" customWidth="1"/>
    <col min="10198" max="10198" width="2.140625" style="91" customWidth="1"/>
    <col min="10199" max="10436" width="11.42578125" style="91"/>
    <col min="10437" max="10437" width="5.5703125" style="91" customWidth="1"/>
    <col min="10438" max="10438" width="5" style="91" customWidth="1"/>
    <col min="10439" max="10442" width="6.85546875" style="91" customWidth="1"/>
    <col min="10443" max="10443" width="5.5703125" style="91" customWidth="1"/>
    <col min="10444" max="10444" width="6.85546875" style="91" customWidth="1"/>
    <col min="10445" max="10445" width="16.140625" style="91" customWidth="1"/>
    <col min="10446" max="10446" width="13.85546875" style="91" customWidth="1"/>
    <col min="10447" max="10447" width="12.42578125" style="91" customWidth="1"/>
    <col min="10448" max="10448" width="13.5703125" style="91" customWidth="1"/>
    <col min="10449" max="10449" width="11.5703125" style="91" customWidth="1"/>
    <col min="10450" max="10450" width="13" style="91" customWidth="1"/>
    <col min="10451" max="10451" width="13.5703125" style="91" customWidth="1"/>
    <col min="10452" max="10452" width="9.7109375" style="91" customWidth="1"/>
    <col min="10453" max="10453" width="11.42578125" style="91" customWidth="1"/>
    <col min="10454" max="10454" width="2.140625" style="91" customWidth="1"/>
    <col min="10455" max="10692" width="11.42578125" style="91"/>
    <col min="10693" max="10693" width="5.5703125" style="91" customWidth="1"/>
    <col min="10694" max="10694" width="5" style="91" customWidth="1"/>
    <col min="10695" max="10698" width="6.85546875" style="91" customWidth="1"/>
    <col min="10699" max="10699" width="5.5703125" style="91" customWidth="1"/>
    <col min="10700" max="10700" width="6.85546875" style="91" customWidth="1"/>
    <col min="10701" max="10701" width="16.140625" style="91" customWidth="1"/>
    <col min="10702" max="10702" width="13.85546875" style="91" customWidth="1"/>
    <col min="10703" max="10703" width="12.42578125" style="91" customWidth="1"/>
    <col min="10704" max="10704" width="13.5703125" style="91" customWidth="1"/>
    <col min="10705" max="10705" width="11.5703125" style="91" customWidth="1"/>
    <col min="10706" max="10706" width="13" style="91" customWidth="1"/>
    <col min="10707" max="10707" width="13.5703125" style="91" customWidth="1"/>
    <col min="10708" max="10708" width="9.7109375" style="91" customWidth="1"/>
    <col min="10709" max="10709" width="11.42578125" style="91" customWidth="1"/>
    <col min="10710" max="10710" width="2.140625" style="91" customWidth="1"/>
    <col min="10711" max="10948" width="11.42578125" style="91"/>
    <col min="10949" max="10949" width="5.5703125" style="91" customWidth="1"/>
    <col min="10950" max="10950" width="5" style="91" customWidth="1"/>
    <col min="10951" max="10954" width="6.85546875" style="91" customWidth="1"/>
    <col min="10955" max="10955" width="5.5703125" style="91" customWidth="1"/>
    <col min="10956" max="10956" width="6.85546875" style="91" customWidth="1"/>
    <col min="10957" max="10957" width="16.140625" style="91" customWidth="1"/>
    <col min="10958" max="10958" width="13.85546875" style="91" customWidth="1"/>
    <col min="10959" max="10959" width="12.42578125" style="91" customWidth="1"/>
    <col min="10960" max="10960" width="13.5703125" style="91" customWidth="1"/>
    <col min="10961" max="10961" width="11.5703125" style="91" customWidth="1"/>
    <col min="10962" max="10962" width="13" style="91" customWidth="1"/>
    <col min="10963" max="10963" width="13.5703125" style="91" customWidth="1"/>
    <col min="10964" max="10964" width="9.7109375" style="91" customWidth="1"/>
    <col min="10965" max="10965" width="11.42578125" style="91" customWidth="1"/>
    <col min="10966" max="10966" width="2.140625" style="91" customWidth="1"/>
    <col min="10967" max="11204" width="11.42578125" style="91"/>
    <col min="11205" max="11205" width="5.5703125" style="91" customWidth="1"/>
    <col min="11206" max="11206" width="5" style="91" customWidth="1"/>
    <col min="11207" max="11210" width="6.85546875" style="91" customWidth="1"/>
    <col min="11211" max="11211" width="5.5703125" style="91" customWidth="1"/>
    <col min="11212" max="11212" width="6.85546875" style="91" customWidth="1"/>
    <col min="11213" max="11213" width="16.140625" style="91" customWidth="1"/>
    <col min="11214" max="11214" width="13.85546875" style="91" customWidth="1"/>
    <col min="11215" max="11215" width="12.42578125" style="91" customWidth="1"/>
    <col min="11216" max="11216" width="13.5703125" style="91" customWidth="1"/>
    <col min="11217" max="11217" width="11.5703125" style="91" customWidth="1"/>
    <col min="11218" max="11218" width="13" style="91" customWidth="1"/>
    <col min="11219" max="11219" width="13.5703125" style="91" customWidth="1"/>
    <col min="11220" max="11220" width="9.7109375" style="91" customWidth="1"/>
    <col min="11221" max="11221" width="11.42578125" style="91" customWidth="1"/>
    <col min="11222" max="11222" width="2.140625" style="91" customWidth="1"/>
    <col min="11223" max="11460" width="11.42578125" style="91"/>
    <col min="11461" max="11461" width="5.5703125" style="91" customWidth="1"/>
    <col min="11462" max="11462" width="5" style="91" customWidth="1"/>
    <col min="11463" max="11466" width="6.85546875" style="91" customWidth="1"/>
    <col min="11467" max="11467" width="5.5703125" style="91" customWidth="1"/>
    <col min="11468" max="11468" width="6.85546875" style="91" customWidth="1"/>
    <col min="11469" max="11469" width="16.140625" style="91" customWidth="1"/>
    <col min="11470" max="11470" width="13.85546875" style="91" customWidth="1"/>
    <col min="11471" max="11471" width="12.42578125" style="91" customWidth="1"/>
    <col min="11472" max="11472" width="13.5703125" style="91" customWidth="1"/>
    <col min="11473" max="11473" width="11.5703125" style="91" customWidth="1"/>
    <col min="11474" max="11474" width="13" style="91" customWidth="1"/>
    <col min="11475" max="11475" width="13.5703125" style="91" customWidth="1"/>
    <col min="11476" max="11476" width="9.7109375" style="91" customWidth="1"/>
    <col min="11477" max="11477" width="11.42578125" style="91" customWidth="1"/>
    <col min="11478" max="11478" width="2.140625" style="91" customWidth="1"/>
    <col min="11479" max="11716" width="11.42578125" style="91"/>
    <col min="11717" max="11717" width="5.5703125" style="91" customWidth="1"/>
    <col min="11718" max="11718" width="5" style="91" customWidth="1"/>
    <col min="11719" max="11722" width="6.85546875" style="91" customWidth="1"/>
    <col min="11723" max="11723" width="5.5703125" style="91" customWidth="1"/>
    <col min="11724" max="11724" width="6.85546875" style="91" customWidth="1"/>
    <col min="11725" max="11725" width="16.140625" style="91" customWidth="1"/>
    <col min="11726" max="11726" width="13.85546875" style="91" customWidth="1"/>
    <col min="11727" max="11727" width="12.42578125" style="91" customWidth="1"/>
    <col min="11728" max="11728" width="13.5703125" style="91" customWidth="1"/>
    <col min="11729" max="11729" width="11.5703125" style="91" customWidth="1"/>
    <col min="11730" max="11730" width="13" style="91" customWidth="1"/>
    <col min="11731" max="11731" width="13.5703125" style="91" customWidth="1"/>
    <col min="11732" max="11732" width="9.7109375" style="91" customWidth="1"/>
    <col min="11733" max="11733" width="11.42578125" style="91" customWidth="1"/>
    <col min="11734" max="11734" width="2.140625" style="91" customWidth="1"/>
    <col min="11735" max="11972" width="11.42578125" style="91"/>
    <col min="11973" max="11973" width="5.5703125" style="91" customWidth="1"/>
    <col min="11974" max="11974" width="5" style="91" customWidth="1"/>
    <col min="11975" max="11978" width="6.85546875" style="91" customWidth="1"/>
    <col min="11979" max="11979" width="5.5703125" style="91" customWidth="1"/>
    <col min="11980" max="11980" width="6.85546875" style="91" customWidth="1"/>
    <col min="11981" max="11981" width="16.140625" style="91" customWidth="1"/>
    <col min="11982" max="11982" width="13.85546875" style="91" customWidth="1"/>
    <col min="11983" max="11983" width="12.42578125" style="91" customWidth="1"/>
    <col min="11984" max="11984" width="13.5703125" style="91" customWidth="1"/>
    <col min="11985" max="11985" width="11.5703125" style="91" customWidth="1"/>
    <col min="11986" max="11986" width="13" style="91" customWidth="1"/>
    <col min="11987" max="11987" width="13.5703125" style="91" customWidth="1"/>
    <col min="11988" max="11988" width="9.7109375" style="91" customWidth="1"/>
    <col min="11989" max="11989" width="11.42578125" style="91" customWidth="1"/>
    <col min="11990" max="11990" width="2.140625" style="91" customWidth="1"/>
    <col min="11991" max="12228" width="11.42578125" style="91"/>
    <col min="12229" max="12229" width="5.5703125" style="91" customWidth="1"/>
    <col min="12230" max="12230" width="5" style="91" customWidth="1"/>
    <col min="12231" max="12234" width="6.85546875" style="91" customWidth="1"/>
    <col min="12235" max="12235" width="5.5703125" style="91" customWidth="1"/>
    <col min="12236" max="12236" width="6.85546875" style="91" customWidth="1"/>
    <col min="12237" max="12237" width="16.140625" style="91" customWidth="1"/>
    <col min="12238" max="12238" width="13.85546875" style="91" customWidth="1"/>
    <col min="12239" max="12239" width="12.42578125" style="91" customWidth="1"/>
    <col min="12240" max="12240" width="13.5703125" style="91" customWidth="1"/>
    <col min="12241" max="12241" width="11.5703125" style="91" customWidth="1"/>
    <col min="12242" max="12242" width="13" style="91" customWidth="1"/>
    <col min="12243" max="12243" width="13.5703125" style="91" customWidth="1"/>
    <col min="12244" max="12244" width="9.7109375" style="91" customWidth="1"/>
    <col min="12245" max="12245" width="11.42578125" style="91" customWidth="1"/>
    <col min="12246" max="12246" width="2.140625" style="91" customWidth="1"/>
    <col min="12247" max="12484" width="11.42578125" style="91"/>
    <col min="12485" max="12485" width="5.5703125" style="91" customWidth="1"/>
    <col min="12486" max="12486" width="5" style="91" customWidth="1"/>
    <col min="12487" max="12490" width="6.85546875" style="91" customWidth="1"/>
    <col min="12491" max="12491" width="5.5703125" style="91" customWidth="1"/>
    <col min="12492" max="12492" width="6.85546875" style="91" customWidth="1"/>
    <col min="12493" max="12493" width="16.140625" style="91" customWidth="1"/>
    <col min="12494" max="12494" width="13.85546875" style="91" customWidth="1"/>
    <col min="12495" max="12495" width="12.42578125" style="91" customWidth="1"/>
    <col min="12496" max="12496" width="13.5703125" style="91" customWidth="1"/>
    <col min="12497" max="12497" width="11.5703125" style="91" customWidth="1"/>
    <col min="12498" max="12498" width="13" style="91" customWidth="1"/>
    <col min="12499" max="12499" width="13.5703125" style="91" customWidth="1"/>
    <col min="12500" max="12500" width="9.7109375" style="91" customWidth="1"/>
    <col min="12501" max="12501" width="11.42578125" style="91" customWidth="1"/>
    <col min="12502" max="12502" width="2.140625" style="91" customWidth="1"/>
    <col min="12503" max="12740" width="11.42578125" style="91"/>
    <col min="12741" max="12741" width="5.5703125" style="91" customWidth="1"/>
    <col min="12742" max="12742" width="5" style="91" customWidth="1"/>
    <col min="12743" max="12746" width="6.85546875" style="91" customWidth="1"/>
    <col min="12747" max="12747" width="5.5703125" style="91" customWidth="1"/>
    <col min="12748" max="12748" width="6.85546875" style="91" customWidth="1"/>
    <col min="12749" max="12749" width="16.140625" style="91" customWidth="1"/>
    <col min="12750" max="12750" width="13.85546875" style="91" customWidth="1"/>
    <col min="12751" max="12751" width="12.42578125" style="91" customWidth="1"/>
    <col min="12752" max="12752" width="13.5703125" style="91" customWidth="1"/>
    <col min="12753" max="12753" width="11.5703125" style="91" customWidth="1"/>
    <col min="12754" max="12754" width="13" style="91" customWidth="1"/>
    <col min="12755" max="12755" width="13.5703125" style="91" customWidth="1"/>
    <col min="12756" max="12756" width="9.7109375" style="91" customWidth="1"/>
    <col min="12757" max="12757" width="11.42578125" style="91" customWidth="1"/>
    <col min="12758" max="12758" width="2.140625" style="91" customWidth="1"/>
    <col min="12759" max="12996" width="11.42578125" style="91"/>
    <col min="12997" max="12997" width="5.5703125" style="91" customWidth="1"/>
    <col min="12998" max="12998" width="5" style="91" customWidth="1"/>
    <col min="12999" max="13002" width="6.85546875" style="91" customWidth="1"/>
    <col min="13003" max="13003" width="5.5703125" style="91" customWidth="1"/>
    <col min="13004" max="13004" width="6.85546875" style="91" customWidth="1"/>
    <col min="13005" max="13005" width="16.140625" style="91" customWidth="1"/>
    <col min="13006" max="13006" width="13.85546875" style="91" customWidth="1"/>
    <col min="13007" max="13007" width="12.42578125" style="91" customWidth="1"/>
    <col min="13008" max="13008" width="13.5703125" style="91" customWidth="1"/>
    <col min="13009" max="13009" width="11.5703125" style="91" customWidth="1"/>
    <col min="13010" max="13010" width="13" style="91" customWidth="1"/>
    <col min="13011" max="13011" width="13.5703125" style="91" customWidth="1"/>
    <col min="13012" max="13012" width="9.7109375" style="91" customWidth="1"/>
    <col min="13013" max="13013" width="11.42578125" style="91" customWidth="1"/>
    <col min="13014" max="13014" width="2.140625" style="91" customWidth="1"/>
    <col min="13015" max="13252" width="11.42578125" style="91"/>
    <col min="13253" max="13253" width="5.5703125" style="91" customWidth="1"/>
    <col min="13254" max="13254" width="5" style="91" customWidth="1"/>
    <col min="13255" max="13258" width="6.85546875" style="91" customWidth="1"/>
    <col min="13259" max="13259" width="5.5703125" style="91" customWidth="1"/>
    <col min="13260" max="13260" width="6.85546875" style="91" customWidth="1"/>
    <col min="13261" max="13261" width="16.140625" style="91" customWidth="1"/>
    <col min="13262" max="13262" width="13.85546875" style="91" customWidth="1"/>
    <col min="13263" max="13263" width="12.42578125" style="91" customWidth="1"/>
    <col min="13264" max="13264" width="13.5703125" style="91" customWidth="1"/>
    <col min="13265" max="13265" width="11.5703125" style="91" customWidth="1"/>
    <col min="13266" max="13266" width="13" style="91" customWidth="1"/>
    <col min="13267" max="13267" width="13.5703125" style="91" customWidth="1"/>
    <col min="13268" max="13268" width="9.7109375" style="91" customWidth="1"/>
    <col min="13269" max="13269" width="11.42578125" style="91" customWidth="1"/>
    <col min="13270" max="13270" width="2.140625" style="91" customWidth="1"/>
    <col min="13271" max="13508" width="11.42578125" style="91"/>
    <col min="13509" max="13509" width="5.5703125" style="91" customWidth="1"/>
    <col min="13510" max="13510" width="5" style="91" customWidth="1"/>
    <col min="13511" max="13514" width="6.85546875" style="91" customWidth="1"/>
    <col min="13515" max="13515" width="5.5703125" style="91" customWidth="1"/>
    <col min="13516" max="13516" width="6.85546875" style="91" customWidth="1"/>
    <col min="13517" max="13517" width="16.140625" style="91" customWidth="1"/>
    <col min="13518" max="13518" width="13.85546875" style="91" customWidth="1"/>
    <col min="13519" max="13519" width="12.42578125" style="91" customWidth="1"/>
    <col min="13520" max="13520" width="13.5703125" style="91" customWidth="1"/>
    <col min="13521" max="13521" width="11.5703125" style="91" customWidth="1"/>
    <col min="13522" max="13522" width="13" style="91" customWidth="1"/>
    <col min="13523" max="13523" width="13.5703125" style="91" customWidth="1"/>
    <col min="13524" max="13524" width="9.7109375" style="91" customWidth="1"/>
    <col min="13525" max="13525" width="11.42578125" style="91" customWidth="1"/>
    <col min="13526" max="13526" width="2.140625" style="91" customWidth="1"/>
    <col min="13527" max="13764" width="11.42578125" style="91"/>
    <col min="13765" max="13765" width="5.5703125" style="91" customWidth="1"/>
    <col min="13766" max="13766" width="5" style="91" customWidth="1"/>
    <col min="13767" max="13770" width="6.85546875" style="91" customWidth="1"/>
    <col min="13771" max="13771" width="5.5703125" style="91" customWidth="1"/>
    <col min="13772" max="13772" width="6.85546875" style="91" customWidth="1"/>
    <col min="13773" max="13773" width="16.140625" style="91" customWidth="1"/>
    <col min="13774" max="13774" width="13.85546875" style="91" customWidth="1"/>
    <col min="13775" max="13775" width="12.42578125" style="91" customWidth="1"/>
    <col min="13776" max="13776" width="13.5703125" style="91" customWidth="1"/>
    <col min="13777" max="13777" width="11.5703125" style="91" customWidth="1"/>
    <col min="13778" max="13778" width="13" style="91" customWidth="1"/>
    <col min="13779" max="13779" width="13.5703125" style="91" customWidth="1"/>
    <col min="13780" max="13780" width="9.7109375" style="91" customWidth="1"/>
    <col min="13781" max="13781" width="11.42578125" style="91" customWidth="1"/>
    <col min="13782" max="13782" width="2.140625" style="91" customWidth="1"/>
    <col min="13783" max="14020" width="11.42578125" style="91"/>
    <col min="14021" max="14021" width="5.5703125" style="91" customWidth="1"/>
    <col min="14022" max="14022" width="5" style="91" customWidth="1"/>
    <col min="14023" max="14026" width="6.85546875" style="91" customWidth="1"/>
    <col min="14027" max="14027" width="5.5703125" style="91" customWidth="1"/>
    <col min="14028" max="14028" width="6.85546875" style="91" customWidth="1"/>
    <col min="14029" max="14029" width="16.140625" style="91" customWidth="1"/>
    <col min="14030" max="14030" width="13.85546875" style="91" customWidth="1"/>
    <col min="14031" max="14031" width="12.42578125" style="91" customWidth="1"/>
    <col min="14032" max="14032" width="13.5703125" style="91" customWidth="1"/>
    <col min="14033" max="14033" width="11.5703125" style="91" customWidth="1"/>
    <col min="14034" max="14034" width="13" style="91" customWidth="1"/>
    <col min="14035" max="14035" width="13.5703125" style="91" customWidth="1"/>
    <col min="14036" max="14036" width="9.7109375" style="91" customWidth="1"/>
    <col min="14037" max="14037" width="11.42578125" style="91" customWidth="1"/>
    <col min="14038" max="14038" width="2.140625" style="91" customWidth="1"/>
    <col min="14039" max="14276" width="11.42578125" style="91"/>
    <col min="14277" max="14277" width="5.5703125" style="91" customWidth="1"/>
    <col min="14278" max="14278" width="5" style="91" customWidth="1"/>
    <col min="14279" max="14282" width="6.85546875" style="91" customWidth="1"/>
    <col min="14283" max="14283" width="5.5703125" style="91" customWidth="1"/>
    <col min="14284" max="14284" width="6.85546875" style="91" customWidth="1"/>
    <col min="14285" max="14285" width="16.140625" style="91" customWidth="1"/>
    <col min="14286" max="14286" width="13.85546875" style="91" customWidth="1"/>
    <col min="14287" max="14287" width="12.42578125" style="91" customWidth="1"/>
    <col min="14288" max="14288" width="13.5703125" style="91" customWidth="1"/>
    <col min="14289" max="14289" width="11.5703125" style="91" customWidth="1"/>
    <col min="14290" max="14290" width="13" style="91" customWidth="1"/>
    <col min="14291" max="14291" width="13.5703125" style="91" customWidth="1"/>
    <col min="14292" max="14292" width="9.7109375" style="91" customWidth="1"/>
    <col min="14293" max="14293" width="11.42578125" style="91" customWidth="1"/>
    <col min="14294" max="14294" width="2.140625" style="91" customWidth="1"/>
    <col min="14295" max="14532" width="11.42578125" style="91"/>
    <col min="14533" max="14533" width="5.5703125" style="91" customWidth="1"/>
    <col min="14534" max="14534" width="5" style="91" customWidth="1"/>
    <col min="14535" max="14538" width="6.85546875" style="91" customWidth="1"/>
    <col min="14539" max="14539" width="5.5703125" style="91" customWidth="1"/>
    <col min="14540" max="14540" width="6.85546875" style="91" customWidth="1"/>
    <col min="14541" max="14541" width="16.140625" style="91" customWidth="1"/>
    <col min="14542" max="14542" width="13.85546875" style="91" customWidth="1"/>
    <col min="14543" max="14543" width="12.42578125" style="91" customWidth="1"/>
    <col min="14544" max="14544" width="13.5703125" style="91" customWidth="1"/>
    <col min="14545" max="14545" width="11.5703125" style="91" customWidth="1"/>
    <col min="14546" max="14546" width="13" style="91" customWidth="1"/>
    <col min="14547" max="14547" width="13.5703125" style="91" customWidth="1"/>
    <col min="14548" max="14548" width="9.7109375" style="91" customWidth="1"/>
    <col min="14549" max="14549" width="11.42578125" style="91" customWidth="1"/>
    <col min="14550" max="14550" width="2.140625" style="91" customWidth="1"/>
    <col min="14551" max="14788" width="11.42578125" style="91"/>
    <col min="14789" max="14789" width="5.5703125" style="91" customWidth="1"/>
    <col min="14790" max="14790" width="5" style="91" customWidth="1"/>
    <col min="14791" max="14794" width="6.85546875" style="91" customWidth="1"/>
    <col min="14795" max="14795" width="5.5703125" style="91" customWidth="1"/>
    <col min="14796" max="14796" width="6.85546875" style="91" customWidth="1"/>
    <col min="14797" max="14797" width="16.140625" style="91" customWidth="1"/>
    <col min="14798" max="14798" width="13.85546875" style="91" customWidth="1"/>
    <col min="14799" max="14799" width="12.42578125" style="91" customWidth="1"/>
    <col min="14800" max="14800" width="13.5703125" style="91" customWidth="1"/>
    <col min="14801" max="14801" width="11.5703125" style="91" customWidth="1"/>
    <col min="14802" max="14802" width="13" style="91" customWidth="1"/>
    <col min="14803" max="14803" width="13.5703125" style="91" customWidth="1"/>
    <col min="14804" max="14804" width="9.7109375" style="91" customWidth="1"/>
    <col min="14805" max="14805" width="11.42578125" style="91" customWidth="1"/>
    <col min="14806" max="14806" width="2.140625" style="91" customWidth="1"/>
    <col min="14807" max="15044" width="11.42578125" style="91"/>
    <col min="15045" max="15045" width="5.5703125" style="91" customWidth="1"/>
    <col min="15046" max="15046" width="5" style="91" customWidth="1"/>
    <col min="15047" max="15050" width="6.85546875" style="91" customWidth="1"/>
    <col min="15051" max="15051" width="5.5703125" style="91" customWidth="1"/>
    <col min="15052" max="15052" width="6.85546875" style="91" customWidth="1"/>
    <col min="15053" max="15053" width="16.140625" style="91" customWidth="1"/>
    <col min="15054" max="15054" width="13.85546875" style="91" customWidth="1"/>
    <col min="15055" max="15055" width="12.42578125" style="91" customWidth="1"/>
    <col min="15056" max="15056" width="13.5703125" style="91" customWidth="1"/>
    <col min="15057" max="15057" width="11.5703125" style="91" customWidth="1"/>
    <col min="15058" max="15058" width="13" style="91" customWidth="1"/>
    <col min="15059" max="15059" width="13.5703125" style="91" customWidth="1"/>
    <col min="15060" max="15060" width="9.7109375" style="91" customWidth="1"/>
    <col min="15061" max="15061" width="11.42578125" style="91" customWidth="1"/>
    <col min="15062" max="15062" width="2.140625" style="91" customWidth="1"/>
    <col min="15063" max="15300" width="11.42578125" style="91"/>
    <col min="15301" max="15301" width="5.5703125" style="91" customWidth="1"/>
    <col min="15302" max="15302" width="5" style="91" customWidth="1"/>
    <col min="15303" max="15306" width="6.85546875" style="91" customWidth="1"/>
    <col min="15307" max="15307" width="5.5703125" style="91" customWidth="1"/>
    <col min="15308" max="15308" width="6.85546875" style="91" customWidth="1"/>
    <col min="15309" max="15309" width="16.140625" style="91" customWidth="1"/>
    <col min="15310" max="15310" width="13.85546875" style="91" customWidth="1"/>
    <col min="15311" max="15311" width="12.42578125" style="91" customWidth="1"/>
    <col min="15312" max="15312" width="13.5703125" style="91" customWidth="1"/>
    <col min="15313" max="15313" width="11.5703125" style="91" customWidth="1"/>
    <col min="15314" max="15314" width="13" style="91" customWidth="1"/>
    <col min="15315" max="15315" width="13.5703125" style="91" customWidth="1"/>
    <col min="15316" max="15316" width="9.7109375" style="91" customWidth="1"/>
    <col min="15317" max="15317" width="11.42578125" style="91" customWidth="1"/>
    <col min="15318" max="15318" width="2.140625" style="91" customWidth="1"/>
    <col min="15319" max="15556" width="11.42578125" style="91"/>
    <col min="15557" max="15557" width="5.5703125" style="91" customWidth="1"/>
    <col min="15558" max="15558" width="5" style="91" customWidth="1"/>
    <col min="15559" max="15562" width="6.85546875" style="91" customWidth="1"/>
    <col min="15563" max="15563" width="5.5703125" style="91" customWidth="1"/>
    <col min="15564" max="15564" width="6.85546875" style="91" customWidth="1"/>
    <col min="15565" max="15565" width="16.140625" style="91" customWidth="1"/>
    <col min="15566" max="15566" width="13.85546875" style="91" customWidth="1"/>
    <col min="15567" max="15567" width="12.42578125" style="91" customWidth="1"/>
    <col min="15568" max="15568" width="13.5703125" style="91" customWidth="1"/>
    <col min="15569" max="15569" width="11.5703125" style="91" customWidth="1"/>
    <col min="15570" max="15570" width="13" style="91" customWidth="1"/>
    <col min="15571" max="15571" width="13.5703125" style="91" customWidth="1"/>
    <col min="15572" max="15572" width="9.7109375" style="91" customWidth="1"/>
    <col min="15573" max="15573" width="11.42578125" style="91" customWidth="1"/>
    <col min="15574" max="15574" width="2.140625" style="91" customWidth="1"/>
    <col min="15575" max="15812" width="11.42578125" style="91"/>
    <col min="15813" max="15813" width="5.5703125" style="91" customWidth="1"/>
    <col min="15814" max="15814" width="5" style="91" customWidth="1"/>
    <col min="15815" max="15818" width="6.85546875" style="91" customWidth="1"/>
    <col min="15819" max="15819" width="5.5703125" style="91" customWidth="1"/>
    <col min="15820" max="15820" width="6.85546875" style="91" customWidth="1"/>
    <col min="15821" max="15821" width="16.140625" style="91" customWidth="1"/>
    <col min="15822" max="15822" width="13.85546875" style="91" customWidth="1"/>
    <col min="15823" max="15823" width="12.42578125" style="91" customWidth="1"/>
    <col min="15824" max="15824" width="13.5703125" style="91" customWidth="1"/>
    <col min="15825" max="15825" width="11.5703125" style="91" customWidth="1"/>
    <col min="15826" max="15826" width="13" style="91" customWidth="1"/>
    <col min="15827" max="15827" width="13.5703125" style="91" customWidth="1"/>
    <col min="15828" max="15828" width="9.7109375" style="91" customWidth="1"/>
    <col min="15829" max="15829" width="11.42578125" style="91" customWidth="1"/>
    <col min="15830" max="15830" width="2.140625" style="91" customWidth="1"/>
    <col min="15831" max="16068" width="11.42578125" style="91"/>
    <col min="16069" max="16069" width="5.5703125" style="91" customWidth="1"/>
    <col min="16070" max="16070" width="5" style="91" customWidth="1"/>
    <col min="16071" max="16074" width="6.85546875" style="91" customWidth="1"/>
    <col min="16075" max="16075" width="5.5703125" style="91" customWidth="1"/>
    <col min="16076" max="16076" width="6.85546875" style="91" customWidth="1"/>
    <col min="16077" max="16077" width="16.140625" style="91" customWidth="1"/>
    <col min="16078" max="16078" width="13.85546875" style="91" customWidth="1"/>
    <col min="16079" max="16079" width="12.42578125" style="91" customWidth="1"/>
    <col min="16080" max="16080" width="13.5703125" style="91" customWidth="1"/>
    <col min="16081" max="16081" width="11.5703125" style="91" customWidth="1"/>
    <col min="16082" max="16082" width="13" style="91" customWidth="1"/>
    <col min="16083" max="16083" width="13.5703125" style="91" customWidth="1"/>
    <col min="16084" max="16084" width="9.7109375" style="91" customWidth="1"/>
    <col min="16085" max="16085" width="11.42578125" style="91" customWidth="1"/>
    <col min="16086" max="16086" width="2.140625" style="91" customWidth="1"/>
    <col min="16087" max="16384" width="11.42578125" style="91"/>
  </cols>
  <sheetData>
    <row r="1" spans="1:9" ht="34.5" customHeight="1">
      <c r="A1" s="359" t="s">
        <v>0</v>
      </c>
      <c r="B1" s="359"/>
      <c r="C1" s="95" t="s">
        <v>89</v>
      </c>
      <c r="D1" s="297"/>
      <c r="E1" s="121"/>
      <c r="F1" s="122"/>
      <c r="H1" s="122"/>
      <c r="I1" s="122"/>
    </row>
    <row r="2" spans="1:9" s="92" customFormat="1" ht="14.25" customHeight="1">
      <c r="A2" s="153"/>
      <c r="B2" s="153"/>
      <c r="C2" s="152"/>
      <c r="D2" s="151"/>
      <c r="E2" s="151"/>
      <c r="F2" s="151"/>
      <c r="G2" s="120"/>
      <c r="H2" s="150"/>
      <c r="I2" s="150"/>
    </row>
    <row r="3" spans="1:9" s="1" customFormat="1" ht="56.25" customHeight="1">
      <c r="A3" s="337" t="s">
        <v>462</v>
      </c>
      <c r="B3" s="337"/>
      <c r="C3" s="337"/>
      <c r="D3" s="337"/>
      <c r="E3" s="337"/>
      <c r="F3" s="337"/>
      <c r="G3" s="337"/>
      <c r="H3" s="337"/>
      <c r="I3" s="337"/>
    </row>
    <row r="4" spans="1:9" ht="12.75" customHeight="1">
      <c r="A4" s="360" t="s">
        <v>4</v>
      </c>
      <c r="B4" s="362" t="s">
        <v>33</v>
      </c>
      <c r="C4" s="149"/>
      <c r="D4" s="99"/>
      <c r="E4" s="340" t="s">
        <v>1</v>
      </c>
      <c r="F4" s="340"/>
      <c r="G4" s="118"/>
      <c r="H4" s="338" t="s">
        <v>3</v>
      </c>
      <c r="I4" s="338"/>
    </row>
    <row r="5" spans="1:9" ht="12" customHeight="1">
      <c r="A5" s="360"/>
      <c r="B5" s="362"/>
      <c r="C5" s="335" t="s">
        <v>2</v>
      </c>
      <c r="D5" s="335" t="s">
        <v>79</v>
      </c>
      <c r="E5" s="335" t="s">
        <v>80</v>
      </c>
      <c r="F5" s="39" t="s">
        <v>34</v>
      </c>
      <c r="G5" s="282"/>
      <c r="H5" s="339"/>
      <c r="I5" s="339"/>
    </row>
    <row r="6" spans="1:9" ht="17.25" customHeight="1">
      <c r="A6" s="360"/>
      <c r="B6" s="362"/>
      <c r="C6" s="335"/>
      <c r="D6" s="335"/>
      <c r="E6" s="335"/>
      <c r="F6" s="283" t="s">
        <v>678</v>
      </c>
      <c r="G6" s="283"/>
      <c r="H6" s="282" t="s">
        <v>79</v>
      </c>
      <c r="I6" s="282" t="s">
        <v>5</v>
      </c>
    </row>
    <row r="7" spans="1:9" ht="11.25" customHeight="1">
      <c r="A7" s="361"/>
      <c r="B7" s="363"/>
      <c r="C7" s="28" t="s">
        <v>6</v>
      </c>
      <c r="D7" s="28" t="s">
        <v>7</v>
      </c>
      <c r="E7" s="28" t="s">
        <v>8</v>
      </c>
      <c r="F7" s="29" t="s">
        <v>9</v>
      </c>
      <c r="G7" s="29"/>
      <c r="H7" s="29" t="s">
        <v>76</v>
      </c>
      <c r="I7" s="29" t="s">
        <v>77</v>
      </c>
    </row>
    <row r="8" spans="1:9" ht="12" customHeight="1">
      <c r="A8" s="4" t="s">
        <v>249</v>
      </c>
      <c r="B8" s="148"/>
      <c r="C8" s="147">
        <f>SUM(C9,C13,C20,C24,C26,C29,C32,C34,C37,C45,C60,C62,C66,C71,C76,C84,C89,C91,C98,C100,C104,C107,C109,C111,C114,C117,C125)</f>
        <v>27424643714.586121</v>
      </c>
      <c r="D8" s="147">
        <f>SUM(D9,D13,D20,D24,D26,D29,D32,D34,D37,D45,D60,D62,D66,D71,D76,D84,D89,D91,D98,D100,D104,D107,D109,D111,D114,D117,D125)</f>
        <v>25321979919.760464</v>
      </c>
      <c r="E8" s="147">
        <f>SUM(E9,E13,E20,E24,E26,E29,E32,E34,E37,E45,E60,E62,E66,E71,E76,E84,E89,E91,E98,E100,E104,E107,E109,E111,E114,E117,E125)</f>
        <v>18452626465.24379</v>
      </c>
      <c r="F8" s="147">
        <f>SUM(F9,F13,F20,F24,F26,F29,F32,F34,F37,F45,F60,F62,F66,F71,F76,F84,F89,F91,F98,F100,F104,F107,F109,F111,F114,F117,F125)</f>
        <v>17346234875.99604</v>
      </c>
      <c r="G8" s="147"/>
      <c r="H8" s="12">
        <f>IFERROR(+F8/D8*100,"n.a.")</f>
        <v>68.502680007496537</v>
      </c>
      <c r="I8" s="12">
        <f>IFERROR(+F8/E8*100,"n.a.")</f>
        <v>94.004151163349675</v>
      </c>
    </row>
    <row r="9" spans="1:9" ht="12" customHeight="1">
      <c r="A9" s="23" t="s">
        <v>461</v>
      </c>
      <c r="B9" s="23"/>
      <c r="C9" s="132">
        <f>+C10</f>
        <v>29000000</v>
      </c>
      <c r="D9" s="132">
        <f>+D10</f>
        <v>29000000</v>
      </c>
      <c r="E9" s="132">
        <f>+E10</f>
        <v>21750000</v>
      </c>
      <c r="F9" s="132">
        <f>+F10</f>
        <v>3610683</v>
      </c>
      <c r="G9" s="132"/>
      <c r="H9" s="25">
        <f t="shared" ref="H8:H39" si="0">IFERROR(+F9/D9*100,"n.a.")</f>
        <v>12.450631034482759</v>
      </c>
      <c r="I9" s="25">
        <f t="shared" ref="I8:I71" si="1">IFERROR(+F9/E9*100,"n.a.")</f>
        <v>16.600841379310342</v>
      </c>
    </row>
    <row r="10" spans="1:9" ht="12" customHeight="1">
      <c r="A10" s="5"/>
      <c r="B10" s="5" t="s">
        <v>460</v>
      </c>
      <c r="C10" s="129">
        <f>SUM(C11:C12)</f>
        <v>29000000</v>
      </c>
      <c r="D10" s="129">
        <f t="shared" ref="D10:F10" si="2">SUM(D11:D12)</f>
        <v>29000000</v>
      </c>
      <c r="E10" s="129">
        <f t="shared" si="2"/>
        <v>21750000</v>
      </c>
      <c r="F10" s="129">
        <f>SUM(F11:F12)</f>
        <v>3610683</v>
      </c>
      <c r="G10" s="144"/>
      <c r="H10" s="14">
        <f t="shared" si="0"/>
        <v>12.450631034482759</v>
      </c>
      <c r="I10" s="14">
        <f t="shared" si="1"/>
        <v>16.600841379310342</v>
      </c>
    </row>
    <row r="11" spans="1:9" ht="12" customHeight="1">
      <c r="A11" s="5"/>
      <c r="B11" s="146" t="s">
        <v>459</v>
      </c>
      <c r="C11" s="144">
        <v>23000000</v>
      </c>
      <c r="D11" s="129">
        <v>23000000</v>
      </c>
      <c r="E11" s="129">
        <v>17250000</v>
      </c>
      <c r="F11" s="129">
        <v>2539309</v>
      </c>
      <c r="G11" s="144"/>
      <c r="H11" s="14">
        <f t="shared" si="0"/>
        <v>11.040473913043478</v>
      </c>
      <c r="I11" s="14">
        <f t="shared" si="1"/>
        <v>14.720631884057973</v>
      </c>
    </row>
    <row r="12" spans="1:9">
      <c r="A12" s="5"/>
      <c r="B12" s="146" t="s">
        <v>458</v>
      </c>
      <c r="C12" s="144">
        <v>6000000</v>
      </c>
      <c r="D12" s="129">
        <v>6000000</v>
      </c>
      <c r="E12" s="129">
        <v>4500000</v>
      </c>
      <c r="F12" s="129">
        <v>1071374</v>
      </c>
      <c r="G12" s="144"/>
      <c r="H12" s="14">
        <f t="shared" si="0"/>
        <v>17.856233333333332</v>
      </c>
      <c r="I12" s="14">
        <f t="shared" si="1"/>
        <v>23.808311111111109</v>
      </c>
    </row>
    <row r="13" spans="1:9" ht="12" customHeight="1">
      <c r="A13" s="23" t="s">
        <v>457</v>
      </c>
      <c r="B13" s="110"/>
      <c r="C13" s="132">
        <f>SUM(C14:C19)</f>
        <v>213185374</v>
      </c>
      <c r="D13" s="132">
        <f>SUM(D14:D19)</f>
        <v>212963409.52000001</v>
      </c>
      <c r="E13" s="132">
        <f>SUM(E14:E19)</f>
        <v>97465505.930000007</v>
      </c>
      <c r="F13" s="132">
        <f>SUM(F14:F19)</f>
        <v>94605820.719999999</v>
      </c>
      <c r="G13" s="132"/>
      <c r="H13" s="25">
        <f t="shared" si="0"/>
        <v>44.423509622255217</v>
      </c>
      <c r="I13" s="25">
        <f t="shared" si="1"/>
        <v>97.06595150488026</v>
      </c>
    </row>
    <row r="14" spans="1:9">
      <c r="A14" s="5"/>
      <c r="B14" s="5" t="s">
        <v>456</v>
      </c>
      <c r="C14" s="130">
        <v>171836378</v>
      </c>
      <c r="D14" s="129">
        <v>171711007.98000002</v>
      </c>
      <c r="E14" s="129">
        <v>92853126.960000008</v>
      </c>
      <c r="F14" s="129">
        <v>89993441.75</v>
      </c>
      <c r="G14" s="128"/>
      <c r="H14" s="14">
        <f t="shared" si="0"/>
        <v>52.409826724959849</v>
      </c>
      <c r="I14" s="14">
        <f t="shared" si="1"/>
        <v>96.920205809297173</v>
      </c>
    </row>
    <row r="15" spans="1:9" ht="12" customHeight="1">
      <c r="A15" s="5"/>
      <c r="B15" s="5" t="s">
        <v>455</v>
      </c>
      <c r="C15" s="130">
        <v>7452000</v>
      </c>
      <c r="D15" s="129">
        <v>7452000</v>
      </c>
      <c r="E15" s="129">
        <v>0</v>
      </c>
      <c r="F15" s="129">
        <v>0</v>
      </c>
      <c r="G15" s="128"/>
      <c r="H15" s="14">
        <f t="shared" si="0"/>
        <v>0</v>
      </c>
      <c r="I15" s="14" t="str">
        <f t="shared" si="1"/>
        <v>n.a.</v>
      </c>
    </row>
    <row r="16" spans="1:9" s="92" customFormat="1" ht="18.75" customHeight="1">
      <c r="A16" s="5"/>
      <c r="B16" s="10" t="s">
        <v>454</v>
      </c>
      <c r="C16" s="130">
        <v>3300736</v>
      </c>
      <c r="D16" s="129">
        <v>3300736</v>
      </c>
      <c r="E16" s="129">
        <v>277499.99</v>
      </c>
      <c r="F16" s="129">
        <v>277499.99</v>
      </c>
      <c r="G16" s="128"/>
      <c r="H16" s="14">
        <f t="shared" si="0"/>
        <v>8.4072155422305812</v>
      </c>
      <c r="I16" s="14">
        <f t="shared" si="1"/>
        <v>100</v>
      </c>
    </row>
    <row r="17" spans="1:9" s="92" customFormat="1" ht="12" customHeight="1">
      <c r="A17" s="5"/>
      <c r="B17" s="10" t="s">
        <v>453</v>
      </c>
      <c r="C17" s="130">
        <v>19076260</v>
      </c>
      <c r="D17" s="129">
        <v>19091260</v>
      </c>
      <c r="E17" s="129">
        <v>0</v>
      </c>
      <c r="F17" s="129">
        <v>0</v>
      </c>
      <c r="G17" s="128"/>
      <c r="H17" s="14">
        <f t="shared" si="0"/>
        <v>0</v>
      </c>
      <c r="I17" s="14" t="str">
        <f t="shared" si="1"/>
        <v>n.a.</v>
      </c>
    </row>
    <row r="18" spans="1:9" s="92" customFormat="1">
      <c r="A18" s="5"/>
      <c r="B18" s="10" t="s">
        <v>452</v>
      </c>
      <c r="C18" s="130">
        <v>1520000</v>
      </c>
      <c r="D18" s="129">
        <v>1408405.54</v>
      </c>
      <c r="E18" s="129">
        <v>732534</v>
      </c>
      <c r="F18" s="129">
        <v>732534</v>
      </c>
      <c r="G18" s="128"/>
      <c r="H18" s="14">
        <f t="shared" si="0"/>
        <v>52.011581834590061</v>
      </c>
      <c r="I18" s="14">
        <f t="shared" si="1"/>
        <v>100</v>
      </c>
    </row>
    <row r="19" spans="1:9" s="92" customFormat="1" ht="12" customHeight="1">
      <c r="A19" s="5"/>
      <c r="B19" s="5" t="s">
        <v>451</v>
      </c>
      <c r="C19" s="130">
        <v>10000000</v>
      </c>
      <c r="D19" s="129">
        <v>10000000</v>
      </c>
      <c r="E19" s="129">
        <v>3602344.98</v>
      </c>
      <c r="F19" s="129">
        <v>3602344.98</v>
      </c>
      <c r="G19" s="128"/>
      <c r="H19" s="14">
        <f t="shared" si="0"/>
        <v>36.023449800000002</v>
      </c>
      <c r="I19" s="14">
        <f t="shared" si="1"/>
        <v>100</v>
      </c>
    </row>
    <row r="20" spans="1:9" ht="12" customHeight="1">
      <c r="A20" s="23" t="s">
        <v>362</v>
      </c>
      <c r="B20" s="110"/>
      <c r="C20" s="132">
        <f>SUM(C21:C23)</f>
        <v>17000000</v>
      </c>
      <c r="D20" s="132">
        <f>SUM(D21:D23)</f>
        <v>17000825.07</v>
      </c>
      <c r="E20" s="132">
        <f>SUM(E21:E23)</f>
        <v>16021097.100000001</v>
      </c>
      <c r="F20" s="132">
        <f>SUM(F21:F23)</f>
        <v>12486581.960000001</v>
      </c>
      <c r="G20" s="132"/>
      <c r="H20" s="25">
        <f t="shared" si="0"/>
        <v>73.446917479517367</v>
      </c>
      <c r="I20" s="25">
        <f t="shared" si="1"/>
        <v>77.938370150693359</v>
      </c>
    </row>
    <row r="21" spans="1:9" ht="12" customHeight="1">
      <c r="A21" s="5"/>
      <c r="B21" s="10" t="s">
        <v>450</v>
      </c>
      <c r="C21" s="130">
        <v>12000000</v>
      </c>
      <c r="D21" s="129">
        <v>12000000</v>
      </c>
      <c r="E21" s="129">
        <v>12000000</v>
      </c>
      <c r="F21" s="129">
        <v>11672139.720000001</v>
      </c>
      <c r="G21" s="141"/>
      <c r="H21" s="14">
        <f t="shared" si="0"/>
        <v>97.267831000000001</v>
      </c>
      <c r="I21" s="14">
        <f t="shared" si="1"/>
        <v>97.267831000000001</v>
      </c>
    </row>
    <row r="22" spans="1:9">
      <c r="A22" s="5"/>
      <c r="B22" s="10" t="s">
        <v>37</v>
      </c>
      <c r="C22" s="130">
        <v>4000000</v>
      </c>
      <c r="D22" s="129">
        <v>4000000</v>
      </c>
      <c r="E22" s="129">
        <v>3221272.0300000003</v>
      </c>
      <c r="F22" s="129">
        <v>376269.97</v>
      </c>
      <c r="G22" s="141"/>
      <c r="H22" s="14">
        <f t="shared" si="0"/>
        <v>9.406749249999999</v>
      </c>
      <c r="I22" s="14">
        <f t="shared" si="1"/>
        <v>11.680788412023679</v>
      </c>
    </row>
    <row r="23" spans="1:9">
      <c r="A23" s="5"/>
      <c r="B23" s="5" t="s">
        <v>449</v>
      </c>
      <c r="C23" s="130">
        <v>1000000</v>
      </c>
      <c r="D23" s="129">
        <v>1000825.0700000001</v>
      </c>
      <c r="E23" s="129">
        <v>799825.07000000007</v>
      </c>
      <c r="F23" s="129">
        <v>438172.27</v>
      </c>
      <c r="G23" s="141"/>
      <c r="H23" s="14">
        <f t="shared" si="0"/>
        <v>43.78110452409031</v>
      </c>
      <c r="I23" s="14">
        <f t="shared" si="1"/>
        <v>54.783512849878534</v>
      </c>
    </row>
    <row r="24" spans="1:9" ht="12" customHeight="1">
      <c r="A24" s="23" t="s">
        <v>448</v>
      </c>
      <c r="B24" s="110"/>
      <c r="C24" s="132">
        <f>SUM(C25:C25)</f>
        <v>4000000</v>
      </c>
      <c r="D24" s="132">
        <f>SUM(D25:D25)</f>
        <v>3995197</v>
      </c>
      <c r="E24" s="132">
        <f>SUM(E25:E25)</f>
        <v>921225.79</v>
      </c>
      <c r="F24" s="132">
        <f>SUM(F25:F25)</f>
        <v>920574.79</v>
      </c>
      <c r="G24" s="132"/>
      <c r="H24" s="134">
        <f t="shared" si="0"/>
        <v>23.042037476499907</v>
      </c>
      <c r="I24" s="134">
        <f t="shared" si="1"/>
        <v>99.929333285382725</v>
      </c>
    </row>
    <row r="25" spans="1:9" ht="12" customHeight="1">
      <c r="A25" s="5"/>
      <c r="B25" s="5" t="s">
        <v>37</v>
      </c>
      <c r="C25" s="130">
        <v>4000000</v>
      </c>
      <c r="D25" s="129">
        <v>3995197</v>
      </c>
      <c r="E25" s="129">
        <v>921225.79</v>
      </c>
      <c r="F25" s="129">
        <v>920574.79</v>
      </c>
      <c r="G25" s="141"/>
      <c r="H25" s="14">
        <f t="shared" si="0"/>
        <v>23.042037476499907</v>
      </c>
      <c r="I25" s="14">
        <f t="shared" si="1"/>
        <v>99.929333285382725</v>
      </c>
    </row>
    <row r="26" spans="1:9" ht="12" customHeight="1">
      <c r="A26" s="23" t="s">
        <v>447</v>
      </c>
      <c r="B26" s="110"/>
      <c r="C26" s="132">
        <f>SUM(C27:C27)</f>
        <v>108000000</v>
      </c>
      <c r="D26" s="132">
        <f>SUM(D27:D28)</f>
        <v>108000000.00000001</v>
      </c>
      <c r="E26" s="132">
        <f t="shared" ref="E26:F26" si="3">SUM(E27:E28)</f>
        <v>88867706.020000011</v>
      </c>
      <c r="F26" s="132">
        <f>SUM(F27:F28)</f>
        <v>88867706.020000011</v>
      </c>
      <c r="G26" s="132"/>
      <c r="H26" s="134">
        <f t="shared" si="0"/>
        <v>82.284912981481483</v>
      </c>
      <c r="I26" s="25">
        <f t="shared" si="1"/>
        <v>100</v>
      </c>
    </row>
    <row r="27" spans="1:9" ht="12" customHeight="1">
      <c r="A27" s="5"/>
      <c r="B27" s="5" t="s">
        <v>446</v>
      </c>
      <c r="C27" s="130">
        <v>108000000</v>
      </c>
      <c r="D27" s="129">
        <v>29394607.689999998</v>
      </c>
      <c r="E27" s="129">
        <v>13454827.76</v>
      </c>
      <c r="F27" s="129">
        <v>13454827.76</v>
      </c>
      <c r="G27" s="141"/>
      <c r="H27" s="14">
        <f t="shared" si="0"/>
        <v>45.773115606429108</v>
      </c>
      <c r="I27" s="14">
        <f t="shared" si="1"/>
        <v>100</v>
      </c>
    </row>
    <row r="28" spans="1:9" ht="12" customHeight="1">
      <c r="A28" s="5"/>
      <c r="B28" s="5" t="s">
        <v>445</v>
      </c>
      <c r="C28" s="130">
        <v>0</v>
      </c>
      <c r="D28" s="129">
        <v>78605392.310000017</v>
      </c>
      <c r="E28" s="129">
        <v>75412878.260000005</v>
      </c>
      <c r="F28" s="129">
        <v>75412878.260000005</v>
      </c>
      <c r="G28" s="141"/>
      <c r="H28" s="14">
        <f t="shared" si="0"/>
        <v>95.938555923225294</v>
      </c>
      <c r="I28" s="14">
        <f t="shared" si="1"/>
        <v>100</v>
      </c>
    </row>
    <row r="29" spans="1:9" ht="12" customHeight="1">
      <c r="A29" s="23" t="s">
        <v>444</v>
      </c>
      <c r="B29" s="110"/>
      <c r="C29" s="132">
        <f>SUM(C30:C31)</f>
        <v>2454471904.7680779</v>
      </c>
      <c r="D29" s="132">
        <f>SUM(D30:D31)</f>
        <v>2422892970.0162201</v>
      </c>
      <c r="E29" s="132">
        <f>SUM(E30:E31)</f>
        <v>2013654149.7126694</v>
      </c>
      <c r="F29" s="132">
        <f>SUM(F30:F31)</f>
        <v>1500931685.7500987</v>
      </c>
      <c r="G29" s="132"/>
      <c r="H29" s="25">
        <f t="shared" si="0"/>
        <v>61.947915336105439</v>
      </c>
      <c r="I29" s="25">
        <f t="shared" si="1"/>
        <v>74.537709763330923</v>
      </c>
    </row>
    <row r="30" spans="1:9" ht="12" customHeight="1">
      <c r="A30" s="5"/>
      <c r="B30" s="5" t="s">
        <v>443</v>
      </c>
      <c r="C30" s="130">
        <v>4438931.768077841</v>
      </c>
      <c r="D30" s="129">
        <v>4320412.0562198702</v>
      </c>
      <c r="E30" s="129">
        <v>3118164.6726693902</v>
      </c>
      <c r="F30" s="129">
        <v>2911447.9800986373</v>
      </c>
      <c r="G30" s="128"/>
      <c r="H30" s="14">
        <f t="shared" si="0"/>
        <v>67.388201454238114</v>
      </c>
      <c r="I30" s="14">
        <f t="shared" si="1"/>
        <v>93.370565243631361</v>
      </c>
    </row>
    <row r="31" spans="1:9" ht="12" customHeight="1">
      <c r="A31" s="5"/>
      <c r="B31" s="5" t="s">
        <v>57</v>
      </c>
      <c r="C31" s="130">
        <v>2450032973</v>
      </c>
      <c r="D31" s="129">
        <v>2418572557.96</v>
      </c>
      <c r="E31" s="129">
        <v>2010535985.04</v>
      </c>
      <c r="F31" s="129">
        <v>1498020237.77</v>
      </c>
      <c r="G31" s="128"/>
      <c r="H31" s="14">
        <f t="shared" si="0"/>
        <v>61.938197092318745</v>
      </c>
      <c r="I31" s="14">
        <f t="shared" si="1"/>
        <v>74.508501659083535</v>
      </c>
    </row>
    <row r="32" spans="1:9" ht="12" customHeight="1">
      <c r="A32" s="23" t="s">
        <v>11</v>
      </c>
      <c r="B32" s="110"/>
      <c r="C32" s="132">
        <f>SUM(C33:C33)</f>
        <v>6283203</v>
      </c>
      <c r="D32" s="132">
        <f>SUM(D33:D33)</f>
        <v>3991623.0999999996</v>
      </c>
      <c r="E32" s="132">
        <f>SUM(E33:E33)</f>
        <v>2856365.2300000004</v>
      </c>
      <c r="F32" s="132">
        <f>SUM(F33:F33)</f>
        <v>2119287.96</v>
      </c>
      <c r="G32" s="132"/>
      <c r="H32" s="134">
        <f t="shared" si="0"/>
        <v>53.093388501534633</v>
      </c>
      <c r="I32" s="134">
        <f t="shared" si="1"/>
        <v>74.195272290161569</v>
      </c>
    </row>
    <row r="33" spans="1:9" ht="10.5" customHeight="1">
      <c r="A33" s="5"/>
      <c r="B33" s="10" t="s">
        <v>442</v>
      </c>
      <c r="C33" s="130">
        <v>6283203</v>
      </c>
      <c r="D33" s="129">
        <v>3991623.0999999996</v>
      </c>
      <c r="E33" s="129">
        <v>2856365.2300000004</v>
      </c>
      <c r="F33" s="129">
        <v>2119287.96</v>
      </c>
      <c r="G33" s="128"/>
      <c r="H33" s="14">
        <f t="shared" si="0"/>
        <v>53.093388501534633</v>
      </c>
      <c r="I33" s="14">
        <f t="shared" si="1"/>
        <v>74.195272290161569</v>
      </c>
    </row>
    <row r="34" spans="1:9" ht="10.5" customHeight="1">
      <c r="A34" s="23" t="s">
        <v>353</v>
      </c>
      <c r="B34" s="23"/>
      <c r="C34" s="132">
        <f>SUM(C35:C36)</f>
        <v>334000000</v>
      </c>
      <c r="D34" s="132">
        <f>SUM(D35:D36)</f>
        <v>332000000</v>
      </c>
      <c r="E34" s="132">
        <f>SUM(E35:E36)</f>
        <v>3459722.43</v>
      </c>
      <c r="F34" s="132">
        <f>SUM(F35:F36)</f>
        <v>3437192.91</v>
      </c>
      <c r="G34" s="132"/>
      <c r="H34" s="134">
        <f t="shared" si="0"/>
        <v>1.0352990692771085</v>
      </c>
      <c r="I34" s="134">
        <f t="shared" si="1"/>
        <v>99.348805562994258</v>
      </c>
    </row>
    <row r="35" spans="1:9" ht="10.5" customHeight="1">
      <c r="A35" s="5"/>
      <c r="B35" s="10" t="s">
        <v>37</v>
      </c>
      <c r="C35" s="130">
        <v>4000000</v>
      </c>
      <c r="D35" s="129">
        <v>2000000</v>
      </c>
      <c r="E35" s="129">
        <v>403882.43</v>
      </c>
      <c r="F35" s="129">
        <v>381352.91</v>
      </c>
      <c r="G35" s="144"/>
      <c r="H35" s="14">
        <f t="shared" si="0"/>
        <v>19.067645500000001</v>
      </c>
      <c r="I35" s="14">
        <f t="shared" si="1"/>
        <v>94.421762788740267</v>
      </c>
    </row>
    <row r="36" spans="1:9" ht="10.5" customHeight="1">
      <c r="A36" s="5"/>
      <c r="B36" s="5" t="s">
        <v>441</v>
      </c>
      <c r="C36" s="130">
        <v>330000000</v>
      </c>
      <c r="D36" s="129">
        <v>330000000</v>
      </c>
      <c r="E36" s="129">
        <v>3055840</v>
      </c>
      <c r="F36" s="129">
        <v>3055840</v>
      </c>
      <c r="G36" s="141"/>
      <c r="H36" s="14">
        <f t="shared" si="0"/>
        <v>0.92601212121212129</v>
      </c>
      <c r="I36" s="14">
        <f t="shared" si="1"/>
        <v>100</v>
      </c>
    </row>
    <row r="37" spans="1:9" ht="10.5" customHeight="1">
      <c r="A37" s="23" t="s">
        <v>440</v>
      </c>
      <c r="B37" s="110"/>
      <c r="C37" s="132">
        <f>SUM(C38:C44)</f>
        <v>3704977007.3789015</v>
      </c>
      <c r="D37" s="132">
        <f>SUM(D38:D44)</f>
        <v>3705929859.4129052</v>
      </c>
      <c r="E37" s="132">
        <f>SUM(E38:E44)</f>
        <v>2063930820.632163</v>
      </c>
      <c r="F37" s="132">
        <f>SUM(F38:F44)</f>
        <v>2049628472.6027353</v>
      </c>
      <c r="G37" s="145"/>
      <c r="H37" s="134">
        <f t="shared" si="0"/>
        <v>55.306725986644501</v>
      </c>
      <c r="I37" s="134">
        <f t="shared" si="1"/>
        <v>99.307033555269697</v>
      </c>
    </row>
    <row r="38" spans="1:9" ht="10.5" customHeight="1">
      <c r="A38" s="5"/>
      <c r="B38" s="5" t="s">
        <v>439</v>
      </c>
      <c r="C38" s="130">
        <v>160011856.60482433</v>
      </c>
      <c r="D38" s="129">
        <v>160072225.50879645</v>
      </c>
      <c r="E38" s="129">
        <v>136538998.27216306</v>
      </c>
      <c r="F38" s="129">
        <v>123088741.61273524</v>
      </c>
      <c r="G38" s="144"/>
      <c r="H38" s="14">
        <f t="shared" si="0"/>
        <v>76.895752040363263</v>
      </c>
      <c r="I38" s="14">
        <f t="shared" si="1"/>
        <v>90.149146522506754</v>
      </c>
    </row>
    <row r="39" spans="1:9" ht="10.5" customHeight="1">
      <c r="A39" s="5"/>
      <c r="B39" s="5" t="s">
        <v>438</v>
      </c>
      <c r="C39" s="130">
        <v>9979125</v>
      </c>
      <c r="D39" s="129">
        <v>7639613.0999999996</v>
      </c>
      <c r="E39" s="129">
        <v>24418</v>
      </c>
      <c r="F39" s="129">
        <v>24418</v>
      </c>
      <c r="G39" s="140"/>
      <c r="H39" s="14">
        <f t="shared" si="0"/>
        <v>0.31962351601287242</v>
      </c>
      <c r="I39" s="14">
        <f t="shared" si="1"/>
        <v>100</v>
      </c>
    </row>
    <row r="40" spans="1:9" s="92" customFormat="1" ht="10.5" customHeight="1">
      <c r="A40" s="5"/>
      <c r="B40" s="5" t="s">
        <v>16</v>
      </c>
      <c r="C40" s="130">
        <v>2941623714.9542866</v>
      </c>
      <c r="D40" s="129">
        <v>3135297899.3499994</v>
      </c>
      <c r="E40" s="129">
        <v>1628049939.8600001</v>
      </c>
      <c r="F40" s="129">
        <v>1627409184.26</v>
      </c>
      <c r="G40" s="141"/>
      <c r="H40" s="14">
        <f>IFERROR(+F40/D40*100,"n.a.")</f>
        <v>51.906046458851321</v>
      </c>
      <c r="I40" s="14">
        <f t="shared" si="1"/>
        <v>99.960642755218231</v>
      </c>
    </row>
    <row r="41" spans="1:9" s="92" customFormat="1" ht="10.5" customHeight="1">
      <c r="A41" s="5"/>
      <c r="B41" s="5" t="s">
        <v>45</v>
      </c>
      <c r="C41" s="130">
        <v>275440209</v>
      </c>
      <c r="D41" s="129">
        <v>156790480.66</v>
      </c>
      <c r="E41" s="129">
        <v>91828531.599999994</v>
      </c>
      <c r="F41" s="129">
        <v>91828531.599999994</v>
      </c>
      <c r="G41" s="141"/>
      <c r="H41" s="14">
        <f t="shared" ref="H41:H104" si="4">IFERROR(+F41/D41*100,"n.a.")</f>
        <v>58.567670188555688</v>
      </c>
      <c r="I41" s="14">
        <f t="shared" si="1"/>
        <v>100</v>
      </c>
    </row>
    <row r="42" spans="1:9" s="92" customFormat="1" ht="10.5" customHeight="1">
      <c r="A42" s="5"/>
      <c r="B42" s="5" t="s">
        <v>437</v>
      </c>
      <c r="C42" s="130">
        <v>10000001.520167319</v>
      </c>
      <c r="D42" s="129">
        <v>71034.524108852012</v>
      </c>
      <c r="E42" s="129">
        <v>0</v>
      </c>
      <c r="F42" s="129">
        <v>0</v>
      </c>
      <c r="G42" s="141"/>
      <c r="H42" s="14">
        <f t="shared" si="4"/>
        <v>0</v>
      </c>
      <c r="I42" s="14" t="str">
        <f t="shared" si="1"/>
        <v>n.a.</v>
      </c>
    </row>
    <row r="43" spans="1:9" s="92" customFormat="1" ht="10.5" customHeight="1">
      <c r="A43" s="5"/>
      <c r="B43" s="5" t="s">
        <v>436</v>
      </c>
      <c r="C43" s="130">
        <v>47392950.299622856</v>
      </c>
      <c r="D43" s="129">
        <v>47392950.280000001</v>
      </c>
      <c r="E43" s="129">
        <v>30913490.800000001</v>
      </c>
      <c r="F43" s="129">
        <v>30861291.770000003</v>
      </c>
      <c r="G43" s="141"/>
      <c r="H43" s="14">
        <f t="shared" si="4"/>
        <v>65.117895357157323</v>
      </c>
      <c r="I43" s="14">
        <f t="shared" si="1"/>
        <v>99.831144821729424</v>
      </c>
    </row>
    <row r="44" spans="1:9" ht="10.5" customHeight="1">
      <c r="A44" s="5"/>
      <c r="B44" s="5" t="s">
        <v>435</v>
      </c>
      <c r="C44" s="130">
        <v>260529150</v>
      </c>
      <c r="D44" s="129">
        <v>198665655.99000007</v>
      </c>
      <c r="E44" s="129">
        <v>176575442.10000002</v>
      </c>
      <c r="F44" s="129">
        <v>176416305.36000004</v>
      </c>
      <c r="G44" s="141"/>
      <c r="H44" s="14">
        <f t="shared" si="4"/>
        <v>88.800605459898946</v>
      </c>
      <c r="I44" s="14">
        <f t="shared" si="1"/>
        <v>99.909876063110829</v>
      </c>
    </row>
    <row r="45" spans="1:9" ht="10.5" customHeight="1">
      <c r="A45" s="23" t="s">
        <v>17</v>
      </c>
      <c r="B45" s="110"/>
      <c r="C45" s="142">
        <f>SUM(C46:C59)</f>
        <v>5132523055.1953526</v>
      </c>
      <c r="D45" s="142">
        <f>SUM(D46:D59)</f>
        <v>4779968315.5413618</v>
      </c>
      <c r="E45" s="142">
        <f>SUM(E46:E59)</f>
        <v>3433307133.4782658</v>
      </c>
      <c r="F45" s="142">
        <f>SUM(F46:F59)</f>
        <v>3106802858.8548026</v>
      </c>
      <c r="G45" s="142"/>
      <c r="H45" s="134">
        <f t="shared" si="4"/>
        <v>64.996306539386282</v>
      </c>
      <c r="I45" s="134">
        <f t="shared" si="1"/>
        <v>90.490094188203798</v>
      </c>
    </row>
    <row r="46" spans="1:9" ht="10.5" customHeight="1">
      <c r="A46" s="5"/>
      <c r="B46" s="10" t="s">
        <v>434</v>
      </c>
      <c r="C46" s="130">
        <v>23295315.725410696</v>
      </c>
      <c r="D46" s="129">
        <v>10580467.165560976</v>
      </c>
      <c r="E46" s="129">
        <v>10156832.249720551</v>
      </c>
      <c r="F46" s="129">
        <v>10156832.249720551</v>
      </c>
      <c r="G46" s="141"/>
      <c r="H46" s="14">
        <f t="shared" si="4"/>
        <v>95.996066060113677</v>
      </c>
      <c r="I46" s="14">
        <f t="shared" si="1"/>
        <v>100</v>
      </c>
    </row>
    <row r="47" spans="1:9" ht="10.5" customHeight="1">
      <c r="A47" s="5"/>
      <c r="B47" s="5" t="s">
        <v>433</v>
      </c>
      <c r="C47" s="130">
        <v>87686528.976311892</v>
      </c>
      <c r="D47" s="129">
        <v>84035887.583838627</v>
      </c>
      <c r="E47" s="129">
        <v>60990280.809430651</v>
      </c>
      <c r="F47" s="129">
        <v>60990280.809430651</v>
      </c>
      <c r="G47" s="141"/>
      <c r="H47" s="14">
        <f t="shared" si="4"/>
        <v>72.576470080813436</v>
      </c>
      <c r="I47" s="14">
        <f t="shared" si="1"/>
        <v>100</v>
      </c>
    </row>
    <row r="48" spans="1:9" ht="10.5" customHeight="1">
      <c r="A48" s="5"/>
      <c r="B48" s="5" t="s">
        <v>432</v>
      </c>
      <c r="C48" s="130">
        <v>1449534391.6302145</v>
      </c>
      <c r="D48" s="129">
        <v>1452177806.7435145</v>
      </c>
      <c r="E48" s="129">
        <v>1135480694.4144771</v>
      </c>
      <c r="F48" s="129">
        <v>1099819909.344198</v>
      </c>
      <c r="G48" s="141"/>
      <c r="H48" s="14">
        <f t="shared" si="4"/>
        <v>75.735898471725477</v>
      </c>
      <c r="I48" s="14">
        <f t="shared" si="1"/>
        <v>96.859410710750311</v>
      </c>
    </row>
    <row r="49" spans="1:9" ht="10.5" customHeight="1">
      <c r="A49" s="5"/>
      <c r="B49" s="5" t="s">
        <v>431</v>
      </c>
      <c r="C49" s="130">
        <v>60189462.208396636</v>
      </c>
      <c r="D49" s="129">
        <v>56497491.331280224</v>
      </c>
      <c r="E49" s="129">
        <v>53882146.218967251</v>
      </c>
      <c r="F49" s="129">
        <v>44475712.744082801</v>
      </c>
      <c r="G49" s="141"/>
      <c r="H49" s="14">
        <f t="shared" si="4"/>
        <v>78.721570986743117</v>
      </c>
      <c r="I49" s="14">
        <f t="shared" si="1"/>
        <v>82.542578321475148</v>
      </c>
    </row>
    <row r="50" spans="1:9" ht="10.5" customHeight="1">
      <c r="A50" s="5"/>
      <c r="B50" s="5" t="s">
        <v>430</v>
      </c>
      <c r="C50" s="130">
        <v>393926544.50146759</v>
      </c>
      <c r="D50" s="129">
        <v>371782926.74299294</v>
      </c>
      <c r="E50" s="129">
        <v>118237735.53140245</v>
      </c>
      <c r="F50" s="129">
        <v>105581508.29829951</v>
      </c>
      <c r="G50" s="128"/>
      <c r="H50" s="14">
        <f t="shared" si="4"/>
        <v>28.398697385930838</v>
      </c>
      <c r="I50" s="14">
        <f t="shared" si="1"/>
        <v>89.295949236323452</v>
      </c>
    </row>
    <row r="51" spans="1:9" ht="10.5" customHeight="1">
      <c r="A51" s="5"/>
      <c r="B51" s="5" t="s">
        <v>37</v>
      </c>
      <c r="C51" s="130">
        <v>1954474.0827709998</v>
      </c>
      <c r="D51" s="129">
        <v>1899645.6213739151</v>
      </c>
      <c r="E51" s="129">
        <v>1690645.7486428698</v>
      </c>
      <c r="F51" s="129">
        <v>1690645.7486428698</v>
      </c>
      <c r="G51" s="141"/>
      <c r="H51" s="14">
        <f t="shared" si="4"/>
        <v>88.997954651147694</v>
      </c>
      <c r="I51" s="14">
        <f t="shared" si="1"/>
        <v>100</v>
      </c>
    </row>
    <row r="52" spans="1:9" ht="10.5" customHeight="1">
      <c r="A52" s="5"/>
      <c r="B52" s="5" t="s">
        <v>52</v>
      </c>
      <c r="C52" s="130">
        <v>366192.83500000002</v>
      </c>
      <c r="D52" s="129">
        <v>362180.75619999995</v>
      </c>
      <c r="E52" s="129">
        <v>304054.15964999999</v>
      </c>
      <c r="F52" s="129">
        <v>304054.15964999999</v>
      </c>
      <c r="G52" s="141"/>
      <c r="H52" s="14">
        <f t="shared" si="4"/>
        <v>83.950942849679777</v>
      </c>
      <c r="I52" s="14">
        <f t="shared" si="1"/>
        <v>100</v>
      </c>
    </row>
    <row r="53" spans="1:9" ht="10.5" customHeight="1">
      <c r="A53" s="5"/>
      <c r="B53" s="10" t="s">
        <v>59</v>
      </c>
      <c r="C53" s="130">
        <v>1739512.0077984002</v>
      </c>
      <c r="D53" s="129">
        <v>1666824.644453648</v>
      </c>
      <c r="E53" s="129">
        <v>1180393.5430778239</v>
      </c>
      <c r="F53" s="129">
        <v>1180393.5430778239</v>
      </c>
      <c r="G53" s="141"/>
      <c r="H53" s="14">
        <f t="shared" si="4"/>
        <v>70.816900086375526</v>
      </c>
      <c r="I53" s="14">
        <f t="shared" si="1"/>
        <v>100</v>
      </c>
    </row>
    <row r="54" spans="1:9" ht="10.5" customHeight="1">
      <c r="A54" s="5"/>
      <c r="B54" s="10" t="s">
        <v>429</v>
      </c>
      <c r="C54" s="130">
        <v>397877231.97655141</v>
      </c>
      <c r="D54" s="129">
        <v>330867317.86594731</v>
      </c>
      <c r="E54" s="129">
        <v>135356036.67268226</v>
      </c>
      <c r="F54" s="129">
        <v>122549966.00288866</v>
      </c>
      <c r="G54" s="141"/>
      <c r="H54" s="14">
        <f t="shared" si="4"/>
        <v>37.039006086584969</v>
      </c>
      <c r="I54" s="14">
        <f t="shared" si="1"/>
        <v>90.538973373783676</v>
      </c>
    </row>
    <row r="55" spans="1:9" ht="10.5" customHeight="1">
      <c r="A55" s="5"/>
      <c r="B55" s="5" t="s">
        <v>379</v>
      </c>
      <c r="C55" s="130">
        <v>5000000.7046872005</v>
      </c>
      <c r="D55" s="129">
        <v>3453332.568949406</v>
      </c>
      <c r="E55" s="129">
        <v>361664.842014216</v>
      </c>
      <c r="F55" s="129">
        <v>0</v>
      </c>
      <c r="G55" s="141"/>
      <c r="H55" s="14">
        <f t="shared" si="4"/>
        <v>0</v>
      </c>
      <c r="I55" s="14">
        <f t="shared" si="1"/>
        <v>0</v>
      </c>
    </row>
    <row r="56" spans="1:9" ht="10.5" customHeight="1">
      <c r="A56" s="5"/>
      <c r="B56" s="5" t="s">
        <v>428</v>
      </c>
      <c r="C56" s="130">
        <v>2129500737.9659605</v>
      </c>
      <c r="D56" s="129">
        <v>1883589447.7606263</v>
      </c>
      <c r="E56" s="129">
        <v>1413785280.9432292</v>
      </c>
      <c r="F56" s="129">
        <v>1176440734.8618622</v>
      </c>
      <c r="G56" s="141"/>
      <c r="H56" s="14">
        <f t="shared" si="4"/>
        <v>62.457386149647235</v>
      </c>
      <c r="I56" s="14">
        <f t="shared" si="1"/>
        <v>83.212122146085804</v>
      </c>
    </row>
    <row r="57" spans="1:9" s="92" customFormat="1" ht="10.5" customHeight="1">
      <c r="A57" s="5"/>
      <c r="B57" s="5" t="s">
        <v>27</v>
      </c>
      <c r="C57" s="130">
        <v>224226136.12477735</v>
      </c>
      <c r="D57" s="129">
        <v>223272381.41477734</v>
      </c>
      <c r="E57" s="129">
        <v>146921019.92534283</v>
      </c>
      <c r="F57" s="129">
        <v>129050452.47667475</v>
      </c>
      <c r="G57" s="141"/>
      <c r="H57" s="14">
        <f t="shared" si="4"/>
        <v>57.799559291184913</v>
      </c>
      <c r="I57" s="14">
        <f t="shared" si="1"/>
        <v>87.836616259709515</v>
      </c>
    </row>
    <row r="58" spans="1:9" s="92" customFormat="1" ht="10.5" customHeight="1">
      <c r="A58" s="5"/>
      <c r="B58" s="5" t="s">
        <v>427</v>
      </c>
      <c r="C58" s="130">
        <v>19058443.399999999</v>
      </c>
      <c r="D58" s="129">
        <v>5313390.5612748135</v>
      </c>
      <c r="E58" s="129">
        <v>4458539.8367822906</v>
      </c>
      <c r="F58" s="129">
        <v>4456343.085969572</v>
      </c>
      <c r="G58" s="141"/>
      <c r="H58" s="14">
        <f t="shared" si="4"/>
        <v>83.870045587245244</v>
      </c>
      <c r="I58" s="14">
        <f t="shared" si="1"/>
        <v>99.950729366717866</v>
      </c>
    </row>
    <row r="59" spans="1:9" s="92" customFormat="1" ht="10.5" customHeight="1">
      <c r="A59" s="5"/>
      <c r="B59" s="5" t="s">
        <v>426</v>
      </c>
      <c r="C59" s="130">
        <v>338168083.05600429</v>
      </c>
      <c r="D59" s="129">
        <v>354469214.78057194</v>
      </c>
      <c r="E59" s="129">
        <v>350501808.58284628</v>
      </c>
      <c r="F59" s="129">
        <v>350106025.53030539</v>
      </c>
      <c r="G59" s="141"/>
      <c r="H59" s="14">
        <f t="shared" si="4"/>
        <v>98.769092189580547</v>
      </c>
      <c r="I59" s="14">
        <f t="shared" si="1"/>
        <v>99.887081024163294</v>
      </c>
    </row>
    <row r="60" spans="1:9" ht="10.5" customHeight="1">
      <c r="A60" s="23" t="s">
        <v>302</v>
      </c>
      <c r="B60" s="110"/>
      <c r="C60" s="132">
        <f>SUM(C61:C61)</f>
        <v>7000000</v>
      </c>
      <c r="D60" s="132">
        <f>SUM(D61:D61)</f>
        <v>7110693.9100000001</v>
      </c>
      <c r="E60" s="132">
        <f>SUM(E61:E61)</f>
        <v>5736814.2200000007</v>
      </c>
      <c r="F60" s="132">
        <f>SUM(F61:F61)</f>
        <v>5736814.2200000007</v>
      </c>
      <c r="G60" s="132"/>
      <c r="H60" s="25">
        <f t="shared" si="4"/>
        <v>80.678683298856839</v>
      </c>
      <c r="I60" s="25">
        <f t="shared" si="1"/>
        <v>100</v>
      </c>
    </row>
    <row r="61" spans="1:9" ht="10.5" customHeight="1">
      <c r="A61" s="5"/>
      <c r="B61" s="5" t="s">
        <v>425</v>
      </c>
      <c r="C61" s="130">
        <v>7000000</v>
      </c>
      <c r="D61" s="129">
        <v>7110693.9100000001</v>
      </c>
      <c r="E61" s="129">
        <v>5736814.2200000007</v>
      </c>
      <c r="F61" s="129">
        <v>5736814.2200000007</v>
      </c>
      <c r="G61" s="140"/>
      <c r="H61" s="14">
        <f t="shared" si="4"/>
        <v>80.678683298856839</v>
      </c>
      <c r="I61" s="14">
        <f t="shared" si="1"/>
        <v>100</v>
      </c>
    </row>
    <row r="62" spans="1:9" ht="10.5" customHeight="1">
      <c r="A62" s="23" t="s">
        <v>424</v>
      </c>
      <c r="B62" s="110"/>
      <c r="C62" s="142">
        <f>SUM(C63:C65)</f>
        <v>373498965.98000002</v>
      </c>
      <c r="D62" s="142">
        <f>SUM(D63:D65)</f>
        <v>257639324.62</v>
      </c>
      <c r="E62" s="142">
        <f>SUM(E63:E65)</f>
        <v>246523728.16</v>
      </c>
      <c r="F62" s="142">
        <f>SUM(F63:F65)</f>
        <v>240643782.29999998</v>
      </c>
      <c r="G62" s="142"/>
      <c r="H62" s="134">
        <f t="shared" si="4"/>
        <v>93.403358611862814</v>
      </c>
      <c r="I62" s="134">
        <f t="shared" si="1"/>
        <v>97.614856020600257</v>
      </c>
    </row>
    <row r="63" spans="1:9" ht="10.5" customHeight="1">
      <c r="A63" s="5"/>
      <c r="B63" s="5" t="s">
        <v>423</v>
      </c>
      <c r="C63" s="130">
        <v>26499999.990000006</v>
      </c>
      <c r="D63" s="129">
        <v>26728052.660000004</v>
      </c>
      <c r="E63" s="129">
        <v>20298658.109999999</v>
      </c>
      <c r="F63" s="129">
        <v>17781955.669999998</v>
      </c>
      <c r="G63" s="141"/>
      <c r="H63" s="14">
        <f t="shared" si="4"/>
        <v>66.52918525789822</v>
      </c>
      <c r="I63" s="14">
        <f t="shared" si="1"/>
        <v>87.601631465677215</v>
      </c>
    </row>
    <row r="64" spans="1:9" ht="10.5" customHeight="1">
      <c r="A64" s="5"/>
      <c r="B64" s="5" t="s">
        <v>422</v>
      </c>
      <c r="C64" s="130">
        <v>20698965.990000002</v>
      </c>
      <c r="D64" s="129">
        <v>20714546.290000014</v>
      </c>
      <c r="E64" s="129">
        <v>16028344.380000006</v>
      </c>
      <c r="F64" s="129">
        <v>13210027.569999991</v>
      </c>
      <c r="G64" s="141"/>
      <c r="H64" s="14">
        <f t="shared" si="4"/>
        <v>63.771744671893472</v>
      </c>
      <c r="I64" s="14">
        <f t="shared" si="1"/>
        <v>82.416669225570914</v>
      </c>
    </row>
    <row r="65" spans="1:9" ht="10.5" customHeight="1">
      <c r="A65" s="5"/>
      <c r="B65" s="10" t="s">
        <v>421</v>
      </c>
      <c r="C65" s="130">
        <v>326300000</v>
      </c>
      <c r="D65" s="129">
        <v>210196725.66999999</v>
      </c>
      <c r="E65" s="129">
        <v>210196725.66999999</v>
      </c>
      <c r="F65" s="129">
        <v>209651799.06</v>
      </c>
      <c r="G65" s="141"/>
      <c r="H65" s="14">
        <f t="shared" si="4"/>
        <v>99.740753996874574</v>
      </c>
      <c r="I65" s="14">
        <f t="shared" si="1"/>
        <v>99.740753996874574</v>
      </c>
    </row>
    <row r="66" spans="1:9" ht="10.5" customHeight="1">
      <c r="A66" s="23" t="s">
        <v>18</v>
      </c>
      <c r="B66" s="110"/>
      <c r="C66" s="132">
        <f>SUM(C67:C70)</f>
        <v>2393074550.1599998</v>
      </c>
      <c r="D66" s="132">
        <f>SUM(D67:D70)</f>
        <v>1021426609.7400001</v>
      </c>
      <c r="E66" s="132">
        <f>SUM(E67:E70)</f>
        <v>939400612.74000013</v>
      </c>
      <c r="F66" s="132">
        <f>SUM(F67:F70)</f>
        <v>916534839.80000019</v>
      </c>
      <c r="G66" s="132"/>
      <c r="H66" s="25">
        <f t="shared" si="4"/>
        <v>89.730855947966774</v>
      </c>
      <c r="I66" s="25">
        <f t="shared" si="1"/>
        <v>97.565918881689242</v>
      </c>
    </row>
    <row r="67" spans="1:9" ht="10.5" customHeight="1">
      <c r="A67" s="5"/>
      <c r="B67" s="5" t="s">
        <v>37</v>
      </c>
      <c r="C67" s="130">
        <v>3178338</v>
      </c>
      <c r="D67" s="129">
        <v>3178338</v>
      </c>
      <c r="E67" s="129">
        <v>918089.48</v>
      </c>
      <c r="F67" s="129">
        <v>894097.98</v>
      </c>
      <c r="G67" s="144"/>
      <c r="H67" s="14">
        <f t="shared" si="4"/>
        <v>28.130991102897173</v>
      </c>
      <c r="I67" s="14">
        <f t="shared" si="1"/>
        <v>97.386801556641302</v>
      </c>
    </row>
    <row r="68" spans="1:9" ht="10.5" customHeight="1">
      <c r="A68" s="5"/>
      <c r="B68" s="5" t="s">
        <v>420</v>
      </c>
      <c r="C68" s="130">
        <v>1028363839.16</v>
      </c>
      <c r="D68" s="129">
        <v>752180265.51000011</v>
      </c>
      <c r="E68" s="129">
        <v>689434477.08000004</v>
      </c>
      <c r="F68" s="129">
        <v>689434477.08000004</v>
      </c>
      <c r="G68" s="140"/>
      <c r="H68" s="14">
        <f t="shared" si="4"/>
        <v>91.658144821513417</v>
      </c>
      <c r="I68" s="14">
        <f t="shared" si="1"/>
        <v>100</v>
      </c>
    </row>
    <row r="69" spans="1:9" ht="10.5" customHeight="1">
      <c r="A69" s="5"/>
      <c r="B69" s="5" t="s">
        <v>419</v>
      </c>
      <c r="C69" s="130">
        <v>397531190</v>
      </c>
      <c r="D69" s="129">
        <v>239809630.27000001</v>
      </c>
      <c r="E69" s="129">
        <v>222789670.22000003</v>
      </c>
      <c r="F69" s="129">
        <v>199947888.78000003</v>
      </c>
      <c r="G69" s="140"/>
      <c r="H69" s="14">
        <f t="shared" si="4"/>
        <v>83.37775616220253</v>
      </c>
      <c r="I69" s="14">
        <f t="shared" si="1"/>
        <v>89.747378584723322</v>
      </c>
    </row>
    <row r="70" spans="1:9" ht="10.5" customHeight="1">
      <c r="A70" s="5"/>
      <c r="B70" s="5" t="s">
        <v>63</v>
      </c>
      <c r="C70" s="130">
        <v>964001183</v>
      </c>
      <c r="D70" s="129">
        <v>26258375.960000001</v>
      </c>
      <c r="E70" s="129">
        <v>26258375.960000001</v>
      </c>
      <c r="F70" s="129">
        <v>26258375.960000001</v>
      </c>
      <c r="G70" s="140"/>
      <c r="H70" s="14">
        <f t="shared" si="4"/>
        <v>100</v>
      </c>
      <c r="I70" s="14">
        <f t="shared" si="1"/>
        <v>100</v>
      </c>
    </row>
    <row r="71" spans="1:9" ht="10.5" customHeight="1">
      <c r="A71" s="23" t="s">
        <v>19</v>
      </c>
      <c r="B71" s="23"/>
      <c r="C71" s="142">
        <f>SUM(C72:C75)</f>
        <v>291104663.8053869</v>
      </c>
      <c r="D71" s="142">
        <f>SUM(D72:D75)</f>
        <v>257143091.36345434</v>
      </c>
      <c r="E71" s="142">
        <f>SUM(E72:E75)</f>
        <v>255382401.32022429</v>
      </c>
      <c r="F71" s="142">
        <f>SUM(F72:F75)</f>
        <v>236778561.26464584</v>
      </c>
      <c r="G71" s="142"/>
      <c r="H71" s="25">
        <f t="shared" si="4"/>
        <v>92.080467730698388</v>
      </c>
      <c r="I71" s="25">
        <f t="shared" si="1"/>
        <v>92.715300678745265</v>
      </c>
    </row>
    <row r="72" spans="1:9" ht="10.5" customHeight="1">
      <c r="A72" s="5"/>
      <c r="B72" s="5" t="s">
        <v>20</v>
      </c>
      <c r="C72" s="130">
        <v>658828.78</v>
      </c>
      <c r="D72" s="129">
        <v>1291205.8141999999</v>
      </c>
      <c r="E72" s="129">
        <v>880494.28509999998</v>
      </c>
      <c r="F72" s="129">
        <v>838893.99239999999</v>
      </c>
      <c r="G72" s="141"/>
      <c r="H72" s="14">
        <f t="shared" si="4"/>
        <v>64.969812184416057</v>
      </c>
      <c r="I72" s="14">
        <f t="shared" ref="I72:I135" si="5">IFERROR(+F72/E72*100,"n.a.")</f>
        <v>95.275347789988743</v>
      </c>
    </row>
    <row r="73" spans="1:9" ht="10.5" customHeight="1">
      <c r="A73" s="5"/>
      <c r="B73" s="5" t="s">
        <v>67</v>
      </c>
      <c r="C73" s="130">
        <v>81639716.920621574</v>
      </c>
      <c r="D73" s="129">
        <v>82557303.604359284</v>
      </c>
      <c r="E73" s="129">
        <v>82557303.604359284</v>
      </c>
      <c r="F73" s="129">
        <v>72436851.390260831</v>
      </c>
      <c r="G73" s="141"/>
      <c r="H73" s="14">
        <f t="shared" si="4"/>
        <v>87.741299954999903</v>
      </c>
      <c r="I73" s="14">
        <f t="shared" si="5"/>
        <v>87.741299954999903</v>
      </c>
    </row>
    <row r="74" spans="1:9" ht="10.5" customHeight="1">
      <c r="A74" s="5"/>
      <c r="B74" s="5" t="s">
        <v>13</v>
      </c>
      <c r="C74" s="130">
        <v>131457675.0257653</v>
      </c>
      <c r="D74" s="129">
        <v>91820299.065055028</v>
      </c>
      <c r="E74" s="129">
        <v>91505243.765055016</v>
      </c>
      <c r="F74" s="129">
        <v>83528316.290055022</v>
      </c>
      <c r="G74" s="128"/>
      <c r="H74" s="14">
        <f t="shared" si="4"/>
        <v>90.969335909998392</v>
      </c>
      <c r="I74" s="14">
        <f t="shared" si="5"/>
        <v>91.28254606317293</v>
      </c>
    </row>
    <row r="75" spans="1:9" ht="10.5" customHeight="1">
      <c r="A75" s="5"/>
      <c r="B75" s="5" t="s">
        <v>418</v>
      </c>
      <c r="C75" s="130">
        <v>77348443.078999996</v>
      </c>
      <c r="D75" s="129">
        <v>81474282.879840001</v>
      </c>
      <c r="E75" s="129">
        <v>80439359.665709987</v>
      </c>
      <c r="F75" s="129">
        <v>79974499.591930002</v>
      </c>
      <c r="G75" s="141"/>
      <c r="H75" s="14">
        <f t="shared" si="4"/>
        <v>98.159194245229614</v>
      </c>
      <c r="I75" s="14">
        <f t="shared" si="5"/>
        <v>99.422098739085129</v>
      </c>
    </row>
    <row r="76" spans="1:9" ht="10.5" customHeight="1">
      <c r="A76" s="23" t="s">
        <v>296</v>
      </c>
      <c r="B76" s="110"/>
      <c r="C76" s="142">
        <f>SUM(C77:C83)</f>
        <v>145612767.06</v>
      </c>
      <c r="D76" s="142">
        <f>SUM(D77:D83)</f>
        <v>142336596.38000003</v>
      </c>
      <c r="E76" s="142">
        <f>SUM(E77:E83)</f>
        <v>83804391.550000012</v>
      </c>
      <c r="F76" s="142">
        <f>SUM(F77:F83)</f>
        <v>83773054.439999998</v>
      </c>
      <c r="G76" s="142"/>
      <c r="H76" s="25">
        <f t="shared" si="4"/>
        <v>58.855597626030566</v>
      </c>
      <c r="I76" s="25">
        <f t="shared" si="5"/>
        <v>99.962606840261685</v>
      </c>
    </row>
    <row r="77" spans="1:9" ht="10.5" customHeight="1">
      <c r="A77" s="5"/>
      <c r="B77" s="5" t="s">
        <v>417</v>
      </c>
      <c r="C77" s="130">
        <v>76574048.019999996</v>
      </c>
      <c r="D77" s="129">
        <v>74863885.530000001</v>
      </c>
      <c r="E77" s="129">
        <v>41754454.590000004</v>
      </c>
      <c r="F77" s="129">
        <v>41728395.010000005</v>
      </c>
      <c r="G77" s="141"/>
      <c r="H77" s="14">
        <f t="shared" si="4"/>
        <v>55.739018506163831</v>
      </c>
      <c r="I77" s="14">
        <f t="shared" si="5"/>
        <v>99.937588503416251</v>
      </c>
    </row>
    <row r="78" spans="1:9" ht="10.5" customHeight="1">
      <c r="A78" s="5"/>
      <c r="B78" s="5" t="s">
        <v>416</v>
      </c>
      <c r="C78" s="130">
        <v>52271350.039999999</v>
      </c>
      <c r="D78" s="129">
        <v>52318079.030000001</v>
      </c>
      <c r="E78" s="129">
        <v>36745205.369999997</v>
      </c>
      <c r="F78" s="129">
        <v>36740816.839999996</v>
      </c>
      <c r="G78" s="141"/>
      <c r="H78" s="14">
        <f t="shared" si="4"/>
        <v>70.225852174221146</v>
      </c>
      <c r="I78" s="14">
        <f t="shared" si="5"/>
        <v>99.988056863594011</v>
      </c>
    </row>
    <row r="79" spans="1:9" ht="10.5" customHeight="1">
      <c r="A79" s="5"/>
      <c r="B79" s="5" t="s">
        <v>415</v>
      </c>
      <c r="C79" s="130">
        <v>3694582</v>
      </c>
      <c r="D79" s="129">
        <v>3666098.08</v>
      </c>
      <c r="E79" s="129">
        <v>1571512.9400000002</v>
      </c>
      <c r="F79" s="129">
        <v>1571512.9400000002</v>
      </c>
      <c r="G79" s="141"/>
      <c r="H79" s="14">
        <f t="shared" si="4"/>
        <v>42.866091023947732</v>
      </c>
      <c r="I79" s="14">
        <f t="shared" si="5"/>
        <v>100</v>
      </c>
    </row>
    <row r="80" spans="1:9" ht="10.5" customHeight="1">
      <c r="A80" s="5"/>
      <c r="B80" s="5" t="s">
        <v>414</v>
      </c>
      <c r="C80" s="130">
        <v>397467</v>
      </c>
      <c r="D80" s="129">
        <v>397467</v>
      </c>
      <c r="E80" s="129">
        <v>333898</v>
      </c>
      <c r="F80" s="129">
        <v>333898</v>
      </c>
      <c r="G80" s="141"/>
      <c r="H80" s="14">
        <f t="shared" si="4"/>
        <v>84.006470977464801</v>
      </c>
      <c r="I80" s="14">
        <f t="shared" si="5"/>
        <v>100</v>
      </c>
    </row>
    <row r="81" spans="1:9" ht="10.5" customHeight="1">
      <c r="A81" s="5"/>
      <c r="B81" s="5" t="s">
        <v>413</v>
      </c>
      <c r="C81" s="130">
        <v>4733320</v>
      </c>
      <c r="D81" s="129">
        <v>3733320.0000000005</v>
      </c>
      <c r="E81" s="129">
        <v>678928.89</v>
      </c>
      <c r="F81" s="129">
        <v>678928.89</v>
      </c>
      <c r="G81" s="141"/>
      <c r="H81" s="14">
        <f t="shared" si="4"/>
        <v>18.18566021664363</v>
      </c>
      <c r="I81" s="14">
        <f t="shared" si="5"/>
        <v>100</v>
      </c>
    </row>
    <row r="82" spans="1:9" ht="10.5" customHeight="1">
      <c r="A82" s="5"/>
      <c r="B82" s="5" t="s">
        <v>412</v>
      </c>
      <c r="C82" s="130">
        <v>3942000</v>
      </c>
      <c r="D82" s="129">
        <v>3942000</v>
      </c>
      <c r="E82" s="129">
        <v>2600000</v>
      </c>
      <c r="F82" s="129">
        <v>2600000</v>
      </c>
      <c r="G82" s="141"/>
      <c r="H82" s="14">
        <f t="shared" si="4"/>
        <v>65.956367326230335</v>
      </c>
      <c r="I82" s="14">
        <f t="shared" si="5"/>
        <v>100</v>
      </c>
    </row>
    <row r="83" spans="1:9" ht="10.5" customHeight="1">
      <c r="A83" s="5"/>
      <c r="B83" s="10" t="s">
        <v>37</v>
      </c>
      <c r="C83" s="130">
        <v>4000000</v>
      </c>
      <c r="D83" s="129">
        <v>3415746.7399999998</v>
      </c>
      <c r="E83" s="129">
        <v>120391.76</v>
      </c>
      <c r="F83" s="129">
        <v>119502.76</v>
      </c>
      <c r="G83" s="141"/>
      <c r="H83" s="14">
        <f t="shared" si="4"/>
        <v>3.4985837386761296</v>
      </c>
      <c r="I83" s="14">
        <f t="shared" si="5"/>
        <v>99.261577370411402</v>
      </c>
    </row>
    <row r="84" spans="1:9" ht="10.5" customHeight="1">
      <c r="A84" s="23" t="s">
        <v>411</v>
      </c>
      <c r="B84" s="110"/>
      <c r="C84" s="143">
        <f>SUM(C85:C88)</f>
        <v>8249760.7929999884</v>
      </c>
      <c r="D84" s="143">
        <f>SUM(D85:D88)</f>
        <v>9161514.2749699969</v>
      </c>
      <c r="E84" s="143">
        <f>SUM(E85:E88)</f>
        <v>6230011.9081299994</v>
      </c>
      <c r="F84" s="143">
        <f>SUM(F85:F88)</f>
        <v>5908170.9938499993</v>
      </c>
      <c r="G84" s="143"/>
      <c r="H84" s="25">
        <f t="shared" si="4"/>
        <v>64.489022409664344</v>
      </c>
      <c r="I84" s="25">
        <f t="shared" si="5"/>
        <v>94.834024091350358</v>
      </c>
    </row>
    <row r="85" spans="1:9" ht="10.5" customHeight="1">
      <c r="A85" s="5"/>
      <c r="B85" s="5" t="s">
        <v>410</v>
      </c>
      <c r="C85" s="130">
        <v>99760</v>
      </c>
      <c r="D85" s="129">
        <v>99760</v>
      </c>
      <c r="E85" s="129">
        <v>58000</v>
      </c>
      <c r="F85" s="129">
        <v>58000</v>
      </c>
      <c r="G85" s="128"/>
      <c r="H85" s="14">
        <f t="shared" si="4"/>
        <v>58.139534883720934</v>
      </c>
      <c r="I85" s="14">
        <f t="shared" si="5"/>
        <v>100</v>
      </c>
    </row>
    <row r="86" spans="1:9" ht="10.5" customHeight="1">
      <c r="A86" s="5"/>
      <c r="B86" s="10" t="s">
        <v>37</v>
      </c>
      <c r="C86" s="130">
        <v>7713629.7929999884</v>
      </c>
      <c r="D86" s="129">
        <v>8625383.2749699969</v>
      </c>
      <c r="E86" s="129">
        <v>6147651.9081299994</v>
      </c>
      <c r="F86" s="129">
        <v>5825810.9938499993</v>
      </c>
      <c r="G86" s="140"/>
      <c r="H86" s="14">
        <f t="shared" si="4"/>
        <v>67.54263327353722</v>
      </c>
      <c r="I86" s="14">
        <f t="shared" si="5"/>
        <v>94.764815589926627</v>
      </c>
    </row>
    <row r="87" spans="1:9" ht="10.5" customHeight="1">
      <c r="A87" s="5"/>
      <c r="B87" s="10" t="s">
        <v>409</v>
      </c>
      <c r="C87" s="130">
        <v>286371</v>
      </c>
      <c r="D87" s="129">
        <v>286371</v>
      </c>
      <c r="E87" s="129">
        <v>24360</v>
      </c>
      <c r="F87" s="129">
        <v>24360</v>
      </c>
      <c r="G87" s="128"/>
      <c r="H87" s="14">
        <f t="shared" si="4"/>
        <v>8.506447929434195</v>
      </c>
      <c r="I87" s="14">
        <f t="shared" si="5"/>
        <v>100</v>
      </c>
    </row>
    <row r="88" spans="1:9" ht="10.5" customHeight="1">
      <c r="A88" s="5"/>
      <c r="B88" s="5" t="s">
        <v>408</v>
      </c>
      <c r="C88" s="130">
        <v>150000</v>
      </c>
      <c r="D88" s="129">
        <v>150000</v>
      </c>
      <c r="E88" s="129">
        <v>0</v>
      </c>
      <c r="F88" s="129">
        <v>0</v>
      </c>
      <c r="G88" s="128"/>
      <c r="H88" s="14">
        <f t="shared" si="4"/>
        <v>0</v>
      </c>
      <c r="I88" s="14" t="str">
        <f t="shared" si="5"/>
        <v>n.a.</v>
      </c>
    </row>
    <row r="89" spans="1:9" ht="10.5" customHeight="1">
      <c r="A89" s="23" t="s">
        <v>21</v>
      </c>
      <c r="B89" s="110"/>
      <c r="C89" s="132">
        <f>C90</f>
        <v>445009</v>
      </c>
      <c r="D89" s="132">
        <f>D90</f>
        <v>459693</v>
      </c>
      <c r="E89" s="132">
        <f>E90</f>
        <v>459693</v>
      </c>
      <c r="F89" s="132">
        <f>F90</f>
        <v>453064.43</v>
      </c>
      <c r="G89" s="132"/>
      <c r="H89" s="25">
        <f t="shared" si="4"/>
        <v>98.558044172958901</v>
      </c>
      <c r="I89" s="25">
        <f t="shared" si="5"/>
        <v>98.558044172958901</v>
      </c>
    </row>
    <row r="90" spans="1:9" ht="10.5" customHeight="1">
      <c r="A90" s="5"/>
      <c r="B90" s="5" t="s">
        <v>407</v>
      </c>
      <c r="C90" s="130">
        <v>445009</v>
      </c>
      <c r="D90" s="129">
        <v>459693</v>
      </c>
      <c r="E90" s="129">
        <v>459693</v>
      </c>
      <c r="F90" s="129">
        <v>453064.43</v>
      </c>
      <c r="G90" s="128"/>
      <c r="H90" s="14">
        <f t="shared" si="4"/>
        <v>98.558044172958901</v>
      </c>
      <c r="I90" s="14">
        <f t="shared" si="5"/>
        <v>98.558044172958901</v>
      </c>
    </row>
    <row r="91" spans="1:9" ht="10.5" customHeight="1">
      <c r="A91" s="23" t="s">
        <v>406</v>
      </c>
      <c r="B91" s="110"/>
      <c r="C91" s="142">
        <f>SUM(C92:C97)</f>
        <v>10615717139.307611</v>
      </c>
      <c r="D91" s="142">
        <f>SUM(D92:D97)</f>
        <v>10402356447.604942</v>
      </c>
      <c r="E91" s="142">
        <f>SUM(E92:E97)</f>
        <v>7723517423.3692808</v>
      </c>
      <c r="F91" s="142">
        <f>SUM(F92:F97)</f>
        <v>7614271351.8586702</v>
      </c>
      <c r="G91" s="142"/>
      <c r="H91" s="25">
        <f t="shared" si="4"/>
        <v>73.197562400505845</v>
      </c>
      <c r="I91" s="25">
        <f t="shared" si="5"/>
        <v>98.585539909833557</v>
      </c>
    </row>
    <row r="92" spans="1:9" ht="10.5" customHeight="1">
      <c r="A92" s="5"/>
      <c r="B92" s="5" t="s">
        <v>405</v>
      </c>
      <c r="C92" s="130">
        <v>189574873</v>
      </c>
      <c r="D92" s="129">
        <v>132932612.98</v>
      </c>
      <c r="E92" s="129">
        <v>74479480.279999956</v>
      </c>
      <c r="F92" s="129">
        <v>73659212.689999968</v>
      </c>
      <c r="G92" s="140"/>
      <c r="H92" s="14">
        <f t="shared" si="4"/>
        <v>55.410941708549842</v>
      </c>
      <c r="I92" s="14">
        <f t="shared" si="5"/>
        <v>98.8986663347861</v>
      </c>
    </row>
    <row r="93" spans="1:9" ht="10.5" customHeight="1">
      <c r="A93" s="5"/>
      <c r="B93" s="10" t="s">
        <v>404</v>
      </c>
      <c r="C93" s="130">
        <v>713972506.18101168</v>
      </c>
      <c r="D93" s="129">
        <v>747314506.54266083</v>
      </c>
      <c r="E93" s="129">
        <v>657917165.91909063</v>
      </c>
      <c r="F93" s="129">
        <v>631771872.55886769</v>
      </c>
      <c r="G93" s="140"/>
      <c r="H93" s="14">
        <f t="shared" si="4"/>
        <v>84.538954754359864</v>
      </c>
      <c r="I93" s="14">
        <f t="shared" si="5"/>
        <v>96.026050889902109</v>
      </c>
    </row>
    <row r="94" spans="1:9" ht="10.5" customHeight="1">
      <c r="A94" s="5"/>
      <c r="B94" s="10" t="s">
        <v>26</v>
      </c>
      <c r="C94" s="130">
        <v>124824136.4375</v>
      </c>
      <c r="D94" s="129">
        <v>112549632.53788999</v>
      </c>
      <c r="E94" s="129">
        <v>110502202.954965</v>
      </c>
      <c r="F94" s="129">
        <v>103892970.98813497</v>
      </c>
      <c r="G94" s="140"/>
      <c r="H94" s="14">
        <f t="shared" si="4"/>
        <v>92.308583018393463</v>
      </c>
      <c r="I94" s="14">
        <f t="shared" si="5"/>
        <v>94.018913840547043</v>
      </c>
    </row>
    <row r="95" spans="1:9" ht="10.5" customHeight="1">
      <c r="A95" s="5"/>
      <c r="B95" s="5" t="s">
        <v>403</v>
      </c>
      <c r="C95" s="130">
        <v>303089673</v>
      </c>
      <c r="D95" s="129">
        <v>300538277.94</v>
      </c>
      <c r="E95" s="129">
        <v>297730308.74000001</v>
      </c>
      <c r="F95" s="129">
        <v>284249189.24000001</v>
      </c>
      <c r="G95" s="140"/>
      <c r="H95" s="14">
        <f t="shared" si="4"/>
        <v>94.580028603460633</v>
      </c>
      <c r="I95" s="14">
        <f t="shared" si="5"/>
        <v>95.472036569923858</v>
      </c>
    </row>
    <row r="96" spans="1:9" ht="10.5" customHeight="1">
      <c r="A96" s="5"/>
      <c r="B96" s="5" t="s">
        <v>27</v>
      </c>
      <c r="C96" s="130">
        <v>3884255950</v>
      </c>
      <c r="D96" s="129">
        <v>3839331177.6200023</v>
      </c>
      <c r="E96" s="129">
        <v>2503738588.0700011</v>
      </c>
      <c r="F96" s="129">
        <v>2481332921.6399994</v>
      </c>
      <c r="G96" s="140"/>
      <c r="H96" s="14">
        <f t="shared" si="4"/>
        <v>64.629301481050533</v>
      </c>
      <c r="I96" s="14">
        <f t="shared" si="5"/>
        <v>99.105111590452694</v>
      </c>
    </row>
    <row r="97" spans="1:9" ht="10.5" customHeight="1">
      <c r="A97" s="5"/>
      <c r="B97" s="10" t="s">
        <v>49</v>
      </c>
      <c r="C97" s="130">
        <v>5400000000.6891003</v>
      </c>
      <c r="D97" s="129">
        <v>5269690239.9843884</v>
      </c>
      <c r="E97" s="129">
        <v>4079149677.4052238</v>
      </c>
      <c r="F97" s="129">
        <v>4039365184.7416682</v>
      </c>
      <c r="G97" s="140"/>
      <c r="H97" s="14">
        <f t="shared" si="4"/>
        <v>76.652801223353023</v>
      </c>
      <c r="I97" s="14">
        <f t="shared" si="5"/>
        <v>99.02468661829387</v>
      </c>
    </row>
    <row r="98" spans="1:9" ht="10.5" customHeight="1">
      <c r="A98" s="23" t="s">
        <v>402</v>
      </c>
      <c r="B98" s="110"/>
      <c r="C98" s="142">
        <f>SUM(C99:C99)</f>
        <v>9566941</v>
      </c>
      <c r="D98" s="142">
        <f>SUM(D99:D99)</f>
        <v>9566941</v>
      </c>
      <c r="E98" s="142">
        <f>SUM(E99:E99)</f>
        <v>5603232.8500000006</v>
      </c>
      <c r="F98" s="142">
        <f>SUM(F99:F99)</f>
        <v>1461958.32</v>
      </c>
      <c r="G98" s="142"/>
      <c r="H98" s="25">
        <f t="shared" si="4"/>
        <v>15.281356078186331</v>
      </c>
      <c r="I98" s="25">
        <f t="shared" si="5"/>
        <v>26.091336182825241</v>
      </c>
    </row>
    <row r="99" spans="1:9" ht="10.5" customHeight="1">
      <c r="A99" s="5"/>
      <c r="B99" s="5" t="s">
        <v>401</v>
      </c>
      <c r="C99" s="130">
        <v>9566941</v>
      </c>
      <c r="D99" s="129">
        <v>9566941</v>
      </c>
      <c r="E99" s="129">
        <v>5603232.8500000006</v>
      </c>
      <c r="F99" s="129">
        <v>1461958.32</v>
      </c>
      <c r="G99" s="35"/>
      <c r="H99" s="14">
        <f t="shared" si="4"/>
        <v>15.281356078186331</v>
      </c>
      <c r="I99" s="14">
        <f t="shared" si="5"/>
        <v>26.091336182825241</v>
      </c>
    </row>
    <row r="100" spans="1:9" ht="10.5" customHeight="1">
      <c r="A100" s="23" t="s">
        <v>400</v>
      </c>
      <c r="B100" s="23"/>
      <c r="C100" s="132">
        <f>SUM(C101:C103)</f>
        <v>24735750</v>
      </c>
      <c r="D100" s="132">
        <f>SUM(D101:D103)</f>
        <v>24772095.079999998</v>
      </c>
      <c r="E100" s="132">
        <f>SUM(E101:E103)</f>
        <v>21741904.189999998</v>
      </c>
      <c r="F100" s="132">
        <f>SUM(F101:F103)</f>
        <v>8116888.5900000017</v>
      </c>
      <c r="G100" s="132"/>
      <c r="H100" s="134">
        <f t="shared" si="4"/>
        <v>32.766258016477799</v>
      </c>
      <c r="I100" s="134">
        <f t="shared" si="5"/>
        <v>37.332924103921385</v>
      </c>
    </row>
    <row r="101" spans="1:9" ht="10.5" customHeight="1">
      <c r="A101" s="5"/>
      <c r="B101" s="5" t="s">
        <v>399</v>
      </c>
      <c r="C101" s="130">
        <v>17000000</v>
      </c>
      <c r="D101" s="129">
        <v>17002464.579999998</v>
      </c>
      <c r="E101" s="129">
        <v>14022273.689999999</v>
      </c>
      <c r="F101" s="129">
        <v>5584971.7000000011</v>
      </c>
      <c r="G101" s="35"/>
      <c r="H101" s="14">
        <f t="shared" si="4"/>
        <v>32.848012555600938</v>
      </c>
      <c r="I101" s="14">
        <f t="shared" si="5"/>
        <v>39.829287485544725</v>
      </c>
    </row>
    <row r="102" spans="1:9" ht="10.5" customHeight="1">
      <c r="A102" s="5"/>
      <c r="B102" s="5" t="s">
        <v>398</v>
      </c>
      <c r="C102" s="130">
        <v>4480000</v>
      </c>
      <c r="D102" s="129">
        <v>4513880.5</v>
      </c>
      <c r="E102" s="129">
        <v>4463880.5</v>
      </c>
      <c r="F102" s="129">
        <v>1896757.8900000001</v>
      </c>
      <c r="G102" s="35"/>
      <c r="H102" s="14">
        <f t="shared" si="4"/>
        <v>42.020560579749514</v>
      </c>
      <c r="I102" s="14">
        <f t="shared" si="5"/>
        <v>42.491233580289617</v>
      </c>
    </row>
    <row r="103" spans="1:9" ht="10.5" customHeight="1">
      <c r="A103" s="5"/>
      <c r="B103" s="10" t="s">
        <v>397</v>
      </c>
      <c r="C103" s="130">
        <v>3255750</v>
      </c>
      <c r="D103" s="129">
        <v>3255750</v>
      </c>
      <c r="E103" s="129">
        <v>3255750</v>
      </c>
      <c r="F103" s="129">
        <v>635159</v>
      </c>
      <c r="G103" s="35"/>
      <c r="H103" s="14">
        <f t="shared" si="4"/>
        <v>19.508838209321969</v>
      </c>
      <c r="I103" s="14">
        <f t="shared" si="5"/>
        <v>19.508838209321969</v>
      </c>
    </row>
    <row r="104" spans="1:9" ht="10.5" customHeight="1">
      <c r="A104" s="133" t="s">
        <v>396</v>
      </c>
      <c r="B104" s="27"/>
      <c r="C104" s="132">
        <f>SUM(C105:C106)</f>
        <v>35866132</v>
      </c>
      <c r="D104" s="132">
        <f>SUM(D105:D106)</f>
        <v>36350973.649999999</v>
      </c>
      <c r="E104" s="132">
        <f>SUM(E105:E106)</f>
        <v>27708855.650000002</v>
      </c>
      <c r="F104" s="132">
        <f>SUM(F105:F106)</f>
        <v>18239733.270000003</v>
      </c>
      <c r="G104" s="132"/>
      <c r="H104" s="25">
        <f t="shared" si="4"/>
        <v>50.176739268715586</v>
      </c>
      <c r="I104" s="25">
        <f t="shared" si="5"/>
        <v>65.826367932303981</v>
      </c>
    </row>
    <row r="105" spans="1:9" ht="10.5" customHeight="1">
      <c r="A105" s="36"/>
      <c r="B105" s="139" t="s">
        <v>395</v>
      </c>
      <c r="C105" s="130">
        <v>30691003</v>
      </c>
      <c r="D105" s="129">
        <v>31138185.449999996</v>
      </c>
      <c r="E105" s="129">
        <v>23961415.450000003</v>
      </c>
      <c r="F105" s="129">
        <v>16256299.610000003</v>
      </c>
      <c r="G105" s="141"/>
      <c r="H105" s="14">
        <f t="shared" ref="H105:H150" si="6">IFERROR(+F105/D105*100,"n.a.")</f>
        <v>52.206958674915349</v>
      </c>
      <c r="I105" s="14">
        <f t="shared" si="5"/>
        <v>67.843653242947298</v>
      </c>
    </row>
    <row r="106" spans="1:9" ht="10.5" customHeight="1">
      <c r="A106" s="36"/>
      <c r="B106" s="139" t="s">
        <v>37</v>
      </c>
      <c r="C106" s="130">
        <v>5175129</v>
      </c>
      <c r="D106" s="129">
        <v>5212788.2</v>
      </c>
      <c r="E106" s="129">
        <v>3747440.1999999993</v>
      </c>
      <c r="F106" s="129">
        <v>1983433.66</v>
      </c>
      <c r="G106" s="141"/>
      <c r="H106" s="14">
        <f t="shared" si="6"/>
        <v>38.049381327252078</v>
      </c>
      <c r="I106" s="14">
        <f t="shared" si="5"/>
        <v>52.927693415894936</v>
      </c>
    </row>
    <row r="107" spans="1:9" ht="10.5" customHeight="1">
      <c r="A107" s="133" t="s">
        <v>32</v>
      </c>
      <c r="B107" s="27"/>
      <c r="C107" s="132">
        <f>C108</f>
        <v>90000000</v>
      </c>
      <c r="D107" s="132">
        <f>D108</f>
        <v>90000000</v>
      </c>
      <c r="E107" s="132">
        <f>E108</f>
        <v>90000000</v>
      </c>
      <c r="F107" s="132">
        <f>F108</f>
        <v>90000000</v>
      </c>
      <c r="G107" s="132"/>
      <c r="H107" s="25">
        <f t="shared" si="6"/>
        <v>100</v>
      </c>
      <c r="I107" s="25">
        <f t="shared" si="5"/>
        <v>100</v>
      </c>
    </row>
    <row r="108" spans="1:9" ht="10.5" customHeight="1">
      <c r="A108" s="36"/>
      <c r="B108" s="6" t="s">
        <v>394</v>
      </c>
      <c r="C108" s="130">
        <v>90000000</v>
      </c>
      <c r="D108" s="129">
        <v>90000000</v>
      </c>
      <c r="E108" s="129">
        <v>90000000</v>
      </c>
      <c r="F108" s="129">
        <v>90000000</v>
      </c>
      <c r="G108" s="140"/>
      <c r="H108" s="14">
        <f t="shared" si="6"/>
        <v>100</v>
      </c>
      <c r="I108" s="14">
        <f t="shared" si="5"/>
        <v>100</v>
      </c>
    </row>
    <row r="109" spans="1:9" ht="10.5" customHeight="1">
      <c r="A109" s="133" t="s">
        <v>393</v>
      </c>
      <c r="B109" s="27"/>
      <c r="C109" s="132">
        <f>SUM(C110:C110)</f>
        <v>64889392</v>
      </c>
      <c r="D109" s="132">
        <f>SUM(D110:D110)</f>
        <v>64889392</v>
      </c>
      <c r="E109" s="132">
        <f>SUM(E110:E110)</f>
        <v>54164552</v>
      </c>
      <c r="F109" s="132">
        <f>SUM(F110:F110)</f>
        <v>54164552</v>
      </c>
      <c r="G109" s="132"/>
      <c r="H109" s="25">
        <f t="shared" si="6"/>
        <v>83.47212129834719</v>
      </c>
      <c r="I109" s="25">
        <f t="shared" si="5"/>
        <v>100</v>
      </c>
    </row>
    <row r="110" spans="1:9" ht="10.5" customHeight="1">
      <c r="A110" s="36"/>
      <c r="B110" s="10" t="s">
        <v>392</v>
      </c>
      <c r="C110" s="130">
        <v>64889392</v>
      </c>
      <c r="D110" s="129">
        <v>64889392</v>
      </c>
      <c r="E110" s="129">
        <v>54164552</v>
      </c>
      <c r="F110" s="129">
        <v>54164552</v>
      </c>
      <c r="G110" s="128"/>
      <c r="H110" s="14">
        <f t="shared" si="6"/>
        <v>83.47212129834719</v>
      </c>
      <c r="I110" s="14">
        <f t="shared" si="5"/>
        <v>100</v>
      </c>
    </row>
    <row r="111" spans="1:9" ht="10.5" customHeight="1">
      <c r="A111" s="133" t="s">
        <v>391</v>
      </c>
      <c r="B111" s="27"/>
      <c r="C111" s="132">
        <f>+C113</f>
        <v>5315000</v>
      </c>
      <c r="D111" s="132">
        <f>SUM(D112:D113)</f>
        <v>5606739.5500000007</v>
      </c>
      <c r="E111" s="132">
        <f t="shared" ref="E111:F111" si="7">SUM(E112:E113)</f>
        <v>1999940</v>
      </c>
      <c r="F111" s="132">
        <f>SUM(F112:F113)</f>
        <v>1999940</v>
      </c>
      <c r="G111" s="132"/>
      <c r="H111" s="25">
        <f t="shared" si="6"/>
        <v>35.670285415701173</v>
      </c>
      <c r="I111" s="25">
        <f t="shared" si="5"/>
        <v>100</v>
      </c>
    </row>
    <row r="112" spans="1:9" ht="10.5" customHeight="1">
      <c r="A112" s="36"/>
      <c r="B112" s="139" t="s">
        <v>390</v>
      </c>
      <c r="C112" s="130">
        <v>0</v>
      </c>
      <c r="D112" s="129">
        <v>1196338.57</v>
      </c>
      <c r="E112" s="129">
        <v>0</v>
      </c>
      <c r="F112" s="129">
        <v>0</v>
      </c>
      <c r="G112" s="128"/>
      <c r="H112" s="14">
        <f t="shared" si="6"/>
        <v>0</v>
      </c>
      <c r="I112" s="14" t="str">
        <f t="shared" si="5"/>
        <v>n.a.</v>
      </c>
    </row>
    <row r="113" spans="1:9" ht="10.5" customHeight="1">
      <c r="A113" s="36"/>
      <c r="B113" s="139" t="s">
        <v>37</v>
      </c>
      <c r="C113" s="130">
        <v>5315000</v>
      </c>
      <c r="D113" s="129">
        <v>4410400.9800000004</v>
      </c>
      <c r="E113" s="129">
        <v>1999940</v>
      </c>
      <c r="F113" s="129">
        <v>1999940</v>
      </c>
      <c r="G113" s="128"/>
      <c r="H113" s="14">
        <f t="shared" si="6"/>
        <v>45.345990286806071</v>
      </c>
      <c r="I113" s="14">
        <f t="shared" si="5"/>
        <v>100</v>
      </c>
    </row>
    <row r="114" spans="1:9" ht="10.5" customHeight="1">
      <c r="A114" s="133" t="s">
        <v>389</v>
      </c>
      <c r="B114" s="27"/>
      <c r="C114" s="138">
        <f>SUM(C115:C116)</f>
        <v>250000</v>
      </c>
      <c r="D114" s="138">
        <f>SUM(D115:D116)</f>
        <v>250000</v>
      </c>
      <c r="E114" s="138">
        <f>SUM(E115:E116)</f>
        <v>0</v>
      </c>
      <c r="F114" s="138">
        <f>SUM(F115:F116)</f>
        <v>0</v>
      </c>
      <c r="G114" s="137"/>
      <c r="H114" s="25">
        <f t="shared" si="6"/>
        <v>0</v>
      </c>
      <c r="I114" s="25" t="str">
        <f t="shared" si="5"/>
        <v>n.a.</v>
      </c>
    </row>
    <row r="115" spans="1:9" ht="10.5" customHeight="1">
      <c r="A115" s="36"/>
      <c r="B115" s="10" t="s">
        <v>388</v>
      </c>
      <c r="C115" s="130">
        <v>125000</v>
      </c>
      <c r="D115" s="129">
        <v>125000</v>
      </c>
      <c r="E115" s="129">
        <v>0</v>
      </c>
      <c r="F115" s="129">
        <v>0</v>
      </c>
      <c r="G115" s="128"/>
      <c r="H115" s="14">
        <f t="shared" si="6"/>
        <v>0</v>
      </c>
      <c r="I115" s="14" t="str">
        <f t="shared" si="5"/>
        <v>n.a.</v>
      </c>
    </row>
    <row r="116" spans="1:9" ht="10.5" customHeight="1">
      <c r="A116" s="36"/>
      <c r="B116" s="10" t="s">
        <v>387</v>
      </c>
      <c r="C116" s="130">
        <v>125000</v>
      </c>
      <c r="D116" s="129">
        <v>125000</v>
      </c>
      <c r="E116" s="129">
        <v>0</v>
      </c>
      <c r="F116" s="129">
        <v>0</v>
      </c>
      <c r="G116" s="128"/>
      <c r="H116" s="14">
        <f t="shared" si="6"/>
        <v>0</v>
      </c>
      <c r="I116" s="14" t="str">
        <f t="shared" si="5"/>
        <v>n.a.</v>
      </c>
    </row>
    <row r="117" spans="1:9" ht="10.5" customHeight="1">
      <c r="A117" s="133" t="s">
        <v>69</v>
      </c>
      <c r="B117" s="27"/>
      <c r="C117" s="138">
        <f>SUM(C118:C124)</f>
        <v>1326741442</v>
      </c>
      <c r="D117" s="138">
        <f>SUM(D118:D124)</f>
        <v>1340038301.48</v>
      </c>
      <c r="E117" s="138">
        <f>SUM(E118:E124)</f>
        <v>1225270875.7</v>
      </c>
      <c r="F117" s="138">
        <f>SUM(F118:F124)</f>
        <v>1182852041.22</v>
      </c>
      <c r="G117" s="137"/>
      <c r="H117" s="134">
        <f t="shared" si="6"/>
        <v>88.270017350519296</v>
      </c>
      <c r="I117" s="134">
        <f t="shared" si="5"/>
        <v>96.538003528749016</v>
      </c>
    </row>
    <row r="118" spans="1:9" ht="10.5" customHeight="1">
      <c r="A118" s="36"/>
      <c r="B118" s="10" t="s">
        <v>386</v>
      </c>
      <c r="C118" s="130">
        <v>7417047</v>
      </c>
      <c r="D118" s="129">
        <v>7417047</v>
      </c>
      <c r="E118" s="129">
        <v>3270315.0899999994</v>
      </c>
      <c r="F118" s="129">
        <v>3270315.0899999994</v>
      </c>
      <c r="G118" s="128"/>
      <c r="H118" s="14">
        <f t="shared" si="6"/>
        <v>44.091874973962</v>
      </c>
      <c r="I118" s="14">
        <f t="shared" si="5"/>
        <v>100</v>
      </c>
    </row>
    <row r="119" spans="1:9" ht="10.5" customHeight="1">
      <c r="A119" s="36"/>
      <c r="B119" s="10" t="s">
        <v>37</v>
      </c>
      <c r="C119" s="130">
        <v>11495331</v>
      </c>
      <c r="D119" s="129">
        <v>11464352.950000001</v>
      </c>
      <c r="E119" s="129">
        <v>8198116.5300000012</v>
      </c>
      <c r="F119" s="129">
        <v>7492018.9100000001</v>
      </c>
      <c r="G119" s="128"/>
      <c r="H119" s="14">
        <f t="shared" si="6"/>
        <v>65.350560495435545</v>
      </c>
      <c r="I119" s="14">
        <f t="shared" si="5"/>
        <v>91.387075099309413</v>
      </c>
    </row>
    <row r="120" spans="1:9" ht="10.5" customHeight="1">
      <c r="A120" s="36"/>
      <c r="B120" s="10" t="s">
        <v>52</v>
      </c>
      <c r="C120" s="130">
        <v>7307849</v>
      </c>
      <c r="D120" s="129">
        <v>7142386.0600000015</v>
      </c>
      <c r="E120" s="129">
        <v>4808571.0599999996</v>
      </c>
      <c r="F120" s="129">
        <v>4492206.09</v>
      </c>
      <c r="G120" s="128"/>
      <c r="H120" s="14">
        <f t="shared" si="6"/>
        <v>62.895033288077386</v>
      </c>
      <c r="I120" s="14">
        <f t="shared" si="5"/>
        <v>93.420811171292129</v>
      </c>
    </row>
    <row r="121" spans="1:9" ht="10.5" customHeight="1">
      <c r="A121" s="36"/>
      <c r="B121" s="10" t="s">
        <v>385</v>
      </c>
      <c r="C121" s="130">
        <v>420680053</v>
      </c>
      <c r="D121" s="129">
        <v>408624567.19</v>
      </c>
      <c r="E121" s="129">
        <v>335423130.61000001</v>
      </c>
      <c r="F121" s="129">
        <v>298299184.89999998</v>
      </c>
      <c r="G121" s="128"/>
      <c r="H121" s="14">
        <f t="shared" si="6"/>
        <v>73.000795559435488</v>
      </c>
      <c r="I121" s="14">
        <f t="shared" si="5"/>
        <v>88.932204632850912</v>
      </c>
    </row>
    <row r="122" spans="1:9" ht="10.5" customHeight="1">
      <c r="A122" s="36"/>
      <c r="B122" s="10" t="s">
        <v>384</v>
      </c>
      <c r="C122" s="130">
        <v>378855022</v>
      </c>
      <c r="D122" s="129">
        <v>378855021.99999994</v>
      </c>
      <c r="E122" s="129">
        <v>377855021.99999994</v>
      </c>
      <c r="F122" s="129">
        <v>374582192.99000001</v>
      </c>
      <c r="G122" s="128"/>
      <c r="H122" s="14">
        <f t="shared" si="6"/>
        <v>98.872173057798364</v>
      </c>
      <c r="I122" s="14">
        <f t="shared" si="5"/>
        <v>99.133840012850243</v>
      </c>
    </row>
    <row r="123" spans="1:9" ht="10.5" customHeight="1">
      <c r="A123" s="36"/>
      <c r="B123" s="10" t="s">
        <v>40</v>
      </c>
      <c r="C123" s="130">
        <v>416663409</v>
      </c>
      <c r="D123" s="129">
        <v>442212308.27999997</v>
      </c>
      <c r="E123" s="129">
        <v>423105924.25</v>
      </c>
      <c r="F123" s="129">
        <v>422106327.07999998</v>
      </c>
      <c r="G123" s="128"/>
      <c r="H123" s="14">
        <f t="shared" si="6"/>
        <v>95.453319407095904</v>
      </c>
      <c r="I123" s="14">
        <f t="shared" si="5"/>
        <v>99.76374777267138</v>
      </c>
    </row>
    <row r="124" spans="1:9" ht="10.5" customHeight="1">
      <c r="A124" s="36"/>
      <c r="B124" s="10" t="s">
        <v>41</v>
      </c>
      <c r="C124" s="130">
        <v>84322731</v>
      </c>
      <c r="D124" s="129">
        <v>84322618</v>
      </c>
      <c r="E124" s="129">
        <v>72609796.159999996</v>
      </c>
      <c r="F124" s="129">
        <v>72609796.159999996</v>
      </c>
      <c r="G124" s="128"/>
      <c r="H124" s="14">
        <f t="shared" si="6"/>
        <v>86.109513535265236</v>
      </c>
      <c r="I124" s="14">
        <f t="shared" si="5"/>
        <v>100</v>
      </c>
    </row>
    <row r="125" spans="1:9" ht="10.5" customHeight="1">
      <c r="A125" s="133" t="s">
        <v>87</v>
      </c>
      <c r="B125" s="27"/>
      <c r="C125" s="132">
        <f>SUM(C126:C127)</f>
        <v>29135657.13779626</v>
      </c>
      <c r="D125" s="132">
        <f>SUM(D126:D127)</f>
        <v>37129306.446604885</v>
      </c>
      <c r="E125" s="132">
        <f>SUM(E126:E127)</f>
        <v>22848302.263056409</v>
      </c>
      <c r="F125" s="132">
        <f>SUM(F126:F127)</f>
        <v>21889258.721238218</v>
      </c>
      <c r="G125" s="132"/>
      <c r="H125" s="134">
        <f t="shared" si="6"/>
        <v>58.95412765847604</v>
      </c>
      <c r="I125" s="134">
        <f t="shared" si="5"/>
        <v>95.802561035929244</v>
      </c>
    </row>
    <row r="126" spans="1:9" ht="10.5" customHeight="1">
      <c r="A126" s="36"/>
      <c r="B126" s="10" t="s">
        <v>383</v>
      </c>
      <c r="C126" s="130">
        <v>25182078.13779626</v>
      </c>
      <c r="D126" s="129">
        <v>33175727.446604885</v>
      </c>
      <c r="E126" s="129">
        <v>22848302.263056409</v>
      </c>
      <c r="F126" s="129">
        <v>21889258.721238218</v>
      </c>
      <c r="G126" s="128"/>
      <c r="H126" s="14">
        <f t="shared" si="6"/>
        <v>65.979740026705286</v>
      </c>
      <c r="I126" s="14">
        <f t="shared" si="5"/>
        <v>95.802561035929244</v>
      </c>
    </row>
    <row r="127" spans="1:9" ht="10.5" customHeight="1">
      <c r="A127" s="36"/>
      <c r="B127" s="10" t="s">
        <v>16</v>
      </c>
      <c r="C127" s="130">
        <v>3953579</v>
      </c>
      <c r="D127" s="129">
        <v>3953579</v>
      </c>
      <c r="E127" s="129">
        <v>0</v>
      </c>
      <c r="F127" s="129">
        <v>0</v>
      </c>
      <c r="G127" s="128"/>
      <c r="H127" s="14">
        <f t="shared" si="6"/>
        <v>0</v>
      </c>
      <c r="I127" s="14" t="str">
        <f t="shared" si="5"/>
        <v>n.a.</v>
      </c>
    </row>
    <row r="128" spans="1:9" ht="10.5" customHeight="1">
      <c r="A128" s="133" t="s">
        <v>382</v>
      </c>
      <c r="B128" s="27"/>
      <c r="C128" s="132">
        <f>+C129</f>
        <v>1500000</v>
      </c>
      <c r="D128" s="132">
        <f t="shared" ref="D128:F128" si="8">+D129</f>
        <v>1500000</v>
      </c>
      <c r="E128" s="132">
        <f t="shared" si="8"/>
        <v>1400000</v>
      </c>
      <c r="F128" s="132">
        <f>+F129</f>
        <v>271194</v>
      </c>
      <c r="G128" s="132"/>
      <c r="H128" s="134">
        <f t="shared" si="6"/>
        <v>18.079600000000003</v>
      </c>
      <c r="I128" s="134">
        <f t="shared" si="5"/>
        <v>19.370999999999999</v>
      </c>
    </row>
    <row r="129" spans="1:9" ht="10.5" customHeight="1">
      <c r="A129" s="36"/>
      <c r="B129" s="10" t="s">
        <v>381</v>
      </c>
      <c r="C129" s="130">
        <v>1500000</v>
      </c>
      <c r="D129" s="129">
        <v>1500000</v>
      </c>
      <c r="E129" s="129">
        <v>1400000</v>
      </c>
      <c r="F129" s="129">
        <v>271194</v>
      </c>
      <c r="G129" s="128"/>
      <c r="H129" s="14">
        <f t="shared" si="6"/>
        <v>18.079600000000003</v>
      </c>
      <c r="I129" s="14">
        <f t="shared" si="5"/>
        <v>19.370999999999999</v>
      </c>
    </row>
    <row r="130" spans="1:9" ht="10.5" customHeight="1">
      <c r="A130" s="133" t="s">
        <v>380</v>
      </c>
      <c r="B130" s="27"/>
      <c r="C130" s="132">
        <f>SUM(C131:C133)</f>
        <v>17346101039.1595</v>
      </c>
      <c r="D130" s="132">
        <f>SUM(D131:D133)</f>
        <v>17266938873.55497</v>
      </c>
      <c r="E130" s="132">
        <f>SUM(E131:E133)</f>
        <v>12341270209.779552</v>
      </c>
      <c r="F130" s="132">
        <f>SUM(F131:F133)</f>
        <v>9770897633.4432793</v>
      </c>
      <c r="G130" s="132"/>
      <c r="H130" s="134">
        <f t="shared" si="6"/>
        <v>56.587318140147083</v>
      </c>
      <c r="I130" s="134">
        <f t="shared" si="5"/>
        <v>79.172544376352434</v>
      </c>
    </row>
    <row r="131" spans="1:9" ht="10.5" customHeight="1">
      <c r="A131" s="36"/>
      <c r="B131" s="6" t="s">
        <v>379</v>
      </c>
      <c r="C131" s="130">
        <v>366473787.31309998</v>
      </c>
      <c r="D131" s="129">
        <v>366367825.90559995</v>
      </c>
      <c r="E131" s="129">
        <v>244594992.85699999</v>
      </c>
      <c r="F131" s="129">
        <v>201994624.26398689</v>
      </c>
      <c r="G131" s="135"/>
      <c r="H131" s="14">
        <f t="shared" si="6"/>
        <v>55.134378616541987</v>
      </c>
      <c r="I131" s="14">
        <f t="shared" si="5"/>
        <v>82.583303077704869</v>
      </c>
    </row>
    <row r="132" spans="1:9" ht="10.5" customHeight="1">
      <c r="A132" s="36"/>
      <c r="B132" s="6" t="s">
        <v>378</v>
      </c>
      <c r="C132" s="130">
        <v>10695893262</v>
      </c>
      <c r="D132" s="129">
        <v>10482812807.200001</v>
      </c>
      <c r="E132" s="129">
        <v>7821144906</v>
      </c>
      <c r="F132" s="129">
        <v>5699489332.380003</v>
      </c>
      <c r="G132" s="135"/>
      <c r="H132" s="14">
        <f t="shared" si="6"/>
        <v>54.369847456069934</v>
      </c>
      <c r="I132" s="14">
        <f t="shared" si="5"/>
        <v>72.872826176735757</v>
      </c>
    </row>
    <row r="133" spans="1:9" ht="10.5" customHeight="1">
      <c r="A133" s="284"/>
      <c r="B133" s="136" t="s">
        <v>377</v>
      </c>
      <c r="C133" s="130">
        <v>6283733989.8464003</v>
      </c>
      <c r="D133" s="129">
        <v>6417758240.4493694</v>
      </c>
      <c r="E133" s="129">
        <v>4275530310.9225521</v>
      </c>
      <c r="F133" s="129">
        <v>3869413676.7992892</v>
      </c>
      <c r="G133" s="135"/>
      <c r="H133" s="14">
        <f t="shared" si="6"/>
        <v>60.292294159842861</v>
      </c>
      <c r="I133" s="14">
        <f t="shared" si="5"/>
        <v>90.501373991297157</v>
      </c>
    </row>
    <row r="134" spans="1:9" ht="10.5" customHeight="1">
      <c r="A134" s="133" t="s">
        <v>376</v>
      </c>
      <c r="B134" s="27"/>
      <c r="C134" s="132">
        <f>SUM(C135:C136)</f>
        <v>268497547</v>
      </c>
      <c r="D134" s="132">
        <f>SUM(D135:D136)</f>
        <v>237681517.44000018</v>
      </c>
      <c r="E134" s="132">
        <f>SUM(E135:E136)</f>
        <v>174600588.73000023</v>
      </c>
      <c r="F134" s="132">
        <f>SUM(F135:F136)</f>
        <v>167220704.52000001</v>
      </c>
      <c r="G134" s="132"/>
      <c r="H134" s="25">
        <f t="shared" si="6"/>
        <v>70.354946535635804</v>
      </c>
      <c r="I134" s="25">
        <f t="shared" si="5"/>
        <v>95.773276445583832</v>
      </c>
    </row>
    <row r="135" spans="1:9" ht="10.5" customHeight="1">
      <c r="A135" s="36"/>
      <c r="B135" s="6" t="s">
        <v>375</v>
      </c>
      <c r="C135" s="130">
        <v>26829670</v>
      </c>
      <c r="D135" s="129">
        <v>26829692.999999966</v>
      </c>
      <c r="E135" s="129">
        <v>19612392.999999989</v>
      </c>
      <c r="F135" s="129">
        <v>19612392.999999989</v>
      </c>
      <c r="G135" s="128"/>
      <c r="H135" s="14">
        <f t="shared" si="6"/>
        <v>73.099580379097191</v>
      </c>
      <c r="I135" s="14">
        <f t="shared" si="5"/>
        <v>100</v>
      </c>
    </row>
    <row r="136" spans="1:9" ht="10.5" customHeight="1">
      <c r="A136" s="36"/>
      <c r="B136" s="6" t="s">
        <v>374</v>
      </c>
      <c r="C136" s="130">
        <v>241667877</v>
      </c>
      <c r="D136" s="129">
        <v>210851824.44000021</v>
      </c>
      <c r="E136" s="129">
        <v>154988195.73000023</v>
      </c>
      <c r="F136" s="129">
        <v>147608311.52000001</v>
      </c>
      <c r="G136" s="128"/>
      <c r="H136" s="14">
        <f t="shared" si="6"/>
        <v>70.005707520924616</v>
      </c>
      <c r="I136" s="14">
        <f t="shared" ref="I136:I150" si="9">IFERROR(+F136/E136*100,"n.a.")</f>
        <v>95.238421755127419</v>
      </c>
    </row>
    <row r="137" spans="1:9" ht="10.5" customHeight="1">
      <c r="A137" s="133" t="s">
        <v>679</v>
      </c>
      <c r="B137" s="27"/>
      <c r="C137" s="132">
        <f>+C138</f>
        <v>12690000</v>
      </c>
      <c r="D137" s="132">
        <f t="shared" ref="D137:F137" si="10">+D138</f>
        <v>9845000</v>
      </c>
      <c r="E137" s="132">
        <f t="shared" si="10"/>
        <v>9845000</v>
      </c>
      <c r="F137" s="132">
        <f>+F138</f>
        <v>9845000</v>
      </c>
      <c r="G137" s="132"/>
      <c r="H137" s="134">
        <f t="shared" si="6"/>
        <v>100</v>
      </c>
      <c r="I137" s="134">
        <f t="shared" si="9"/>
        <v>100</v>
      </c>
    </row>
    <row r="138" spans="1:9" ht="10.5" customHeight="1">
      <c r="A138" s="36"/>
      <c r="B138" s="10" t="s">
        <v>37</v>
      </c>
      <c r="C138" s="130">
        <v>12690000</v>
      </c>
      <c r="D138" s="129">
        <v>9845000</v>
      </c>
      <c r="E138" s="129">
        <v>9845000</v>
      </c>
      <c r="F138" s="129">
        <v>9845000</v>
      </c>
      <c r="G138" s="128"/>
      <c r="H138" s="14">
        <f t="shared" si="6"/>
        <v>100</v>
      </c>
      <c r="I138" s="14">
        <f t="shared" si="9"/>
        <v>100</v>
      </c>
    </row>
    <row r="139" spans="1:9" ht="10.5" customHeight="1">
      <c r="A139" s="133" t="s">
        <v>680</v>
      </c>
      <c r="B139" s="27"/>
      <c r="C139" s="132">
        <f t="shared" ref="C139:F139" si="11">SUM(C140:C150)</f>
        <v>33121448.940000001</v>
      </c>
      <c r="D139" s="132">
        <f t="shared" si="11"/>
        <v>33121448.940000001</v>
      </c>
      <c r="E139" s="132">
        <f t="shared" si="11"/>
        <v>23559893.099999983</v>
      </c>
      <c r="F139" s="132">
        <f>SUM(F140:F150)</f>
        <v>247863.21</v>
      </c>
      <c r="G139" s="132"/>
      <c r="H139" s="25">
        <f t="shared" si="6"/>
        <v>0.74834651844189515</v>
      </c>
      <c r="I139" s="25">
        <f t="shared" si="9"/>
        <v>1.0520557497775751</v>
      </c>
    </row>
    <row r="140" spans="1:9" ht="10.5" customHeight="1">
      <c r="A140" s="36"/>
      <c r="B140" s="6" t="s">
        <v>373</v>
      </c>
      <c r="C140" s="130">
        <v>4500000</v>
      </c>
      <c r="D140" s="129">
        <v>4500000</v>
      </c>
      <c r="E140" s="129">
        <v>3375000</v>
      </c>
      <c r="F140" s="129">
        <v>247863.21</v>
      </c>
      <c r="G140" s="128"/>
      <c r="H140" s="14">
        <f t="shared" si="6"/>
        <v>5.5080713333333327</v>
      </c>
      <c r="I140" s="14">
        <f t="shared" si="9"/>
        <v>7.3440951111111108</v>
      </c>
    </row>
    <row r="141" spans="1:9" ht="10.5" customHeight="1">
      <c r="A141" s="36"/>
      <c r="B141" s="6" t="s">
        <v>372</v>
      </c>
      <c r="C141" s="130">
        <v>9999999.9600000028</v>
      </c>
      <c r="D141" s="129">
        <v>9999999.9600000028</v>
      </c>
      <c r="E141" s="129">
        <v>7500000.749999986</v>
      </c>
      <c r="F141" s="129">
        <v>0</v>
      </c>
      <c r="G141" s="128"/>
      <c r="H141" s="14">
        <f t="shared" si="6"/>
        <v>0</v>
      </c>
      <c r="I141" s="14">
        <f t="shared" si="9"/>
        <v>0</v>
      </c>
    </row>
    <row r="142" spans="1:9" ht="10.5" customHeight="1">
      <c r="A142" s="36"/>
      <c r="B142" s="6" t="s">
        <v>371</v>
      </c>
      <c r="C142" s="130">
        <v>1334307.9999999993</v>
      </c>
      <c r="D142" s="129">
        <v>1334307.9999999993</v>
      </c>
      <c r="E142" s="129">
        <v>1000731.2699999997</v>
      </c>
      <c r="F142" s="129">
        <v>0</v>
      </c>
      <c r="G142" s="128"/>
      <c r="H142" s="14">
        <f t="shared" si="6"/>
        <v>0</v>
      </c>
      <c r="I142" s="14">
        <f t="shared" si="9"/>
        <v>0</v>
      </c>
    </row>
    <row r="143" spans="1:9" ht="10.5" customHeight="1">
      <c r="A143" s="36"/>
      <c r="B143" s="131" t="s">
        <v>370</v>
      </c>
      <c r="C143" s="130">
        <v>3149999.9100000011</v>
      </c>
      <c r="D143" s="129">
        <v>3149999.9100000011</v>
      </c>
      <c r="E143" s="129">
        <v>2362501.380000005</v>
      </c>
      <c r="F143" s="129">
        <v>0</v>
      </c>
      <c r="G143" s="128"/>
      <c r="H143" s="14">
        <f t="shared" si="6"/>
        <v>0</v>
      </c>
      <c r="I143" s="14">
        <f t="shared" si="9"/>
        <v>0</v>
      </c>
    </row>
    <row r="144" spans="1:9">
      <c r="A144" s="36"/>
      <c r="B144" s="131" t="s">
        <v>369</v>
      </c>
      <c r="C144" s="130">
        <v>2040000.029999997</v>
      </c>
      <c r="D144" s="129">
        <v>2040000.029999997</v>
      </c>
      <c r="E144" s="129">
        <v>1530000.9899999981</v>
      </c>
      <c r="F144" s="129">
        <v>0</v>
      </c>
      <c r="G144" s="128"/>
      <c r="H144" s="14">
        <f t="shared" si="6"/>
        <v>0</v>
      </c>
      <c r="I144" s="14">
        <f t="shared" si="9"/>
        <v>0</v>
      </c>
    </row>
    <row r="145" spans="1:9" ht="12" customHeight="1">
      <c r="A145" s="36"/>
      <c r="B145" s="6" t="s">
        <v>368</v>
      </c>
      <c r="C145" s="130">
        <v>1184066</v>
      </c>
      <c r="D145" s="129">
        <v>1184066</v>
      </c>
      <c r="E145" s="129">
        <v>819977.25</v>
      </c>
      <c r="F145" s="129">
        <v>0</v>
      </c>
      <c r="G145" s="128"/>
      <c r="H145" s="14">
        <f t="shared" si="6"/>
        <v>0</v>
      </c>
      <c r="I145" s="14">
        <f t="shared" si="9"/>
        <v>0</v>
      </c>
    </row>
    <row r="146" spans="1:9" ht="12" customHeight="1">
      <c r="A146" s="36"/>
      <c r="B146" s="6" t="s">
        <v>37</v>
      </c>
      <c r="C146" s="130">
        <v>3832067</v>
      </c>
      <c r="D146" s="129">
        <v>3832067</v>
      </c>
      <c r="E146" s="129">
        <v>1724429.5</v>
      </c>
      <c r="F146" s="129">
        <v>0</v>
      </c>
      <c r="G146" s="128"/>
      <c r="H146" s="14">
        <f t="shared" si="6"/>
        <v>0</v>
      </c>
      <c r="I146" s="14">
        <f t="shared" si="9"/>
        <v>0</v>
      </c>
    </row>
    <row r="147" spans="1:9" ht="12" customHeight="1">
      <c r="A147" s="36"/>
      <c r="B147" s="6" t="s">
        <v>52</v>
      </c>
      <c r="C147" s="130">
        <v>253816</v>
      </c>
      <c r="D147" s="129">
        <v>253816</v>
      </c>
      <c r="E147" s="129">
        <v>126908</v>
      </c>
      <c r="F147" s="129">
        <v>0</v>
      </c>
      <c r="G147" s="128"/>
      <c r="H147" s="14">
        <f t="shared" si="6"/>
        <v>0</v>
      </c>
      <c r="I147" s="14">
        <f t="shared" si="9"/>
        <v>0</v>
      </c>
    </row>
    <row r="148" spans="1:9" ht="12" customHeight="1">
      <c r="A148" s="36"/>
      <c r="B148" s="6" t="s">
        <v>367</v>
      </c>
      <c r="C148" s="130">
        <v>4500000.0399999991</v>
      </c>
      <c r="D148" s="129">
        <v>4500000.0399999991</v>
      </c>
      <c r="E148" s="129">
        <v>3374949.9599999981</v>
      </c>
      <c r="F148" s="129">
        <v>0</v>
      </c>
      <c r="G148" s="128"/>
      <c r="H148" s="14">
        <f t="shared" si="6"/>
        <v>0</v>
      </c>
      <c r="I148" s="14">
        <f t="shared" si="9"/>
        <v>0</v>
      </c>
    </row>
    <row r="149" spans="1:9" ht="12" customHeight="1">
      <c r="A149" s="36"/>
      <c r="B149" s="6" t="s">
        <v>366</v>
      </c>
      <c r="C149" s="130">
        <v>527192</v>
      </c>
      <c r="D149" s="129">
        <v>527192</v>
      </c>
      <c r="E149" s="129">
        <v>395394</v>
      </c>
      <c r="F149" s="129">
        <v>0</v>
      </c>
      <c r="G149" s="128"/>
      <c r="H149" s="14">
        <f t="shared" si="6"/>
        <v>0</v>
      </c>
      <c r="I149" s="14">
        <f t="shared" si="9"/>
        <v>0</v>
      </c>
    </row>
    <row r="150" spans="1:9" ht="12" customHeight="1" thickBot="1">
      <c r="A150" s="30"/>
      <c r="B150" s="53" t="s">
        <v>365</v>
      </c>
      <c r="C150" s="280">
        <v>1800000</v>
      </c>
      <c r="D150" s="281">
        <v>1800000</v>
      </c>
      <c r="E150" s="281">
        <v>1350000</v>
      </c>
      <c r="F150" s="281">
        <v>0</v>
      </c>
      <c r="G150" s="54"/>
      <c r="H150" s="19">
        <f t="shared" si="6"/>
        <v>0</v>
      </c>
      <c r="I150" s="19">
        <f t="shared" si="9"/>
        <v>0</v>
      </c>
    </row>
    <row r="151" spans="1:9" ht="9.75" customHeight="1">
      <c r="A151" s="127" t="s">
        <v>54</v>
      </c>
      <c r="B151" s="126"/>
      <c r="C151" s="126"/>
      <c r="D151" s="126"/>
      <c r="E151" s="126"/>
      <c r="F151" s="126"/>
      <c r="G151" s="126"/>
      <c r="H151" s="126"/>
      <c r="I151" s="126"/>
    </row>
    <row r="152" spans="1:9" ht="9.75" customHeight="1">
      <c r="A152" s="125" t="s">
        <v>55</v>
      </c>
      <c r="B152" s="124"/>
      <c r="C152" s="124"/>
      <c r="D152" s="124"/>
      <c r="E152" s="124"/>
      <c r="F152" s="124"/>
      <c r="G152" s="124"/>
      <c r="H152" s="124"/>
      <c r="I152" s="124"/>
    </row>
    <row r="153" spans="1:9" ht="9.75" customHeight="1">
      <c r="A153" s="358" t="s">
        <v>653</v>
      </c>
      <c r="B153" s="358"/>
      <c r="C153" s="358"/>
      <c r="D153" s="358"/>
      <c r="E153" s="358"/>
      <c r="F153" s="358"/>
      <c r="G153" s="358"/>
      <c r="H153" s="358"/>
      <c r="I153" s="358"/>
    </row>
    <row r="154" spans="1:9" ht="9.75" customHeight="1">
      <c r="A154" s="355" t="s">
        <v>659</v>
      </c>
      <c r="B154" s="355"/>
      <c r="C154" s="355"/>
      <c r="D154" s="355"/>
      <c r="E154" s="355"/>
      <c r="F154" s="355"/>
      <c r="G154" s="355"/>
      <c r="H154" s="355"/>
      <c r="I154" s="355"/>
    </row>
    <row r="155" spans="1:9" ht="9.75" customHeight="1">
      <c r="A155" s="355" t="s">
        <v>35</v>
      </c>
      <c r="B155" s="355"/>
      <c r="C155" s="355"/>
      <c r="D155" s="355"/>
      <c r="E155" s="355"/>
      <c r="F155" s="355"/>
      <c r="G155" s="355"/>
      <c r="H155" s="355"/>
      <c r="I155" s="355"/>
    </row>
    <row r="156" spans="1:9">
      <c r="B156" s="32"/>
      <c r="C156" s="32"/>
      <c r="D156" s="32"/>
      <c r="E156" s="32"/>
      <c r="F156" s="32"/>
      <c r="G156" s="91"/>
      <c r="H156" s="91"/>
      <c r="I156" s="91"/>
    </row>
    <row r="157" spans="1:9">
      <c r="B157" s="32"/>
      <c r="C157" s="250"/>
      <c r="D157" s="250"/>
      <c r="E157" s="250"/>
      <c r="F157" s="250"/>
      <c r="H157" s="257"/>
      <c r="I157" s="257"/>
    </row>
    <row r="158" spans="1:9">
      <c r="B158" s="32"/>
      <c r="C158" s="250"/>
      <c r="D158" s="250"/>
      <c r="E158" s="250"/>
      <c r="F158" s="250"/>
      <c r="H158" s="257"/>
      <c r="I158" s="257"/>
    </row>
    <row r="159" spans="1:9">
      <c r="B159" s="32"/>
      <c r="C159" s="249"/>
      <c r="D159" s="255"/>
      <c r="E159" s="255"/>
      <c r="F159" s="256"/>
      <c r="H159" s="257"/>
      <c r="I159" s="257"/>
    </row>
    <row r="160" spans="1:9">
      <c r="B160" s="32"/>
      <c r="C160" s="249"/>
      <c r="D160" s="255"/>
      <c r="E160" s="255"/>
      <c r="F160" s="256"/>
      <c r="H160" s="257"/>
      <c r="I160" s="257"/>
    </row>
    <row r="161" spans="2:9">
      <c r="B161" s="32"/>
      <c r="C161" s="249"/>
      <c r="D161" s="249"/>
      <c r="E161" s="249"/>
      <c r="F161" s="249"/>
      <c r="H161" s="257"/>
      <c r="I161" s="257"/>
    </row>
    <row r="162" spans="2:9">
      <c r="B162" s="32"/>
      <c r="C162" s="249"/>
      <c r="D162" s="255"/>
      <c r="E162" s="255"/>
      <c r="F162" s="256"/>
      <c r="H162" s="257"/>
      <c r="I162" s="257"/>
    </row>
    <row r="163" spans="2:9">
      <c r="B163" s="32"/>
      <c r="C163" s="249"/>
      <c r="D163" s="255"/>
      <c r="E163" s="255"/>
      <c r="F163" s="256"/>
      <c r="H163" s="257"/>
      <c r="I163" s="257"/>
    </row>
    <row r="164" spans="2:9">
      <c r="B164" s="32"/>
      <c r="C164" s="249"/>
      <c r="D164" s="255"/>
      <c r="E164" s="255"/>
      <c r="F164" s="256"/>
      <c r="H164" s="257"/>
      <c r="I164" s="257"/>
    </row>
    <row r="165" spans="2:9">
      <c r="B165" s="32"/>
      <c r="C165" s="249"/>
      <c r="D165" s="255"/>
      <c r="E165" s="255"/>
      <c r="F165" s="256"/>
      <c r="H165" s="257"/>
      <c r="I165" s="257"/>
    </row>
    <row r="166" spans="2:9">
      <c r="B166" s="32"/>
      <c r="C166" s="249"/>
      <c r="D166" s="255"/>
      <c r="E166" s="255"/>
      <c r="F166" s="256"/>
      <c r="H166" s="257"/>
      <c r="I166" s="257"/>
    </row>
    <row r="167" spans="2:9">
      <c r="B167" s="32"/>
      <c r="C167" s="249"/>
      <c r="D167" s="255"/>
      <c r="E167" s="255"/>
      <c r="F167" s="256"/>
      <c r="H167" s="257"/>
      <c r="I167" s="257"/>
    </row>
    <row r="168" spans="2:9">
      <c r="B168" s="32"/>
      <c r="C168" s="249"/>
      <c r="D168" s="255"/>
      <c r="E168" s="255"/>
      <c r="F168" s="256"/>
      <c r="H168" s="257"/>
      <c r="I168" s="257"/>
    </row>
    <row r="169" spans="2:9">
      <c r="B169" s="32"/>
      <c r="C169" s="249"/>
      <c r="D169" s="255"/>
      <c r="E169" s="255"/>
      <c r="F169" s="256"/>
      <c r="H169" s="257"/>
      <c r="I169" s="257"/>
    </row>
    <row r="170" spans="2:9">
      <c r="B170" s="32"/>
      <c r="C170" s="249"/>
      <c r="D170" s="255"/>
      <c r="E170" s="255"/>
      <c r="F170" s="256"/>
      <c r="H170" s="257"/>
      <c r="I170" s="257"/>
    </row>
    <row r="171" spans="2:9">
      <c r="B171" s="32"/>
      <c r="C171" s="249"/>
      <c r="D171" s="255"/>
      <c r="E171" s="255"/>
      <c r="F171" s="256"/>
      <c r="H171" s="257"/>
      <c r="I171" s="257"/>
    </row>
    <row r="172" spans="2:9">
      <c r="B172" s="32"/>
      <c r="C172" s="249"/>
      <c r="D172" s="255"/>
      <c r="E172" s="255"/>
      <c r="F172" s="256"/>
      <c r="H172" s="257"/>
      <c r="I172" s="257"/>
    </row>
    <row r="173" spans="2:9">
      <c r="B173" s="32"/>
      <c r="C173" s="249"/>
      <c r="D173" s="255"/>
      <c r="E173" s="255"/>
      <c r="F173" s="256"/>
      <c r="H173" s="257"/>
      <c r="I173" s="257"/>
    </row>
    <row r="174" spans="2:9">
      <c r="B174" s="32"/>
      <c r="C174" s="249"/>
      <c r="D174" s="255"/>
      <c r="E174" s="255"/>
      <c r="F174" s="256"/>
      <c r="H174" s="257"/>
      <c r="I174" s="257"/>
    </row>
    <row r="175" spans="2:9">
      <c r="B175" s="32"/>
      <c r="C175" s="249"/>
      <c r="D175" s="255"/>
      <c r="E175" s="255"/>
      <c r="F175" s="256"/>
      <c r="H175" s="257"/>
      <c r="I175" s="257"/>
    </row>
    <row r="176" spans="2:9">
      <c r="B176" s="32"/>
      <c r="C176" s="249"/>
      <c r="D176" s="255"/>
      <c r="E176" s="255"/>
      <c r="F176" s="256"/>
      <c r="H176" s="257"/>
      <c r="I176" s="257"/>
    </row>
    <row r="177" spans="2:9">
      <c r="B177" s="32"/>
      <c r="C177" s="249"/>
      <c r="D177" s="255"/>
      <c r="E177" s="255"/>
      <c r="F177" s="256"/>
      <c r="H177" s="257"/>
      <c r="I177" s="257"/>
    </row>
    <row r="178" spans="2:9">
      <c r="B178" s="32"/>
      <c r="C178" s="249"/>
      <c r="D178" s="255"/>
      <c r="E178" s="255"/>
      <c r="F178" s="256"/>
      <c r="H178" s="257"/>
      <c r="I178" s="257"/>
    </row>
    <row r="179" spans="2:9">
      <c r="B179" s="32"/>
      <c r="C179" s="249"/>
      <c r="D179" s="255"/>
      <c r="E179" s="255"/>
      <c r="F179" s="256"/>
      <c r="H179" s="257"/>
      <c r="I179" s="257"/>
    </row>
    <row r="180" spans="2:9">
      <c r="B180" s="32"/>
      <c r="C180" s="249"/>
      <c r="D180" s="255"/>
      <c r="E180" s="255"/>
      <c r="F180" s="256"/>
      <c r="H180" s="257"/>
      <c r="I180" s="257"/>
    </row>
    <row r="181" spans="2:9">
      <c r="B181" s="32"/>
      <c r="C181" s="249"/>
      <c r="D181" s="255"/>
      <c r="E181" s="255"/>
      <c r="F181" s="256"/>
      <c r="H181" s="257"/>
      <c r="I181" s="257"/>
    </row>
    <row r="182" spans="2:9">
      <c r="B182" s="32"/>
      <c r="C182" s="249"/>
      <c r="D182" s="255"/>
      <c r="E182" s="255"/>
      <c r="F182" s="256"/>
      <c r="H182" s="257"/>
      <c r="I182" s="257"/>
    </row>
    <row r="183" spans="2:9">
      <c r="B183" s="32"/>
      <c r="C183" s="249"/>
      <c r="D183" s="255"/>
      <c r="E183" s="255"/>
      <c r="F183" s="256"/>
      <c r="H183" s="257"/>
      <c r="I183" s="257"/>
    </row>
    <row r="184" spans="2:9">
      <c r="B184" s="32"/>
      <c r="C184" s="249"/>
      <c r="D184" s="255"/>
      <c r="E184" s="255"/>
      <c r="F184" s="256"/>
      <c r="H184" s="257"/>
      <c r="I184" s="257"/>
    </row>
    <row r="185" spans="2:9">
      <c r="B185" s="32"/>
      <c r="C185" s="249"/>
      <c r="D185" s="255"/>
      <c r="E185" s="255"/>
      <c r="F185" s="256"/>
      <c r="H185" s="257"/>
      <c r="I185" s="257"/>
    </row>
    <row r="186" spans="2:9">
      <c r="B186" s="32"/>
      <c r="C186" s="249"/>
      <c r="D186" s="255"/>
      <c r="E186" s="255"/>
      <c r="F186" s="256"/>
      <c r="H186" s="257"/>
      <c r="I186" s="257"/>
    </row>
    <row r="187" spans="2:9">
      <c r="B187" s="32"/>
      <c r="C187" s="249"/>
      <c r="D187" s="255"/>
      <c r="E187" s="255"/>
      <c r="F187" s="256"/>
    </row>
  </sheetData>
  <mergeCells count="12">
    <mergeCell ref="A155:I155"/>
    <mergeCell ref="A153:I153"/>
    <mergeCell ref="A154:I154"/>
    <mergeCell ref="A1:B1"/>
    <mergeCell ref="A3:I3"/>
    <mergeCell ref="A4:A7"/>
    <mergeCell ref="B4:B7"/>
    <mergeCell ref="E4:F4"/>
    <mergeCell ref="H4:I5"/>
    <mergeCell ref="D5:D6"/>
    <mergeCell ref="E5:E6"/>
    <mergeCell ref="C5:C6"/>
  </mergeCells>
  <pageMargins left="0" right="0" top="0" bottom="0" header="0.31496062992125984" footer="0.39370078740157483"/>
  <pageSetup scale="93"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3"/>
  <sheetViews>
    <sheetView showGridLines="0" zoomScale="140" zoomScaleNormal="140" workbookViewId="0">
      <selection sqref="A1:B1"/>
    </sheetView>
  </sheetViews>
  <sheetFormatPr baseColWidth="10" defaultRowHeight="15"/>
  <cols>
    <col min="1" max="1" width="5.42578125" style="1" customWidth="1"/>
    <col min="2" max="2" width="56.5703125" style="1" customWidth="1"/>
    <col min="3" max="6" width="14.7109375" style="1" customWidth="1"/>
    <col min="7" max="7" width="1.5703125" style="3" customWidth="1"/>
    <col min="8" max="9" width="14.7109375" style="1" customWidth="1"/>
    <col min="10" max="10" width="4.7109375" customWidth="1"/>
  </cols>
  <sheetData>
    <row r="1" spans="1:9" s="91" customFormat="1" ht="34.5" customHeight="1">
      <c r="A1" s="336" t="s">
        <v>0</v>
      </c>
      <c r="B1" s="336"/>
      <c r="C1" s="95" t="s">
        <v>89</v>
      </c>
      <c r="D1" s="92"/>
      <c r="E1" s="92"/>
      <c r="F1" s="300"/>
      <c r="G1" s="93"/>
      <c r="H1" s="300"/>
      <c r="I1" s="300"/>
    </row>
    <row r="2" spans="1:9" s="1" customFormat="1" ht="14.25" customHeight="1">
      <c r="G2" s="3"/>
      <c r="H2" s="172"/>
      <c r="I2" s="172"/>
    </row>
    <row r="3" spans="1:9" s="171" customFormat="1" ht="56.25" customHeight="1">
      <c r="A3" s="369" t="s">
        <v>493</v>
      </c>
      <c r="B3" s="369"/>
      <c r="C3" s="369"/>
      <c r="D3" s="369"/>
      <c r="E3" s="369"/>
      <c r="F3" s="369"/>
      <c r="G3" s="369"/>
      <c r="H3" s="369"/>
      <c r="I3" s="369"/>
    </row>
    <row r="4" spans="1:9" s="1" customFormat="1" ht="12.75" customHeight="1">
      <c r="A4" s="338" t="s">
        <v>4</v>
      </c>
      <c r="B4" s="335" t="s">
        <v>33</v>
      </c>
      <c r="C4" s="37"/>
      <c r="D4" s="99"/>
      <c r="E4" s="340" t="s">
        <v>1</v>
      </c>
      <c r="F4" s="340"/>
      <c r="G4" s="98"/>
      <c r="H4" s="338" t="s">
        <v>492</v>
      </c>
      <c r="I4" s="338"/>
    </row>
    <row r="5" spans="1:9" s="1" customFormat="1" ht="12" customHeight="1">
      <c r="A5" s="338"/>
      <c r="B5" s="338"/>
      <c r="C5" s="335" t="s">
        <v>2</v>
      </c>
      <c r="D5" s="335" t="s">
        <v>491</v>
      </c>
      <c r="E5" s="335" t="s">
        <v>250</v>
      </c>
      <c r="F5" s="39" t="s">
        <v>34</v>
      </c>
      <c r="G5" s="96"/>
      <c r="H5" s="339"/>
      <c r="I5" s="339"/>
    </row>
    <row r="6" spans="1:9" s="1" customFormat="1" ht="17.25" customHeight="1">
      <c r="A6" s="338"/>
      <c r="B6" s="338"/>
      <c r="C6" s="335"/>
      <c r="D6" s="335"/>
      <c r="E6" s="335"/>
      <c r="F6" s="270" t="s">
        <v>652</v>
      </c>
      <c r="G6" s="97"/>
      <c r="H6" s="96" t="s">
        <v>79</v>
      </c>
      <c r="I6" s="96" t="s">
        <v>674</v>
      </c>
    </row>
    <row r="7" spans="1:9" s="1" customFormat="1" ht="11.25" customHeight="1">
      <c r="A7" s="339"/>
      <c r="B7" s="339"/>
      <c r="C7" s="28" t="s">
        <v>6</v>
      </c>
      <c r="D7" s="28" t="s">
        <v>7</v>
      </c>
      <c r="E7" s="28" t="s">
        <v>8</v>
      </c>
      <c r="F7" s="29" t="s">
        <v>9</v>
      </c>
      <c r="G7" s="29"/>
      <c r="H7" s="29" t="s">
        <v>76</v>
      </c>
      <c r="I7" s="29" t="s">
        <v>77</v>
      </c>
    </row>
    <row r="8" spans="1:9" s="1" customFormat="1" ht="11.25" customHeight="1">
      <c r="A8" s="4" t="s">
        <v>78</v>
      </c>
      <c r="B8" s="31"/>
      <c r="C8" s="170">
        <f>SUM(C9,C11,C13,C18,C31,C33,C35,C51,C53,C37,C46,C48,C55)</f>
        <v>57207436084.459259</v>
      </c>
      <c r="D8" s="170">
        <f>SUM(D9,D11,D13,D18,D31,D33,D35,D51,D53,D37,D46,D48,D55)</f>
        <v>55517545719.867752</v>
      </c>
      <c r="E8" s="170">
        <f>SUM(E9,E11,E13,E18,E31,E33,E35,E51,E53,E37,E46,E48,E55)</f>
        <v>42514349725.553032</v>
      </c>
      <c r="F8" s="170">
        <f>SUM(F9,F11,F13,F18,F31,F33,F35,F51,F53,F37,F46,F48,F55)</f>
        <v>41267983985.316574</v>
      </c>
      <c r="G8" s="11"/>
      <c r="H8" s="12">
        <f t="shared" ref="H8:H39" si="0">IFERROR(+F8/D8*100,"n.a.")</f>
        <v>74.333228261832602</v>
      </c>
      <c r="I8" s="12">
        <f t="shared" ref="I8:I39" si="1">IFERROR(+F8/E8*100,"n.a.")</f>
        <v>97.068364568005293</v>
      </c>
    </row>
    <row r="9" spans="1:9" s="1" customFormat="1" ht="11.25" customHeight="1">
      <c r="A9" s="364" t="s">
        <v>53</v>
      </c>
      <c r="B9" s="364"/>
      <c r="C9" s="163">
        <f>C10</f>
        <v>156576613</v>
      </c>
      <c r="D9" s="163">
        <f>D10</f>
        <v>172667396.98000002</v>
      </c>
      <c r="E9" s="163">
        <f>E10</f>
        <v>114849109.12000002</v>
      </c>
      <c r="F9" s="163">
        <f>F10</f>
        <v>114849109.12000002</v>
      </c>
      <c r="G9" s="162"/>
      <c r="H9" s="161">
        <f t="shared" si="0"/>
        <v>66.514646730501724</v>
      </c>
      <c r="I9" s="161">
        <f t="shared" si="1"/>
        <v>100</v>
      </c>
    </row>
    <row r="10" spans="1:9" s="1" customFormat="1" ht="11.25" customHeight="1">
      <c r="A10" s="169"/>
      <c r="B10" s="169" t="s">
        <v>490</v>
      </c>
      <c r="C10" s="158">
        <v>156576613</v>
      </c>
      <c r="D10" s="158">
        <v>172667396.98000002</v>
      </c>
      <c r="E10" s="158">
        <v>114849109.12000002</v>
      </c>
      <c r="F10" s="158">
        <v>114849109.12000002</v>
      </c>
      <c r="G10" s="157"/>
      <c r="H10" s="14">
        <f t="shared" si="0"/>
        <v>66.514646730501724</v>
      </c>
      <c r="I10" s="14">
        <f t="shared" si="1"/>
        <v>100</v>
      </c>
    </row>
    <row r="11" spans="1:9" s="1" customFormat="1" ht="11.25" customHeight="1">
      <c r="A11" s="364" t="s">
        <v>489</v>
      </c>
      <c r="B11" s="364"/>
      <c r="C11" s="163">
        <f>C12</f>
        <v>205030000</v>
      </c>
      <c r="D11" s="163">
        <f>D12</f>
        <v>973453696.83000004</v>
      </c>
      <c r="E11" s="163">
        <f>E12</f>
        <v>758048213.77999997</v>
      </c>
      <c r="F11" s="168">
        <f>F12</f>
        <v>605379220.80999994</v>
      </c>
      <c r="G11" s="24"/>
      <c r="H11" s="161">
        <f t="shared" si="0"/>
        <v>62.188804951009487</v>
      </c>
      <c r="I11" s="161">
        <f t="shared" si="1"/>
        <v>79.86025292392452</v>
      </c>
    </row>
    <row r="12" spans="1:9" s="1" customFormat="1" ht="11.25" customHeight="1">
      <c r="A12" s="165"/>
      <c r="B12" s="159" t="s">
        <v>488</v>
      </c>
      <c r="C12" s="158">
        <v>205030000</v>
      </c>
      <c r="D12" s="158">
        <v>973453696.83000004</v>
      </c>
      <c r="E12" s="158">
        <v>758048213.77999997</v>
      </c>
      <c r="F12" s="158">
        <v>605379220.80999994</v>
      </c>
      <c r="G12" s="157"/>
      <c r="H12" s="14">
        <f t="shared" si="0"/>
        <v>62.188804951009487</v>
      </c>
      <c r="I12" s="14">
        <f t="shared" si="1"/>
        <v>79.86025292392452</v>
      </c>
    </row>
    <row r="13" spans="1:9" s="1" customFormat="1" ht="11.25" customHeight="1">
      <c r="A13" s="364" t="s">
        <v>487</v>
      </c>
      <c r="B13" s="364"/>
      <c r="C13" s="163">
        <f>SUM(C14:C17)</f>
        <v>1392618545.3835299</v>
      </c>
      <c r="D13" s="163">
        <f>SUM(D14:D17)</f>
        <v>1151063382.1217179</v>
      </c>
      <c r="E13" s="163">
        <f>SUM(E14:E17)</f>
        <v>761270218.26135027</v>
      </c>
      <c r="F13" s="163">
        <f>SUM(F14:F17)</f>
        <v>759069716.20635021</v>
      </c>
      <c r="G13" s="162"/>
      <c r="H13" s="161">
        <f t="shared" si="0"/>
        <v>65.945084171401717</v>
      </c>
      <c r="I13" s="161">
        <f t="shared" si="1"/>
        <v>99.710943367780004</v>
      </c>
    </row>
    <row r="14" spans="1:9" s="1" customFormat="1" ht="11.25" customHeight="1">
      <c r="A14" s="165"/>
      <c r="B14" s="159" t="s">
        <v>486</v>
      </c>
      <c r="C14" s="158">
        <v>6673007.3926494</v>
      </c>
      <c r="D14" s="158">
        <v>13010223.948196596</v>
      </c>
      <c r="E14" s="158">
        <v>4205356.8150000004</v>
      </c>
      <c r="F14" s="158">
        <v>2163991.5</v>
      </c>
      <c r="G14" s="157"/>
      <c r="H14" s="14">
        <f t="shared" si="0"/>
        <v>16.633007307302812</v>
      </c>
      <c r="I14" s="14">
        <f t="shared" si="1"/>
        <v>51.457975986277873</v>
      </c>
    </row>
    <row r="15" spans="1:9" s="1" customFormat="1" ht="11.25" customHeight="1">
      <c r="A15" s="165"/>
      <c r="B15" s="159" t="s">
        <v>485</v>
      </c>
      <c r="C15" s="158">
        <v>940673106.02088034</v>
      </c>
      <c r="D15" s="158">
        <v>822232402.13572133</v>
      </c>
      <c r="E15" s="158">
        <v>548275182.25835013</v>
      </c>
      <c r="F15" s="158">
        <v>548275182.25835013</v>
      </c>
      <c r="G15" s="157"/>
      <c r="H15" s="14">
        <f t="shared" si="0"/>
        <v>66.681291181693098</v>
      </c>
      <c r="I15" s="14">
        <f t="shared" si="1"/>
        <v>100</v>
      </c>
    </row>
    <row r="16" spans="1:9" s="1" customFormat="1" ht="11.25" customHeight="1">
      <c r="A16" s="165"/>
      <c r="B16" s="159" t="s">
        <v>435</v>
      </c>
      <c r="C16" s="158">
        <v>260529150</v>
      </c>
      <c r="D16" s="158">
        <v>198665655.99000004</v>
      </c>
      <c r="E16" s="158">
        <v>176575442.10000002</v>
      </c>
      <c r="F16" s="158">
        <v>176416305.36000004</v>
      </c>
      <c r="G16" s="157"/>
      <c r="H16" s="14">
        <f t="shared" si="0"/>
        <v>88.800605459898946</v>
      </c>
      <c r="I16" s="14">
        <f t="shared" si="1"/>
        <v>99.909876063110829</v>
      </c>
    </row>
    <row r="17" spans="1:9" s="1" customFormat="1" ht="11.25" customHeight="1">
      <c r="A17" s="165"/>
      <c r="B17" s="159" t="s">
        <v>45</v>
      </c>
      <c r="C17" s="158">
        <v>184743281.97</v>
      </c>
      <c r="D17" s="158">
        <v>117155100.04780002</v>
      </c>
      <c r="E17" s="158">
        <v>32214237.088000003</v>
      </c>
      <c r="F17" s="158">
        <v>32214237.088000003</v>
      </c>
      <c r="G17" s="157"/>
      <c r="H17" s="14">
        <f t="shared" si="0"/>
        <v>27.497084697854717</v>
      </c>
      <c r="I17" s="14">
        <f t="shared" si="1"/>
        <v>100</v>
      </c>
    </row>
    <row r="18" spans="1:9" s="1" customFormat="1" ht="11.25" customHeight="1">
      <c r="A18" s="364" t="s">
        <v>484</v>
      </c>
      <c r="B18" s="364"/>
      <c r="C18" s="163">
        <f>SUM(C19:C30)</f>
        <v>5942217126.0799999</v>
      </c>
      <c r="D18" s="163">
        <f>SUM(D19:D30)</f>
        <v>5027284993.1792002</v>
      </c>
      <c r="E18" s="163">
        <f>SUM(E19:E30)</f>
        <v>3653400541.8780007</v>
      </c>
      <c r="F18" s="163">
        <f>SUM(F19:F30)</f>
        <v>3221328405.9306002</v>
      </c>
      <c r="G18" s="162"/>
      <c r="H18" s="161">
        <f t="shared" si="0"/>
        <v>64.076900559669042</v>
      </c>
      <c r="I18" s="161">
        <f t="shared" si="1"/>
        <v>88.173425525214995</v>
      </c>
    </row>
    <row r="19" spans="1:9" s="1" customFormat="1" ht="11.25" customHeight="1">
      <c r="A19" s="160"/>
      <c r="B19" s="159" t="s">
        <v>483</v>
      </c>
      <c r="C19" s="158">
        <v>166000000</v>
      </c>
      <c r="D19" s="167">
        <v>178871688.02000004</v>
      </c>
      <c r="E19" s="167">
        <v>166792270.62</v>
      </c>
      <c r="F19" s="167">
        <v>164127083.58000001</v>
      </c>
      <c r="G19" s="157"/>
      <c r="H19" s="14">
        <f t="shared" si="0"/>
        <v>91.756881928485285</v>
      </c>
      <c r="I19" s="14">
        <f t="shared" si="1"/>
        <v>98.402091997373162</v>
      </c>
    </row>
    <row r="20" spans="1:9" s="1" customFormat="1" ht="11.25" customHeight="1">
      <c r="A20" s="160"/>
      <c r="B20" s="159" t="s">
        <v>482</v>
      </c>
      <c r="C20" s="158">
        <v>527274435</v>
      </c>
      <c r="D20" s="167">
        <v>494203158.25999999</v>
      </c>
      <c r="E20" s="167">
        <v>313055758.43000025</v>
      </c>
      <c r="F20" s="167">
        <v>296116287.05000007</v>
      </c>
      <c r="G20" s="157"/>
      <c r="H20" s="14">
        <f t="shared" si="0"/>
        <v>59.917926889130378</v>
      </c>
      <c r="I20" s="14">
        <f t="shared" si="1"/>
        <v>94.588992240566668</v>
      </c>
    </row>
    <row r="21" spans="1:9" s="1" customFormat="1" ht="11.25" customHeight="1">
      <c r="A21" s="160"/>
      <c r="B21" s="159" t="s">
        <v>481</v>
      </c>
      <c r="C21" s="158">
        <v>85188742</v>
      </c>
      <c r="D21" s="167">
        <v>78951836.109999985</v>
      </c>
      <c r="E21" s="167">
        <v>49796979.319999993</v>
      </c>
      <c r="F21" s="167">
        <v>49515337.909999996</v>
      </c>
      <c r="G21" s="157"/>
      <c r="H21" s="14">
        <f t="shared" si="0"/>
        <v>62.715878882173861</v>
      </c>
      <c r="I21" s="14">
        <f t="shared" si="1"/>
        <v>99.434420694094428</v>
      </c>
    </row>
    <row r="22" spans="1:9" s="1" customFormat="1" ht="11.25" customHeight="1">
      <c r="A22" s="160"/>
      <c r="B22" s="159" t="s">
        <v>306</v>
      </c>
      <c r="C22" s="158">
        <v>1086452153</v>
      </c>
      <c r="D22" s="167">
        <v>1098957272.45</v>
      </c>
      <c r="E22" s="167">
        <v>778927722.6099999</v>
      </c>
      <c r="F22" s="167">
        <v>773548299.39999986</v>
      </c>
      <c r="G22" s="157"/>
      <c r="H22" s="14">
        <f t="shared" si="0"/>
        <v>70.389297090273772</v>
      </c>
      <c r="I22" s="14">
        <f t="shared" si="1"/>
        <v>99.309380953604403</v>
      </c>
    </row>
    <row r="23" spans="1:9" s="1" customFormat="1" ht="11.25" customHeight="1">
      <c r="A23" s="160"/>
      <c r="B23" s="159" t="s">
        <v>433</v>
      </c>
      <c r="C23" s="158">
        <v>104890803</v>
      </c>
      <c r="D23" s="158">
        <v>102330119.74000001</v>
      </c>
      <c r="E23" s="158">
        <v>60435613.889999993</v>
      </c>
      <c r="F23" s="158">
        <v>60435613.889999993</v>
      </c>
      <c r="G23" s="157"/>
      <c r="H23" s="14">
        <f t="shared" si="0"/>
        <v>59.059457805340777</v>
      </c>
      <c r="I23" s="14">
        <f t="shared" si="1"/>
        <v>100</v>
      </c>
    </row>
    <row r="24" spans="1:9" s="2" customFormat="1" ht="11.25" customHeight="1">
      <c r="A24" s="160"/>
      <c r="B24" s="159" t="s">
        <v>429</v>
      </c>
      <c r="C24" s="158">
        <v>426592577</v>
      </c>
      <c r="D24" s="158">
        <v>358814262.82999992</v>
      </c>
      <c r="E24" s="158">
        <v>149953650.02000004</v>
      </c>
      <c r="F24" s="158">
        <v>136877865.48000005</v>
      </c>
      <c r="G24" s="157"/>
      <c r="H24" s="14">
        <f t="shared" si="0"/>
        <v>38.14727552924797</v>
      </c>
      <c r="I24" s="14">
        <f t="shared" si="1"/>
        <v>91.280115863631181</v>
      </c>
    </row>
    <row r="25" spans="1:9" s="1" customFormat="1" ht="11.25" customHeight="1">
      <c r="A25" s="160"/>
      <c r="B25" s="159" t="s">
        <v>480</v>
      </c>
      <c r="C25" s="158">
        <v>41759342</v>
      </c>
      <c r="D25" s="158">
        <v>40073133.909999996</v>
      </c>
      <c r="E25" s="158">
        <v>40071053.019999996</v>
      </c>
      <c r="F25" s="158">
        <v>40037332.649999999</v>
      </c>
      <c r="G25" s="157"/>
      <c r="H25" s="14">
        <f t="shared" si="0"/>
        <v>99.910660194232875</v>
      </c>
      <c r="I25" s="14">
        <f t="shared" si="1"/>
        <v>99.915848555356988</v>
      </c>
    </row>
    <row r="26" spans="1:9" s="1" customFormat="1" ht="11.25" customHeight="1">
      <c r="A26" s="160"/>
      <c r="B26" s="159" t="s">
        <v>479</v>
      </c>
      <c r="C26" s="158">
        <v>113300000</v>
      </c>
      <c r="D26" s="158">
        <v>112552759.23999999</v>
      </c>
      <c r="E26" s="158">
        <v>111398182.16</v>
      </c>
      <c r="F26" s="158">
        <v>110717625.89</v>
      </c>
      <c r="G26" s="157"/>
      <c r="H26" s="14">
        <f t="shared" si="0"/>
        <v>98.369534996395004</v>
      </c>
      <c r="I26" s="14">
        <f t="shared" si="1"/>
        <v>99.389077759794574</v>
      </c>
    </row>
    <row r="27" spans="1:9" s="1" customFormat="1" ht="11.25" customHeight="1">
      <c r="A27" s="160"/>
      <c r="B27" s="159" t="s">
        <v>27</v>
      </c>
      <c r="C27" s="158">
        <v>238865205</v>
      </c>
      <c r="D27" s="158">
        <v>151665205</v>
      </c>
      <c r="E27" s="158">
        <v>85354777.699999988</v>
      </c>
      <c r="F27" s="158">
        <v>81602658.800000012</v>
      </c>
      <c r="G27" s="157"/>
      <c r="H27" s="14">
        <f t="shared" si="0"/>
        <v>53.804469390325892</v>
      </c>
      <c r="I27" s="14">
        <f t="shared" si="1"/>
        <v>95.604090361306191</v>
      </c>
    </row>
    <row r="28" spans="1:9" s="1" customFormat="1" ht="11.25" customHeight="1">
      <c r="A28" s="160"/>
      <c r="B28" s="159" t="s">
        <v>61</v>
      </c>
      <c r="C28" s="158">
        <v>371547496.07999992</v>
      </c>
      <c r="D28" s="158">
        <v>329257494.7992</v>
      </c>
      <c r="E28" s="158">
        <v>247602400.66799998</v>
      </c>
      <c r="F28" s="158">
        <v>204790371.6006</v>
      </c>
      <c r="G28" s="157"/>
      <c r="H28" s="14">
        <f t="shared" si="0"/>
        <v>62.197634020599246</v>
      </c>
      <c r="I28" s="14">
        <f t="shared" si="1"/>
        <v>82.709364306687434</v>
      </c>
    </row>
    <row r="29" spans="1:9" s="1" customFormat="1" ht="11.25" customHeight="1">
      <c r="A29" s="160"/>
      <c r="B29" s="159" t="s">
        <v>119</v>
      </c>
      <c r="C29" s="158">
        <v>1955900000</v>
      </c>
      <c r="D29" s="158">
        <v>1247507593.3000002</v>
      </c>
      <c r="E29" s="158">
        <v>1089276285.27</v>
      </c>
      <c r="F29" s="158">
        <v>765613687.6099999</v>
      </c>
      <c r="G29" s="157"/>
      <c r="H29" s="14">
        <f t="shared" si="0"/>
        <v>61.371465129502056</v>
      </c>
      <c r="I29" s="14">
        <f t="shared" si="1"/>
        <v>70.286455141197393</v>
      </c>
    </row>
    <row r="30" spans="1:9" s="1" customFormat="1" ht="11.25" customHeight="1">
      <c r="A30" s="160"/>
      <c r="B30" s="159" t="s">
        <v>478</v>
      </c>
      <c r="C30" s="158">
        <v>824446373</v>
      </c>
      <c r="D30" s="158">
        <v>834100469.5200007</v>
      </c>
      <c r="E30" s="158">
        <v>560735848.17000067</v>
      </c>
      <c r="F30" s="158">
        <v>537946242.06999969</v>
      </c>
      <c r="G30" s="157"/>
      <c r="H30" s="14">
        <f t="shared" si="0"/>
        <v>64.494178067010481</v>
      </c>
      <c r="I30" s="14">
        <f t="shared" si="1"/>
        <v>95.93576794236067</v>
      </c>
    </row>
    <row r="31" spans="1:9" s="1" customFormat="1" ht="11.25" customHeight="1">
      <c r="A31" s="364" t="s">
        <v>477</v>
      </c>
      <c r="B31" s="364"/>
      <c r="C31" s="163">
        <f>C32</f>
        <v>20698966</v>
      </c>
      <c r="D31" s="163">
        <f>D32</f>
        <v>20714546.260000002</v>
      </c>
      <c r="E31" s="163">
        <f>E32</f>
        <v>16028344.35</v>
      </c>
      <c r="F31" s="163">
        <f>F32</f>
        <v>13210027.529999999</v>
      </c>
      <c r="G31" s="162"/>
      <c r="H31" s="161">
        <f t="shared" si="0"/>
        <v>63.77174457115045</v>
      </c>
      <c r="I31" s="161">
        <f t="shared" si="1"/>
        <v>82.416669130271075</v>
      </c>
    </row>
    <row r="32" spans="1:9" s="1" customFormat="1" ht="11.25" customHeight="1">
      <c r="A32" s="160"/>
      <c r="B32" s="159" t="s">
        <v>476</v>
      </c>
      <c r="C32" s="158">
        <v>20698966</v>
      </c>
      <c r="D32" s="158">
        <v>20714546.260000002</v>
      </c>
      <c r="E32" s="158">
        <v>16028344.35</v>
      </c>
      <c r="F32" s="158">
        <v>13210027.529999999</v>
      </c>
      <c r="G32" s="157"/>
      <c r="H32" s="14">
        <f t="shared" si="0"/>
        <v>63.77174457115045</v>
      </c>
      <c r="I32" s="14">
        <f t="shared" si="1"/>
        <v>82.416669130271075</v>
      </c>
    </row>
    <row r="33" spans="1:9" s="1" customFormat="1" ht="11.25" customHeight="1">
      <c r="A33" s="364" t="s">
        <v>475</v>
      </c>
      <c r="B33" s="364"/>
      <c r="C33" s="163">
        <f>C34</f>
        <v>268663136.84573281</v>
      </c>
      <c r="D33" s="163">
        <f>D34</f>
        <v>8673328.4448339622</v>
      </c>
      <c r="E33" s="163">
        <f>E34</f>
        <v>7988035.4561766936</v>
      </c>
      <c r="F33" s="163">
        <f>F34</f>
        <v>7860107.2201151736</v>
      </c>
      <c r="G33" s="162"/>
      <c r="H33" s="161">
        <f t="shared" si="0"/>
        <v>90.623885283588422</v>
      </c>
      <c r="I33" s="161">
        <f t="shared" si="1"/>
        <v>98.398501899955875</v>
      </c>
    </row>
    <row r="34" spans="1:9" s="1" customFormat="1" ht="11.25" customHeight="1">
      <c r="A34" s="160"/>
      <c r="B34" s="159" t="s">
        <v>63</v>
      </c>
      <c r="C34" s="158">
        <v>268663136.84573281</v>
      </c>
      <c r="D34" s="158">
        <v>8673328.4448339622</v>
      </c>
      <c r="E34" s="158">
        <v>7988035.4561766936</v>
      </c>
      <c r="F34" s="158">
        <v>7860107.2201151736</v>
      </c>
      <c r="G34" s="157"/>
      <c r="H34" s="14">
        <f t="shared" si="0"/>
        <v>90.623885283588422</v>
      </c>
      <c r="I34" s="14">
        <f t="shared" si="1"/>
        <v>98.398501899955875</v>
      </c>
    </row>
    <row r="35" spans="1:9" s="1" customFormat="1" ht="11.25" customHeight="1">
      <c r="A35" s="364" t="s">
        <v>21</v>
      </c>
      <c r="B35" s="364"/>
      <c r="C35" s="163">
        <f>C36</f>
        <v>3776145000</v>
      </c>
      <c r="D35" s="163">
        <f>D36</f>
        <v>3776145000</v>
      </c>
      <c r="E35" s="163">
        <f>E36</f>
        <v>2845871550.9000001</v>
      </c>
      <c r="F35" s="163">
        <f>F36</f>
        <v>2845871550.9000001</v>
      </c>
      <c r="G35" s="162"/>
      <c r="H35" s="164">
        <f t="shared" si="0"/>
        <v>75.364466960352431</v>
      </c>
      <c r="I35" s="164">
        <f t="shared" si="1"/>
        <v>100</v>
      </c>
    </row>
    <row r="36" spans="1:9" s="1" customFormat="1" ht="11.25" customHeight="1">
      <c r="A36" s="160"/>
      <c r="B36" s="159" t="s">
        <v>47</v>
      </c>
      <c r="C36" s="158">
        <v>3776145000</v>
      </c>
      <c r="D36" s="158">
        <v>3776145000</v>
      </c>
      <c r="E36" s="158">
        <v>2845871550.9000001</v>
      </c>
      <c r="F36" s="158">
        <v>2845871550.9000001</v>
      </c>
      <c r="G36" s="157"/>
      <c r="H36" s="166">
        <f t="shared" si="0"/>
        <v>75.364466960352431</v>
      </c>
      <c r="I36" s="14">
        <f t="shared" si="1"/>
        <v>100</v>
      </c>
    </row>
    <row r="37" spans="1:9" s="1" customFormat="1" ht="11.25" customHeight="1">
      <c r="A37" s="364" t="s">
        <v>22</v>
      </c>
      <c r="B37" s="364"/>
      <c r="C37" s="163">
        <f>SUM(C38:C45)</f>
        <v>42604325361.150002</v>
      </c>
      <c r="D37" s="163">
        <f>SUM(D38:D45)</f>
        <v>41546289612.832001</v>
      </c>
      <c r="E37" s="163">
        <f>SUM(E38:E45)</f>
        <v>31703448252.157501</v>
      </c>
      <c r="F37" s="163">
        <f>SUM(F38:F45)</f>
        <v>31341860661.139507</v>
      </c>
      <c r="G37" s="162"/>
      <c r="H37" s="161">
        <f t="shared" si="0"/>
        <v>75.438410874263127</v>
      </c>
      <c r="I37" s="161">
        <f t="shared" si="1"/>
        <v>98.859469203027828</v>
      </c>
    </row>
    <row r="38" spans="1:9" s="1" customFormat="1" ht="11.25" customHeight="1">
      <c r="A38" s="165"/>
      <c r="B38" s="159" t="s">
        <v>474</v>
      </c>
      <c r="C38" s="158">
        <v>189574873</v>
      </c>
      <c r="D38" s="158">
        <v>132932612.98</v>
      </c>
      <c r="E38" s="158">
        <v>74479480.279999956</v>
      </c>
      <c r="F38" s="158">
        <v>73659212.689999968</v>
      </c>
      <c r="G38" s="157"/>
      <c r="H38" s="14">
        <f t="shared" si="0"/>
        <v>55.410941708549842</v>
      </c>
      <c r="I38" s="14">
        <f t="shared" si="1"/>
        <v>98.8986663347861</v>
      </c>
    </row>
    <row r="39" spans="1:9" s="2" customFormat="1" ht="11.25" customHeight="1">
      <c r="A39" s="165"/>
      <c r="B39" s="159" t="s">
        <v>473</v>
      </c>
      <c r="C39" s="158">
        <v>55453035</v>
      </c>
      <c r="D39" s="158">
        <v>54722326.050000004</v>
      </c>
      <c r="E39" s="158">
        <v>29661607.249999996</v>
      </c>
      <c r="F39" s="158">
        <v>24987910.799999993</v>
      </c>
      <c r="G39" s="157"/>
      <c r="H39" s="14">
        <f t="shared" si="0"/>
        <v>45.663100609371831</v>
      </c>
      <c r="I39" s="14">
        <f t="shared" si="1"/>
        <v>84.243279837777493</v>
      </c>
    </row>
    <row r="40" spans="1:9" s="1" customFormat="1" ht="11.25" customHeight="1">
      <c r="A40" s="165"/>
      <c r="B40" s="159" t="s">
        <v>49</v>
      </c>
      <c r="C40" s="158">
        <v>37717484521</v>
      </c>
      <c r="D40" s="158">
        <v>36807307413.279999</v>
      </c>
      <c r="E40" s="158">
        <v>28491715703.100002</v>
      </c>
      <c r="F40" s="158">
        <v>28213832187.170002</v>
      </c>
      <c r="G40" s="157"/>
      <c r="H40" s="14">
        <f t="shared" ref="H40:H56" si="2">IFERROR(+F40/D40*100,"n.a.")</f>
        <v>76.652801223353023</v>
      </c>
      <c r="I40" s="14">
        <f t="shared" ref="I40:I56" si="3">IFERROR(+F40/E40*100,"n.a.")</f>
        <v>99.024686618293885</v>
      </c>
    </row>
    <row r="41" spans="1:9" s="1" customFormat="1" ht="11.25" customHeight="1">
      <c r="A41" s="165"/>
      <c r="B41" s="159" t="s">
        <v>403</v>
      </c>
      <c r="C41" s="158">
        <v>265023475</v>
      </c>
      <c r="D41" s="158">
        <v>307676890.20000005</v>
      </c>
      <c r="E41" s="158">
        <v>306074435.32000005</v>
      </c>
      <c r="F41" s="158">
        <v>290081919.24000001</v>
      </c>
      <c r="G41" s="157"/>
      <c r="H41" s="14">
        <f t="shared" si="2"/>
        <v>94.281347894356728</v>
      </c>
      <c r="I41" s="14">
        <f t="shared" si="3"/>
        <v>94.774958560887356</v>
      </c>
    </row>
    <row r="42" spans="1:9" s="1" customFormat="1" ht="11.25" customHeight="1">
      <c r="A42" s="165"/>
      <c r="B42" s="159" t="s">
        <v>472</v>
      </c>
      <c r="C42" s="158">
        <v>241204991.39999995</v>
      </c>
      <c r="D42" s="158">
        <v>226110005.46899995</v>
      </c>
      <c r="E42" s="158">
        <v>126575639.75699995</v>
      </c>
      <c r="F42" s="158">
        <v>100043928.27</v>
      </c>
      <c r="G42" s="157"/>
      <c r="H42" s="14">
        <f t="shared" si="2"/>
        <v>44.245688315511622</v>
      </c>
      <c r="I42" s="14">
        <f t="shared" si="3"/>
        <v>79.038848598406801</v>
      </c>
    </row>
    <row r="43" spans="1:9" s="1" customFormat="1" ht="11.25" customHeight="1">
      <c r="A43" s="165"/>
      <c r="B43" s="159" t="s">
        <v>26</v>
      </c>
      <c r="C43" s="158">
        <v>181458193.75</v>
      </c>
      <c r="D43" s="158">
        <v>163614615.01299998</v>
      </c>
      <c r="E43" s="158">
        <v>160638244.54049999</v>
      </c>
      <c r="F43" s="158">
        <v>151030332.72949994</v>
      </c>
      <c r="G43" s="157"/>
      <c r="H43" s="14">
        <f t="shared" si="2"/>
        <v>92.308583018393463</v>
      </c>
      <c r="I43" s="14">
        <f t="shared" si="3"/>
        <v>94.018913840547043</v>
      </c>
    </row>
    <row r="44" spans="1:9" s="1" customFormat="1" ht="11.25" customHeight="1">
      <c r="A44" s="165"/>
      <c r="B44" s="159" t="s">
        <v>27</v>
      </c>
      <c r="C44" s="158">
        <v>3616066032</v>
      </c>
      <c r="D44" s="158">
        <v>3520329889.23</v>
      </c>
      <c r="E44" s="158">
        <v>2280758938.5599995</v>
      </c>
      <c r="F44" s="158">
        <v>2270540724.29</v>
      </c>
      <c r="G44" s="157"/>
      <c r="H44" s="14">
        <f t="shared" si="2"/>
        <v>64.497953195705591</v>
      </c>
      <c r="I44" s="14">
        <f t="shared" si="3"/>
        <v>99.551981838271303</v>
      </c>
    </row>
    <row r="45" spans="1:9" s="1" customFormat="1" ht="11.25" customHeight="1">
      <c r="A45" s="165"/>
      <c r="B45" s="159" t="s">
        <v>471</v>
      </c>
      <c r="C45" s="158">
        <v>338060240</v>
      </c>
      <c r="D45" s="158">
        <v>333595860.61000001</v>
      </c>
      <c r="E45" s="158">
        <v>233544203.35000002</v>
      </c>
      <c r="F45" s="158">
        <v>217684445.95000005</v>
      </c>
      <c r="G45" s="157"/>
      <c r="H45" s="14">
        <f t="shared" si="2"/>
        <v>65.253940966758691</v>
      </c>
      <c r="I45" s="14">
        <f t="shared" si="3"/>
        <v>93.209098246710994</v>
      </c>
    </row>
    <row r="46" spans="1:9" s="1" customFormat="1" ht="11.25" customHeight="1">
      <c r="A46" s="364" t="s">
        <v>288</v>
      </c>
      <c r="B46" s="364"/>
      <c r="C46" s="163">
        <f>C47</f>
        <v>442530000</v>
      </c>
      <c r="D46" s="163">
        <f>D47</f>
        <v>442083000.00000006</v>
      </c>
      <c r="E46" s="163">
        <f>E47</f>
        <v>442083000.00000006</v>
      </c>
      <c r="F46" s="163">
        <f>F47</f>
        <v>221041499.99999997</v>
      </c>
      <c r="G46" s="162"/>
      <c r="H46" s="161">
        <f t="shared" si="2"/>
        <v>49.999999999999986</v>
      </c>
      <c r="I46" s="161">
        <f t="shared" si="3"/>
        <v>49.999999999999986</v>
      </c>
    </row>
    <row r="47" spans="1:9" s="2" customFormat="1" ht="11.25" customHeight="1">
      <c r="A47" s="165"/>
      <c r="B47" s="159" t="s">
        <v>470</v>
      </c>
      <c r="C47" s="158">
        <v>442530000</v>
      </c>
      <c r="D47" s="158">
        <v>442083000.00000006</v>
      </c>
      <c r="E47" s="158">
        <v>442083000.00000006</v>
      </c>
      <c r="F47" s="158">
        <v>221041499.99999997</v>
      </c>
      <c r="G47" s="157"/>
      <c r="H47" s="14">
        <f t="shared" si="2"/>
        <v>49.999999999999986</v>
      </c>
      <c r="I47" s="14">
        <f t="shared" si="3"/>
        <v>49.999999999999986</v>
      </c>
    </row>
    <row r="48" spans="1:9" s="1" customFormat="1" ht="11.25" customHeight="1">
      <c r="A48" s="364" t="s">
        <v>469</v>
      </c>
      <c r="B48" s="364"/>
      <c r="C48" s="163">
        <f>SUM(C49:C50)</f>
        <v>38431904</v>
      </c>
      <c r="D48" s="163">
        <f>SUM(D49:D50)</f>
        <v>39719502.439999998</v>
      </c>
      <c r="E48" s="163">
        <f>SUM(E49:E50)</f>
        <v>29006399.439999998</v>
      </c>
      <c r="F48" s="163">
        <f>SUM(F49:F50)</f>
        <v>22598653.75</v>
      </c>
      <c r="G48" s="162"/>
      <c r="H48" s="161">
        <f t="shared" si="2"/>
        <v>56.895611379164102</v>
      </c>
      <c r="I48" s="161">
        <f t="shared" si="3"/>
        <v>77.909199991351983</v>
      </c>
    </row>
    <row r="49" spans="1:9" s="1" customFormat="1" ht="11.25" customHeight="1">
      <c r="A49" s="165"/>
      <c r="B49" s="159" t="s">
        <v>468</v>
      </c>
      <c r="C49" s="158">
        <v>25228655</v>
      </c>
      <c r="D49" s="158">
        <v>26508628.960000001</v>
      </c>
      <c r="E49" s="158">
        <v>19211788.960000001</v>
      </c>
      <c r="F49" s="158">
        <v>15529294.52</v>
      </c>
      <c r="G49" s="157"/>
      <c r="H49" s="14">
        <f t="shared" si="2"/>
        <v>58.582035847394501</v>
      </c>
      <c r="I49" s="14">
        <f t="shared" si="3"/>
        <v>80.832110702094653</v>
      </c>
    </row>
    <row r="50" spans="1:9" s="1" customFormat="1" ht="15" customHeight="1">
      <c r="A50" s="165"/>
      <c r="B50" s="159" t="s">
        <v>467</v>
      </c>
      <c r="C50" s="158">
        <v>13203249</v>
      </c>
      <c r="D50" s="158">
        <v>13210873.479999999</v>
      </c>
      <c r="E50" s="158">
        <v>9794610.4799999986</v>
      </c>
      <c r="F50" s="158">
        <v>7069359.2300000004</v>
      </c>
      <c r="G50" s="157"/>
      <c r="H50" s="14">
        <f t="shared" si="2"/>
        <v>53.511671584035192</v>
      </c>
      <c r="I50" s="14">
        <f t="shared" si="3"/>
        <v>72.176011944887492</v>
      </c>
    </row>
    <row r="51" spans="1:9" ht="11.25" customHeight="1">
      <c r="A51" s="364" t="s">
        <v>69</v>
      </c>
      <c r="B51" s="364"/>
      <c r="C51" s="163">
        <f>C52</f>
        <v>2264127366</v>
      </c>
      <c r="D51" s="163">
        <f>D52</f>
        <v>2263907945.8599997</v>
      </c>
      <c r="E51" s="163">
        <f>E52</f>
        <v>2115770901.4800003</v>
      </c>
      <c r="F51" s="163">
        <f>F52</f>
        <v>2050571932.6200001</v>
      </c>
      <c r="G51" s="162"/>
      <c r="H51" s="164">
        <f t="shared" si="2"/>
        <v>90.576648064241027</v>
      </c>
      <c r="I51" s="164">
        <f t="shared" si="3"/>
        <v>96.918429645932221</v>
      </c>
    </row>
    <row r="52" spans="1:9" ht="11.25" customHeight="1">
      <c r="A52" s="160"/>
      <c r="B52" s="159" t="s">
        <v>466</v>
      </c>
      <c r="C52" s="158">
        <v>2264127366</v>
      </c>
      <c r="D52" s="158">
        <v>2263907945.8599997</v>
      </c>
      <c r="E52" s="158">
        <v>2115770901.4800003</v>
      </c>
      <c r="F52" s="158">
        <v>2050571932.6200001</v>
      </c>
      <c r="G52" s="157"/>
      <c r="H52" s="14">
        <f t="shared" si="2"/>
        <v>90.576648064241027</v>
      </c>
      <c r="I52" s="14">
        <f t="shared" si="3"/>
        <v>96.918429645932221</v>
      </c>
    </row>
    <row r="53" spans="1:9" ht="11.25" customHeight="1">
      <c r="A53" s="364" t="s">
        <v>87</v>
      </c>
      <c r="B53" s="364"/>
      <c r="C53" s="163">
        <f>C54</f>
        <v>70327341</v>
      </c>
      <c r="D53" s="163">
        <f>D54</f>
        <v>69798566.919999987</v>
      </c>
      <c r="E53" s="163">
        <f>E54</f>
        <v>47736161.730000004</v>
      </c>
      <c r="F53" s="163">
        <f>F54</f>
        <v>45494103.090000011</v>
      </c>
      <c r="G53" s="162"/>
      <c r="H53" s="164">
        <f t="shared" si="2"/>
        <v>65.17913633118475</v>
      </c>
      <c r="I53" s="164">
        <f t="shared" si="3"/>
        <v>95.303228079623835</v>
      </c>
    </row>
    <row r="54" spans="1:9" ht="11.25" customHeight="1">
      <c r="A54" s="160"/>
      <c r="B54" s="159" t="s">
        <v>72</v>
      </c>
      <c r="C54" s="158">
        <v>70327341</v>
      </c>
      <c r="D54" s="158">
        <v>69798566.919999987</v>
      </c>
      <c r="E54" s="158">
        <v>47736161.730000004</v>
      </c>
      <c r="F54" s="158">
        <v>45494103.090000011</v>
      </c>
      <c r="G54" s="157"/>
      <c r="H54" s="14">
        <f t="shared" si="2"/>
        <v>65.17913633118475</v>
      </c>
      <c r="I54" s="14">
        <f t="shared" si="3"/>
        <v>95.303228079623835</v>
      </c>
    </row>
    <row r="55" spans="1:9">
      <c r="A55" s="364" t="s">
        <v>465</v>
      </c>
      <c r="B55" s="364"/>
      <c r="C55" s="163">
        <f>C56</f>
        <v>25744725</v>
      </c>
      <c r="D55" s="163">
        <f>D56</f>
        <v>25744748</v>
      </c>
      <c r="E55" s="163">
        <f>E56</f>
        <v>18848997</v>
      </c>
      <c r="F55" s="163">
        <f>F56</f>
        <v>18848997</v>
      </c>
      <c r="G55" s="162"/>
      <c r="H55" s="161">
        <f t="shared" si="2"/>
        <v>73.214921350172077</v>
      </c>
      <c r="I55" s="161">
        <f t="shared" si="3"/>
        <v>100</v>
      </c>
    </row>
    <row r="56" spans="1:9">
      <c r="A56" s="160"/>
      <c r="B56" s="159" t="s">
        <v>464</v>
      </c>
      <c r="C56" s="158">
        <v>25744725</v>
      </c>
      <c r="D56" s="158">
        <v>25744748</v>
      </c>
      <c r="E56" s="158">
        <v>18848997</v>
      </c>
      <c r="F56" s="158">
        <v>18848997</v>
      </c>
      <c r="G56" s="157"/>
      <c r="H56" s="14">
        <f t="shared" si="2"/>
        <v>73.214921350172077</v>
      </c>
      <c r="I56" s="14">
        <f t="shared" si="3"/>
        <v>100</v>
      </c>
    </row>
    <row r="57" spans="1:9" ht="27.75" customHeight="1">
      <c r="A57" s="365" t="s">
        <v>664</v>
      </c>
      <c r="B57" s="366"/>
      <c r="C57" s="366"/>
      <c r="D57" s="366"/>
      <c r="E57" s="366"/>
      <c r="F57" s="366"/>
      <c r="G57" s="366"/>
      <c r="H57" s="366"/>
      <c r="I57" s="366"/>
    </row>
    <row r="58" spans="1:9" ht="11.25" customHeight="1">
      <c r="A58" s="367" t="s">
        <v>660</v>
      </c>
      <c r="B58" s="368"/>
      <c r="C58" s="368"/>
      <c r="D58" s="368"/>
      <c r="E58" s="368"/>
      <c r="F58" s="368"/>
      <c r="G58" s="368"/>
      <c r="H58" s="368"/>
      <c r="I58" s="368"/>
    </row>
    <row r="59" spans="1:9" ht="18.75" customHeight="1">
      <c r="A59" s="367" t="s">
        <v>661</v>
      </c>
      <c r="B59" s="367"/>
      <c r="C59" s="367"/>
      <c r="D59" s="367"/>
      <c r="E59" s="367"/>
      <c r="F59" s="367"/>
      <c r="G59" s="367"/>
      <c r="H59" s="367"/>
      <c r="I59" s="367"/>
    </row>
    <row r="60" spans="1:9" ht="9" customHeight="1">
      <c r="A60" s="358" t="s">
        <v>35</v>
      </c>
      <c r="B60" s="358"/>
      <c r="C60" s="358"/>
      <c r="D60" s="358"/>
      <c r="E60" s="358"/>
      <c r="F60" s="358"/>
      <c r="G60" s="358"/>
      <c r="H60" s="358"/>
      <c r="I60" s="358"/>
    </row>
    <row r="61" spans="1:9">
      <c r="B61" s="156"/>
      <c r="C61" s="155"/>
      <c r="D61" s="155"/>
      <c r="E61" s="155"/>
      <c r="F61" s="154"/>
      <c r="G61" s="154"/>
      <c r="H61" s="154"/>
      <c r="I61" s="154"/>
    </row>
    <row r="62" spans="1:9">
      <c r="B62" s="156"/>
      <c r="C62" s="155"/>
      <c r="D62" s="155"/>
      <c r="E62" s="155"/>
      <c r="F62" s="154"/>
      <c r="G62" s="154"/>
      <c r="H62" s="154"/>
      <c r="I62" s="154"/>
    </row>
    <row r="63" spans="1:9">
      <c r="B63" s="156"/>
      <c r="C63" s="155"/>
      <c r="D63" s="155"/>
      <c r="E63" s="155"/>
      <c r="F63" s="154"/>
      <c r="G63" s="154"/>
      <c r="H63" s="154"/>
      <c r="I63" s="154"/>
    </row>
  </sheetData>
  <mergeCells count="26">
    <mergeCell ref="A1:B1"/>
    <mergeCell ref="A3:I3"/>
    <mergeCell ref="A4:A7"/>
    <mergeCell ref="B4:B7"/>
    <mergeCell ref="E4:F4"/>
    <mergeCell ref="H4:I5"/>
    <mergeCell ref="C5:C6"/>
    <mergeCell ref="D5:D6"/>
    <mergeCell ref="E5:E6"/>
    <mergeCell ref="A60:I60"/>
    <mergeCell ref="A55:B55"/>
    <mergeCell ref="A57:I57"/>
    <mergeCell ref="A35:B35"/>
    <mergeCell ref="A37:B37"/>
    <mergeCell ref="A59:I59"/>
    <mergeCell ref="A58:I58"/>
    <mergeCell ref="A9:B9"/>
    <mergeCell ref="A11:B11"/>
    <mergeCell ref="A13:B13"/>
    <mergeCell ref="A18:B18"/>
    <mergeCell ref="A31:B31"/>
    <mergeCell ref="A33:B33"/>
    <mergeCell ref="A46:B46"/>
    <mergeCell ref="A48:B48"/>
    <mergeCell ref="A51:B51"/>
    <mergeCell ref="A53:B53"/>
  </mergeCells>
  <pageMargins left="0" right="0" top="0" bottom="0.39370078740157483" header="0.31496062992125984" footer="0.31496062992125984"/>
  <pageSetup scale="93" fitToHeight="100" orientation="landscape" r:id="rId1"/>
  <headerFooter>
    <oddFooter>&amp;R&amp;P/&amp;N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showGridLines="0" zoomScale="140" zoomScaleNormal="140" workbookViewId="0">
      <selection sqref="A1:B1"/>
    </sheetView>
  </sheetViews>
  <sheetFormatPr baseColWidth="10" defaultColWidth="11.42578125" defaultRowHeight="12"/>
  <cols>
    <col min="1" max="1" width="5.42578125" style="50" customWidth="1"/>
    <col min="2" max="2" width="56.5703125" style="1" customWidth="1"/>
    <col min="3" max="3" width="14.7109375" style="48" customWidth="1"/>
    <col min="4" max="6" width="14.7109375" style="1" customWidth="1"/>
    <col min="7" max="7" width="0.85546875" style="3" customWidth="1"/>
    <col min="8" max="9" width="14.7109375" style="1" customWidth="1"/>
    <col min="10" max="16384" width="11.42578125" style="1"/>
  </cols>
  <sheetData>
    <row r="1" spans="1:9" s="116" customFormat="1" ht="34.5" customHeight="1">
      <c r="A1" s="352" t="s">
        <v>0</v>
      </c>
      <c r="B1" s="352"/>
      <c r="C1" s="95" t="s">
        <v>89</v>
      </c>
      <c r="D1" s="297"/>
      <c r="E1" s="207"/>
      <c r="G1" s="117"/>
    </row>
    <row r="2" spans="1:9" ht="14.25" customHeight="1">
      <c r="C2" s="1"/>
    </row>
    <row r="3" spans="1:9" s="171" customFormat="1" ht="56.25" customHeight="1">
      <c r="A3" s="369" t="s">
        <v>565</v>
      </c>
      <c r="B3" s="369"/>
      <c r="C3" s="369"/>
      <c r="D3" s="369"/>
      <c r="E3" s="369"/>
      <c r="F3" s="369"/>
      <c r="G3" s="369"/>
      <c r="H3" s="369"/>
      <c r="I3" s="369"/>
    </row>
    <row r="4" spans="1:9" ht="12.75" customHeight="1">
      <c r="A4" s="353" t="s">
        <v>4</v>
      </c>
      <c r="B4" s="338" t="s">
        <v>364</v>
      </c>
      <c r="C4" s="99"/>
      <c r="D4" s="99"/>
      <c r="E4" s="340" t="s">
        <v>1</v>
      </c>
      <c r="F4" s="340"/>
      <c r="G4" s="98"/>
      <c r="H4" s="338" t="s">
        <v>3</v>
      </c>
      <c r="I4" s="338"/>
    </row>
    <row r="5" spans="1:9" ht="12" customHeight="1">
      <c r="A5" s="353"/>
      <c r="B5" s="338"/>
      <c r="C5" s="335" t="s">
        <v>2</v>
      </c>
      <c r="D5" s="335" t="s">
        <v>79</v>
      </c>
      <c r="E5" s="335" t="s">
        <v>250</v>
      </c>
      <c r="F5" s="114" t="s">
        <v>34</v>
      </c>
      <c r="G5" s="96"/>
      <c r="H5" s="339"/>
      <c r="I5" s="339"/>
    </row>
    <row r="6" spans="1:9" ht="17.25" customHeight="1">
      <c r="A6" s="353"/>
      <c r="B6" s="338"/>
      <c r="C6" s="335"/>
      <c r="D6" s="335"/>
      <c r="E6" s="335"/>
      <c r="F6" s="270" t="s">
        <v>652</v>
      </c>
      <c r="G6" s="97"/>
      <c r="H6" s="96" t="s">
        <v>79</v>
      </c>
      <c r="I6" s="96" t="s">
        <v>667</v>
      </c>
    </row>
    <row r="7" spans="1:9" ht="11.25" customHeight="1">
      <c r="A7" s="354"/>
      <c r="B7" s="339"/>
      <c r="C7" s="28" t="s">
        <v>6</v>
      </c>
      <c r="D7" s="28" t="s">
        <v>7</v>
      </c>
      <c r="E7" s="28" t="s">
        <v>8</v>
      </c>
      <c r="F7" s="29" t="s">
        <v>9</v>
      </c>
      <c r="G7" s="29"/>
      <c r="H7" s="29" t="s">
        <v>76</v>
      </c>
      <c r="I7" s="29" t="s">
        <v>77</v>
      </c>
    </row>
    <row r="8" spans="1:9" ht="12.75" customHeight="1">
      <c r="A8" s="4" t="s">
        <v>249</v>
      </c>
      <c r="B8" s="4"/>
      <c r="C8" s="11">
        <f>C9+C11+C14+C16+C18+C22+C25</f>
        <v>27125478670.049999</v>
      </c>
      <c r="D8" s="11">
        <f>D9+D11+D14+D16+D18+D22+D25</f>
        <v>26581024302.542999</v>
      </c>
      <c r="E8" s="11">
        <f>E9+E11+E14+E16+E18+E22+E25</f>
        <v>20377902851.931</v>
      </c>
      <c r="F8" s="11">
        <f>F9+F11+F14+F16+F18+F22+F25</f>
        <v>12533304855.599998</v>
      </c>
      <c r="G8" s="11">
        <f>+G9</f>
        <v>0</v>
      </c>
      <c r="H8" s="261">
        <f t="shared" ref="H8:H26" si="0">IFERROR(+F8/D8*100,"n.a.")</f>
        <v>47.151323865276858</v>
      </c>
      <c r="I8" s="261">
        <f t="shared" ref="I8:I26" si="1">IFERROR(+F8/E8*100,"n.a.")</f>
        <v>61.504390057548775</v>
      </c>
    </row>
    <row r="9" spans="1:9" ht="12.75" customHeight="1">
      <c r="A9" s="23" t="s">
        <v>53</v>
      </c>
      <c r="B9" s="23"/>
      <c r="C9" s="24">
        <f>C10</f>
        <v>882725</v>
      </c>
      <c r="D9" s="24">
        <f>D10</f>
        <v>882725</v>
      </c>
      <c r="E9" s="24">
        <f>E10</f>
        <v>547289</v>
      </c>
      <c r="F9" s="24">
        <f>F10</f>
        <v>547289</v>
      </c>
      <c r="G9" s="24">
        <f>+G26</f>
        <v>0</v>
      </c>
      <c r="H9" s="262">
        <f t="shared" si="0"/>
        <v>61.999943357217703</v>
      </c>
      <c r="I9" s="262">
        <f t="shared" si="1"/>
        <v>100</v>
      </c>
    </row>
    <row r="10" spans="1:9" ht="12.75" customHeight="1">
      <c r="A10" s="5"/>
      <c r="B10" s="5" t="s">
        <v>564</v>
      </c>
      <c r="C10" s="16">
        <v>882725</v>
      </c>
      <c r="D10" s="16">
        <v>882725</v>
      </c>
      <c r="E10" s="16">
        <v>547289</v>
      </c>
      <c r="F10" s="16">
        <v>547289</v>
      </c>
      <c r="G10" s="16"/>
      <c r="H10" s="263">
        <f t="shared" si="0"/>
        <v>61.999943357217703</v>
      </c>
      <c r="I10" s="263">
        <f t="shared" si="1"/>
        <v>100</v>
      </c>
    </row>
    <row r="11" spans="1:9" ht="12.75" customHeight="1">
      <c r="A11" s="23" t="s">
        <v>360</v>
      </c>
      <c r="B11" s="23"/>
      <c r="C11" s="24">
        <f>SUM(C12:C13)</f>
        <v>301445335</v>
      </c>
      <c r="D11" s="24">
        <f>SUM(D12:D13)</f>
        <v>219785765.80000001</v>
      </c>
      <c r="E11" s="24">
        <f>SUM(E12:E13)</f>
        <v>217872890.93000001</v>
      </c>
      <c r="F11" s="24">
        <f>SUM(F12:F13)</f>
        <v>157890712.88999999</v>
      </c>
      <c r="G11" s="24"/>
      <c r="H11" s="262">
        <f t="shared" si="0"/>
        <v>71.838461565193853</v>
      </c>
      <c r="I11" s="262">
        <f t="shared" si="1"/>
        <v>72.469187064088857</v>
      </c>
    </row>
    <row r="12" spans="1:9" ht="12.75" customHeight="1">
      <c r="A12" s="5"/>
      <c r="B12" s="5" t="s">
        <v>359</v>
      </c>
      <c r="C12" s="16">
        <v>201445335</v>
      </c>
      <c r="D12" s="16">
        <v>121376986.96000001</v>
      </c>
      <c r="E12" s="16">
        <v>120427575.88</v>
      </c>
      <c r="F12" s="16">
        <v>93023460.450000003</v>
      </c>
      <c r="G12" s="16"/>
      <c r="H12" s="263">
        <f t="shared" si="0"/>
        <v>76.640113401938407</v>
      </c>
      <c r="I12" s="263">
        <f t="shared" si="1"/>
        <v>77.24431864566732</v>
      </c>
    </row>
    <row r="13" spans="1:9" ht="12.75" customHeight="1">
      <c r="A13" s="5"/>
      <c r="B13" s="5" t="s">
        <v>563</v>
      </c>
      <c r="C13" s="16">
        <v>100000000</v>
      </c>
      <c r="D13" s="16">
        <v>98408778.840000004</v>
      </c>
      <c r="E13" s="16">
        <v>97445315.049999997</v>
      </c>
      <c r="F13" s="16">
        <v>64867252.439999998</v>
      </c>
      <c r="G13" s="16"/>
      <c r="H13" s="263">
        <f t="shared" si="0"/>
        <v>65.916123748944983</v>
      </c>
      <c r="I13" s="263">
        <f t="shared" si="1"/>
        <v>66.567851319189714</v>
      </c>
    </row>
    <row r="14" spans="1:9" ht="12.75" customHeight="1">
      <c r="A14" s="23" t="s">
        <v>17</v>
      </c>
      <c r="B14" s="23"/>
      <c r="C14" s="24">
        <f>C15</f>
        <v>33000000</v>
      </c>
      <c r="D14" s="24">
        <f>D15</f>
        <v>23410436.809999999</v>
      </c>
      <c r="E14" s="24">
        <f>E15</f>
        <v>6884933.29</v>
      </c>
      <c r="F14" s="24">
        <f>F15</f>
        <v>6363611.0700000003</v>
      </c>
      <c r="G14" s="24"/>
      <c r="H14" s="264">
        <f t="shared" si="0"/>
        <v>27.18279509966991</v>
      </c>
      <c r="I14" s="264">
        <f t="shared" si="1"/>
        <v>92.428071587023325</v>
      </c>
    </row>
    <row r="15" spans="1:9" ht="12.75" customHeight="1">
      <c r="A15" s="5"/>
      <c r="B15" s="5" t="s">
        <v>562</v>
      </c>
      <c r="C15" s="16">
        <v>33000000</v>
      </c>
      <c r="D15" s="16">
        <v>23410436.809999999</v>
      </c>
      <c r="E15" s="16">
        <v>6884933.29</v>
      </c>
      <c r="F15" s="16">
        <v>6363611.0700000003</v>
      </c>
      <c r="G15" s="16"/>
      <c r="H15" s="265">
        <f t="shared" si="0"/>
        <v>27.18279509966991</v>
      </c>
      <c r="I15" s="265">
        <f t="shared" si="1"/>
        <v>92.428071587023325</v>
      </c>
    </row>
    <row r="16" spans="1:9" ht="12.75" customHeight="1">
      <c r="A16" s="23" t="s">
        <v>19</v>
      </c>
      <c r="B16" s="23"/>
      <c r="C16" s="24">
        <f>C17</f>
        <v>3115471.5</v>
      </c>
      <c r="D16" s="24">
        <f>D17</f>
        <v>3050992.801</v>
      </c>
      <c r="E16" s="24">
        <f>E17</f>
        <v>1767364.1539999996</v>
      </c>
      <c r="F16" s="24">
        <f>F17</f>
        <v>1713445.2199999995</v>
      </c>
      <c r="G16" s="24"/>
      <c r="H16" s="262">
        <f t="shared" si="0"/>
        <v>56.16025116278206</v>
      </c>
      <c r="I16" s="262">
        <f t="shared" si="1"/>
        <v>96.949189340636579</v>
      </c>
    </row>
    <row r="17" spans="1:9" ht="12.75" customHeight="1">
      <c r="A17" s="5"/>
      <c r="B17" s="5" t="s">
        <v>561</v>
      </c>
      <c r="C17" s="16">
        <v>3115471.5</v>
      </c>
      <c r="D17" s="16">
        <v>3050992.801</v>
      </c>
      <c r="E17" s="16">
        <v>1767364.1539999996</v>
      </c>
      <c r="F17" s="16">
        <v>1713445.2199999995</v>
      </c>
      <c r="G17" s="16"/>
      <c r="H17" s="263">
        <f t="shared" si="0"/>
        <v>56.16025116278206</v>
      </c>
      <c r="I17" s="263">
        <f t="shared" si="1"/>
        <v>96.949189340636579</v>
      </c>
    </row>
    <row r="18" spans="1:9" ht="12.75" customHeight="1">
      <c r="A18" s="23" t="s">
        <v>294</v>
      </c>
      <c r="B18" s="23"/>
      <c r="C18" s="24">
        <f>SUM(C19:C21)</f>
        <v>545632058.55000007</v>
      </c>
      <c r="D18" s="24">
        <f>SUM(D19:D21)</f>
        <v>493302142.13200003</v>
      </c>
      <c r="E18" s="24">
        <f>SUM(E19:E21)</f>
        <v>468567776.56700003</v>
      </c>
      <c r="F18" s="24">
        <f>SUM(F19:F21)</f>
        <v>457138222.19999999</v>
      </c>
      <c r="G18" s="24"/>
      <c r="H18" s="262">
        <f t="shared" si="0"/>
        <v>92.669012184763005</v>
      </c>
      <c r="I18" s="262">
        <f t="shared" si="1"/>
        <v>97.560746824986637</v>
      </c>
    </row>
    <row r="19" spans="1:9" ht="12.75" customHeight="1">
      <c r="A19" s="5"/>
      <c r="B19" s="5" t="s">
        <v>560</v>
      </c>
      <c r="C19" s="16">
        <v>454773000</v>
      </c>
      <c r="D19" s="16">
        <v>402773000</v>
      </c>
      <c r="E19" s="16">
        <v>402773000</v>
      </c>
      <c r="F19" s="16">
        <v>402773000</v>
      </c>
      <c r="G19" s="16"/>
      <c r="H19" s="263">
        <f t="shared" si="0"/>
        <v>100</v>
      </c>
      <c r="I19" s="263">
        <f t="shared" si="1"/>
        <v>100</v>
      </c>
    </row>
    <row r="20" spans="1:9" ht="12.75" customHeight="1">
      <c r="A20" s="5"/>
      <c r="B20" s="5" t="s">
        <v>559</v>
      </c>
      <c r="C20" s="16">
        <v>90059058.550000042</v>
      </c>
      <c r="D20" s="16">
        <v>89729142.132000014</v>
      </c>
      <c r="E20" s="16">
        <v>65329776.567000046</v>
      </c>
      <c r="F20" s="16">
        <v>54355994.199999981</v>
      </c>
      <c r="G20" s="16"/>
      <c r="H20" s="263">
        <f t="shared" si="0"/>
        <v>60.577860111531209</v>
      </c>
      <c r="I20" s="263">
        <f t="shared" si="1"/>
        <v>83.202479874172354</v>
      </c>
    </row>
    <row r="21" spans="1:9" ht="12.75" customHeight="1">
      <c r="A21" s="5"/>
      <c r="B21" s="5" t="s">
        <v>292</v>
      </c>
      <c r="C21" s="16">
        <v>800000</v>
      </c>
      <c r="D21" s="16">
        <v>800000</v>
      </c>
      <c r="E21" s="16">
        <v>465000</v>
      </c>
      <c r="F21" s="16">
        <v>9228</v>
      </c>
      <c r="G21" s="16"/>
      <c r="H21" s="263">
        <f t="shared" si="0"/>
        <v>1.1535</v>
      </c>
      <c r="I21" s="263">
        <f t="shared" si="1"/>
        <v>1.9845161290322582</v>
      </c>
    </row>
    <row r="22" spans="1:9" ht="12.75" customHeight="1">
      <c r="A22" s="23" t="s">
        <v>558</v>
      </c>
      <c r="B22" s="23"/>
      <c r="C22" s="24">
        <f>SUM(C23:C24)</f>
        <v>1432446820</v>
      </c>
      <c r="D22" s="24">
        <f>SUM(D23:D24)</f>
        <v>1031635980</v>
      </c>
      <c r="E22" s="24">
        <f>SUM(E23:E24)</f>
        <v>982775522</v>
      </c>
      <c r="F22" s="24">
        <f>SUM(F23:F24)</f>
        <v>980813555</v>
      </c>
      <c r="G22" s="24"/>
      <c r="H22" s="264">
        <f t="shared" si="0"/>
        <v>95.073608716128717</v>
      </c>
      <c r="I22" s="264">
        <f t="shared" si="1"/>
        <v>99.800364685924691</v>
      </c>
    </row>
    <row r="23" spans="1:9" ht="12.75" customHeight="1">
      <c r="A23" s="5"/>
      <c r="B23" s="5" t="s">
        <v>557</v>
      </c>
      <c r="C23" s="16">
        <v>31933995</v>
      </c>
      <c r="D23" s="16">
        <v>0</v>
      </c>
      <c r="E23" s="16">
        <v>0</v>
      </c>
      <c r="F23" s="16">
        <v>0</v>
      </c>
      <c r="G23" s="16"/>
      <c r="H23" s="265" t="str">
        <f t="shared" si="0"/>
        <v>n.a.</v>
      </c>
      <c r="I23" s="265" t="str">
        <f t="shared" si="1"/>
        <v>n.a.</v>
      </c>
    </row>
    <row r="24" spans="1:9" ht="12.75" customHeight="1">
      <c r="A24" s="5"/>
      <c r="B24" s="5" t="s">
        <v>556</v>
      </c>
      <c r="C24" s="16">
        <v>1400512825</v>
      </c>
      <c r="D24" s="16">
        <v>1031635980</v>
      </c>
      <c r="E24" s="16">
        <v>982775522</v>
      </c>
      <c r="F24" s="16">
        <v>980813555</v>
      </c>
      <c r="G24" s="16"/>
      <c r="H24" s="263">
        <f t="shared" si="0"/>
        <v>95.073608716128717</v>
      </c>
      <c r="I24" s="263">
        <f t="shared" si="1"/>
        <v>99.800364685924691</v>
      </c>
    </row>
    <row r="25" spans="1:9" ht="12.75" customHeight="1">
      <c r="A25" s="23" t="s">
        <v>555</v>
      </c>
      <c r="B25" s="23"/>
      <c r="C25" s="24">
        <f>C26</f>
        <v>24808956260</v>
      </c>
      <c r="D25" s="24">
        <f>D26</f>
        <v>24808956260</v>
      </c>
      <c r="E25" s="24">
        <f>E26</f>
        <v>18699487075.989998</v>
      </c>
      <c r="F25" s="24">
        <f>F26</f>
        <v>10928838020.219999</v>
      </c>
      <c r="G25" s="24"/>
      <c r="H25" s="262">
        <f t="shared" si="0"/>
        <v>44.051986329794914</v>
      </c>
      <c r="I25" s="262">
        <f t="shared" si="1"/>
        <v>58.444587147272856</v>
      </c>
    </row>
    <row r="26" spans="1:9" ht="12.75" customHeight="1" thickBot="1">
      <c r="A26" s="189"/>
      <c r="B26" s="188" t="s">
        <v>662</v>
      </c>
      <c r="C26" s="18">
        <v>24808956260</v>
      </c>
      <c r="D26" s="18">
        <v>24808956260</v>
      </c>
      <c r="E26" s="18">
        <v>18699487075.989998</v>
      </c>
      <c r="F26" s="18">
        <v>10928838020.219999</v>
      </c>
      <c r="G26" s="18"/>
      <c r="H26" s="19">
        <f t="shared" si="0"/>
        <v>44.051986329794914</v>
      </c>
      <c r="I26" s="19">
        <f t="shared" si="1"/>
        <v>58.444587147272856</v>
      </c>
    </row>
    <row r="27" spans="1:9" ht="58.5" customHeight="1">
      <c r="A27" s="358" t="s">
        <v>554</v>
      </c>
      <c r="B27" s="358"/>
      <c r="C27" s="358"/>
      <c r="D27" s="358"/>
      <c r="E27" s="358"/>
      <c r="F27" s="358"/>
      <c r="G27" s="358"/>
      <c r="H27" s="358"/>
      <c r="I27" s="358"/>
    </row>
    <row r="28" spans="1:9" ht="9" customHeight="1">
      <c r="A28" s="351"/>
      <c r="B28" s="351"/>
      <c r="C28" s="351"/>
      <c r="D28" s="351"/>
      <c r="E28" s="351"/>
      <c r="F28" s="351"/>
      <c r="G28" s="351"/>
      <c r="H28" s="351"/>
      <c r="I28" s="351"/>
    </row>
  </sheetData>
  <mergeCells count="11">
    <mergeCell ref="A27:I27"/>
    <mergeCell ref="A28:I28"/>
    <mergeCell ref="A1:B1"/>
    <mergeCell ref="A3:I3"/>
    <mergeCell ref="A4:A7"/>
    <mergeCell ref="B4:B7"/>
    <mergeCell ref="E4:F4"/>
    <mergeCell ref="H4:I5"/>
    <mergeCell ref="C5:C6"/>
    <mergeCell ref="D5:D6"/>
    <mergeCell ref="E5:E6"/>
  </mergeCells>
  <pageMargins left="0.25" right="0.25" top="0.75" bottom="0.75" header="0.3" footer="0.3"/>
  <pageSetup scale="9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287"/>
  <sheetViews>
    <sheetView showGridLines="0" zoomScale="140" zoomScaleNormal="140" workbookViewId="0">
      <selection sqref="A1:B1"/>
    </sheetView>
  </sheetViews>
  <sheetFormatPr baseColWidth="10" defaultColWidth="11.42578125" defaultRowHeight="12"/>
  <cols>
    <col min="1" max="1" width="5.42578125" style="286" customWidth="1"/>
    <col min="2" max="2" width="56.5703125" style="1" customWidth="1"/>
    <col min="3" max="6" width="14.7109375" style="1" customWidth="1"/>
    <col min="7" max="7" width="1.140625" style="1" customWidth="1"/>
    <col min="8" max="9" width="14.7109375" style="1" customWidth="1"/>
    <col min="10" max="16384" width="11.42578125" style="1"/>
  </cols>
  <sheetData>
    <row r="1" spans="1:46" s="116" customFormat="1" ht="35.25" customHeight="1">
      <c r="A1" s="352" t="s">
        <v>0</v>
      </c>
      <c r="B1" s="352"/>
      <c r="C1" s="40" t="s">
        <v>89</v>
      </c>
      <c r="D1" s="298"/>
      <c r="E1" s="297"/>
    </row>
    <row r="2" spans="1:46" ht="14.25" customHeight="1">
      <c r="B2" s="206"/>
      <c r="C2" s="205"/>
      <c r="D2" s="48"/>
      <c r="E2" s="48"/>
      <c r="F2" s="48"/>
      <c r="G2" s="48"/>
    </row>
    <row r="3" spans="1:46" s="115" customFormat="1" ht="56.25" customHeight="1">
      <c r="A3" s="337" t="s">
        <v>618</v>
      </c>
      <c r="B3" s="337"/>
      <c r="C3" s="337"/>
      <c r="D3" s="337"/>
      <c r="E3" s="337"/>
      <c r="F3" s="337"/>
      <c r="G3" s="337"/>
      <c r="H3" s="337"/>
      <c r="I3" s="337"/>
    </row>
    <row r="4" spans="1:46" ht="12.75" customHeight="1">
      <c r="A4" s="375" t="s">
        <v>4</v>
      </c>
      <c r="B4" s="338" t="s">
        <v>33</v>
      </c>
      <c r="C4" s="205"/>
      <c r="D4" s="99"/>
      <c r="E4" s="340" t="s">
        <v>1</v>
      </c>
      <c r="F4" s="340"/>
      <c r="G4" s="118"/>
      <c r="H4" s="338" t="s">
        <v>3</v>
      </c>
      <c r="I4" s="338"/>
    </row>
    <row r="5" spans="1:46" ht="12.75" customHeight="1">
      <c r="A5" s="375"/>
      <c r="B5" s="338"/>
      <c r="C5" s="335" t="s">
        <v>617</v>
      </c>
      <c r="D5" s="335" t="s">
        <v>676</v>
      </c>
      <c r="E5" s="341" t="s">
        <v>80</v>
      </c>
      <c r="F5" s="114" t="s">
        <v>34</v>
      </c>
      <c r="G5" s="285"/>
      <c r="H5" s="339"/>
      <c r="I5" s="339"/>
    </row>
    <row r="6" spans="1:46" ht="26.25" customHeight="1">
      <c r="A6" s="375"/>
      <c r="B6" s="338"/>
      <c r="C6" s="335"/>
      <c r="D6" s="335"/>
      <c r="E6" s="335"/>
      <c r="F6" s="270" t="s">
        <v>652</v>
      </c>
      <c r="G6" s="271"/>
      <c r="H6" s="96" t="s">
        <v>79</v>
      </c>
      <c r="I6" s="96" t="s">
        <v>675</v>
      </c>
    </row>
    <row r="7" spans="1:46" ht="12.75" customHeight="1">
      <c r="A7" s="376"/>
      <c r="B7" s="339"/>
      <c r="C7" s="28" t="s">
        <v>6</v>
      </c>
      <c r="D7" s="28" t="s">
        <v>7</v>
      </c>
      <c r="E7" s="28" t="s">
        <v>8</v>
      </c>
      <c r="F7" s="29" t="s">
        <v>9</v>
      </c>
      <c r="G7" s="29"/>
      <c r="H7" s="29" t="s">
        <v>76</v>
      </c>
      <c r="I7" s="29" t="s">
        <v>77</v>
      </c>
    </row>
    <row r="8" spans="1:46" s="2" customFormat="1" ht="11.25" customHeight="1">
      <c r="A8" s="287"/>
      <c r="B8" s="204" t="s">
        <v>249</v>
      </c>
      <c r="C8" s="202">
        <f>+C9+C11+C17+C19+C21+C25+C29+C31+C34+C55+C62+C64+C67+C71+C73+C75</f>
        <v>36878401378.535782</v>
      </c>
      <c r="D8" s="202">
        <f>+D9+D11+D17+D19+D21+D25+D29+D31+D34+D55+D62+D64+D67+D71+D73+D75</f>
        <v>29648261240.143574</v>
      </c>
      <c r="E8" s="202">
        <f>+E9+E11+E17+E19+E21+E25+E29+E31+E34+E55+E62+E64+E67+E71+E73+E75</f>
        <v>26504791615.16713</v>
      </c>
      <c r="F8" s="202">
        <f>+F9+F11+F17+F19+F21+F25+F29+F31+F34+F55+F62+F64+F67+F71+F73+F75</f>
        <v>24632791644.516056</v>
      </c>
      <c r="G8" s="202"/>
      <c r="H8" s="203">
        <f t="shared" ref="H8:H39" si="0">IFERROR(F8/D8*100,"n.a.")</f>
        <v>83.083427540645786</v>
      </c>
      <c r="I8" s="203">
        <f t="shared" ref="I8:I39" si="1">IFERROR(F8/E8*100,"n.a.")</f>
        <v>92.937126245581041</v>
      </c>
      <c r="AR8" s="202" t="e">
        <f>+AR9+AR11+AR17+AR19+AR25+AR29+AR31+AR34+AR55+AR62+AR64+AR67+AR71+AR73+AR75</f>
        <v>#REF!</v>
      </c>
      <c r="AS8" s="202" t="e">
        <f>+AS9+AS11+AS17+AS19+AS25+AS29+AS31+AS34+AS55+AS62+AS64+AS67+AS71+AS73+AS75</f>
        <v>#REF!</v>
      </c>
      <c r="AT8" s="202" t="e">
        <f>+AT9+AT11+AT17+AT19+AT25+AT29+AT31+AT34+AT55+AT62+AT64+AT67+AT71+AT73+AT75</f>
        <v>#REF!</v>
      </c>
    </row>
    <row r="9" spans="1:46">
      <c r="A9" s="370" t="s">
        <v>616</v>
      </c>
      <c r="B9" s="370"/>
      <c r="C9" s="138">
        <f>+C10</f>
        <v>222097196</v>
      </c>
      <c r="D9" s="138">
        <f>+D10</f>
        <v>179701537.96000001</v>
      </c>
      <c r="E9" s="138">
        <f>+E10</f>
        <v>107191252.82000005</v>
      </c>
      <c r="F9" s="138">
        <f>+F10</f>
        <v>105272202.66000004</v>
      </c>
      <c r="G9" s="138"/>
      <c r="H9" s="197">
        <f t="shared" si="0"/>
        <v>58.581692652754434</v>
      </c>
      <c r="I9" s="197">
        <f t="shared" si="1"/>
        <v>98.209695185462039</v>
      </c>
      <c r="AR9" s="138" t="e">
        <f>+AR10</f>
        <v>#REF!</v>
      </c>
      <c r="AS9" s="138" t="e">
        <f>+AS10</f>
        <v>#REF!</v>
      </c>
      <c r="AT9" s="138" t="e">
        <f>+AT10</f>
        <v>#REF!</v>
      </c>
    </row>
    <row r="10" spans="1:46">
      <c r="A10" s="275"/>
      <c r="B10" s="199" t="s">
        <v>615</v>
      </c>
      <c r="C10" s="198">
        <v>222097196</v>
      </c>
      <c r="D10" s="198">
        <v>179701537.96000001</v>
      </c>
      <c r="E10" s="198">
        <v>107191252.82000005</v>
      </c>
      <c r="F10" s="198">
        <v>105272202.66000004</v>
      </c>
      <c r="G10" s="198"/>
      <c r="H10" s="195">
        <f t="shared" si="0"/>
        <v>58.581692652754434</v>
      </c>
      <c r="I10" s="195">
        <f t="shared" si="1"/>
        <v>98.209695185462039</v>
      </c>
      <c r="AR10" s="194" t="e">
        <f>+#REF!</f>
        <v>#REF!</v>
      </c>
      <c r="AS10" s="194" t="e">
        <f>+#REF!</f>
        <v>#REF!</v>
      </c>
      <c r="AT10" s="194" t="e">
        <f>+#REF!</f>
        <v>#REF!</v>
      </c>
    </row>
    <row r="11" spans="1:46" ht="18" customHeight="1">
      <c r="A11" s="371" t="s">
        <v>614</v>
      </c>
      <c r="B11" s="371"/>
      <c r="C11" s="138">
        <f>SUM(C12:C16)</f>
        <v>12347760148</v>
      </c>
      <c r="D11" s="138">
        <f>SUM(D12:D16)</f>
        <v>9256896234.5200005</v>
      </c>
      <c r="E11" s="138">
        <f>SUM(E12:E16)</f>
        <v>8350103838.2600012</v>
      </c>
      <c r="F11" s="138">
        <f>SUM(F12:F16)</f>
        <v>7493187434.7700005</v>
      </c>
      <c r="G11" s="138"/>
      <c r="H11" s="197">
        <f t="shared" si="0"/>
        <v>80.947082531043904</v>
      </c>
      <c r="I11" s="197">
        <f t="shared" si="1"/>
        <v>89.737655721553693</v>
      </c>
      <c r="AR11" s="138" t="e">
        <f>SUM(AR13:AR16)</f>
        <v>#REF!</v>
      </c>
      <c r="AS11" s="138" t="e">
        <f>SUM(AS13:AS16)</f>
        <v>#REF!</v>
      </c>
      <c r="AT11" s="138" t="e">
        <f>SUM(AT13:AT16)</f>
        <v>#REF!</v>
      </c>
    </row>
    <row r="12" spans="1:46">
      <c r="A12" s="275"/>
      <c r="B12" s="199" t="s">
        <v>224</v>
      </c>
      <c r="C12" s="198">
        <v>41229097</v>
      </c>
      <c r="D12" s="198">
        <v>40417368</v>
      </c>
      <c r="E12" s="198">
        <v>40175962.240000002</v>
      </c>
      <c r="F12" s="198">
        <v>27032472.359999999</v>
      </c>
      <c r="G12" s="198"/>
      <c r="H12" s="195">
        <f t="shared" si="0"/>
        <v>66.883307097087567</v>
      </c>
      <c r="I12" s="195">
        <f t="shared" si="1"/>
        <v>67.285189583053523</v>
      </c>
      <c r="AR12" s="198" t="e">
        <f>+#REF!</f>
        <v>#REF!</v>
      </c>
      <c r="AS12" s="198" t="e">
        <f>+#REF!</f>
        <v>#REF!</v>
      </c>
      <c r="AT12" s="198" t="e">
        <f>+#REF!</f>
        <v>#REF!</v>
      </c>
    </row>
    <row r="13" spans="1:46">
      <c r="A13" s="275"/>
      <c r="B13" s="199" t="s">
        <v>42</v>
      </c>
      <c r="C13" s="198">
        <v>665061387</v>
      </c>
      <c r="D13" s="194">
        <v>0</v>
      </c>
      <c r="E13" s="198">
        <v>0</v>
      </c>
      <c r="F13" s="198">
        <v>0</v>
      </c>
      <c r="G13" s="198"/>
      <c r="H13" s="195" t="str">
        <f t="shared" si="0"/>
        <v>n.a.</v>
      </c>
      <c r="I13" s="195" t="str">
        <f t="shared" si="1"/>
        <v>n.a.</v>
      </c>
      <c r="AR13" s="198" t="e">
        <f>+#REF!</f>
        <v>#REF!</v>
      </c>
      <c r="AS13" s="198" t="e">
        <f>+#REF!</f>
        <v>#REF!</v>
      </c>
      <c r="AT13" s="198" t="e">
        <f>+#REF!</f>
        <v>#REF!</v>
      </c>
    </row>
    <row r="14" spans="1:46" s="2" customFormat="1">
      <c r="A14" s="275"/>
      <c r="B14" s="196" t="s">
        <v>188</v>
      </c>
      <c r="C14" s="198">
        <v>2445751708</v>
      </c>
      <c r="D14" s="198">
        <v>1423436401.1600001</v>
      </c>
      <c r="E14" s="198">
        <v>1422380032.0799999</v>
      </c>
      <c r="F14" s="198">
        <v>1343345663.54</v>
      </c>
      <c r="G14" s="198"/>
      <c r="H14" s="195">
        <f t="shared" si="0"/>
        <v>94.373423529514071</v>
      </c>
      <c r="I14" s="195">
        <f t="shared" si="1"/>
        <v>94.443512510195674</v>
      </c>
      <c r="AR14" s="198" t="e">
        <f>+#REF!</f>
        <v>#REF!</v>
      </c>
      <c r="AS14" s="198" t="e">
        <f>+#REF!</f>
        <v>#REF!</v>
      </c>
      <c r="AT14" s="198" t="e">
        <f>+#REF!</f>
        <v>#REF!</v>
      </c>
    </row>
    <row r="15" spans="1:46">
      <c r="A15" s="275"/>
      <c r="B15" s="199" t="s">
        <v>148</v>
      </c>
      <c r="C15" s="198">
        <v>2176414234</v>
      </c>
      <c r="D15" s="198">
        <v>1844831179.6700001</v>
      </c>
      <c r="E15" s="198">
        <v>1398966959.5700002</v>
      </c>
      <c r="F15" s="198">
        <v>852454135.11000001</v>
      </c>
      <c r="G15" s="198"/>
      <c r="H15" s="195">
        <f t="shared" si="0"/>
        <v>46.207704233537804</v>
      </c>
      <c r="I15" s="195">
        <f t="shared" si="1"/>
        <v>60.934543827398066</v>
      </c>
      <c r="AR15" s="198" t="e">
        <f>+#REF!</f>
        <v>#REF!</v>
      </c>
      <c r="AS15" s="198" t="e">
        <f>+#REF!</f>
        <v>#REF!</v>
      </c>
      <c r="AT15" s="198" t="e">
        <f>+#REF!</f>
        <v>#REF!</v>
      </c>
    </row>
    <row r="16" spans="1:46">
      <c r="A16" s="275"/>
      <c r="B16" s="199" t="s">
        <v>57</v>
      </c>
      <c r="C16" s="198">
        <v>7019303722</v>
      </c>
      <c r="D16" s="198">
        <v>5948211285.6900005</v>
      </c>
      <c r="E16" s="198">
        <v>5488580884.3700008</v>
      </c>
      <c r="F16" s="198">
        <v>5270355163.7600002</v>
      </c>
      <c r="G16" s="198"/>
      <c r="H16" s="195">
        <f t="shared" si="0"/>
        <v>88.604034231925098</v>
      </c>
      <c r="I16" s="195">
        <f t="shared" si="1"/>
        <v>96.024004652433035</v>
      </c>
      <c r="AR16" s="198" t="e">
        <f>+#REF!</f>
        <v>#REF!</v>
      </c>
      <c r="AS16" s="198" t="e">
        <f>+#REF!</f>
        <v>#REF!</v>
      </c>
      <c r="AT16" s="198" t="e">
        <f>+#REF!</f>
        <v>#REF!</v>
      </c>
    </row>
    <row r="17" spans="1:46" s="2" customFormat="1">
      <c r="A17" s="371" t="s">
        <v>613</v>
      </c>
      <c r="B17" s="371"/>
      <c r="C17" s="138">
        <f>+C18</f>
        <v>643490107.99000013</v>
      </c>
      <c r="D17" s="138">
        <f>+D18</f>
        <v>653278590.39999986</v>
      </c>
      <c r="E17" s="138">
        <f>+E18</f>
        <v>536195837.34000003</v>
      </c>
      <c r="F17" s="138">
        <f>+F18</f>
        <v>514586207.23000008</v>
      </c>
      <c r="G17" s="138"/>
      <c r="H17" s="197">
        <f t="shared" si="0"/>
        <v>78.769795121392391</v>
      </c>
      <c r="I17" s="197">
        <f t="shared" si="1"/>
        <v>95.969825089056528</v>
      </c>
      <c r="AR17" s="138" t="e">
        <f>+AR18</f>
        <v>#REF!</v>
      </c>
      <c r="AS17" s="138" t="e">
        <f>+AS18</f>
        <v>#REF!</v>
      </c>
      <c r="AT17" s="138" t="e">
        <f>+AT18</f>
        <v>#REF!</v>
      </c>
    </row>
    <row r="18" spans="1:46" s="2" customFormat="1">
      <c r="A18" s="275"/>
      <c r="B18" s="196" t="s">
        <v>612</v>
      </c>
      <c r="C18" s="198">
        <v>643490107.99000013</v>
      </c>
      <c r="D18" s="198">
        <v>653278590.39999986</v>
      </c>
      <c r="E18" s="198">
        <v>536195837.34000003</v>
      </c>
      <c r="F18" s="198">
        <v>514586207.23000008</v>
      </c>
      <c r="G18" s="198"/>
      <c r="H18" s="195">
        <f t="shared" si="0"/>
        <v>78.769795121392391</v>
      </c>
      <c r="I18" s="195">
        <f t="shared" si="1"/>
        <v>95.969825089056528</v>
      </c>
      <c r="AR18" s="198" t="e">
        <f>+#REF!</f>
        <v>#REF!</v>
      </c>
      <c r="AS18" s="198" t="e">
        <f>+#REF!</f>
        <v>#REF!</v>
      </c>
      <c r="AT18" s="198" t="e">
        <f>+#REF!</f>
        <v>#REF!</v>
      </c>
    </row>
    <row r="19" spans="1:46" s="2" customFormat="1">
      <c r="A19" s="371" t="s">
        <v>611</v>
      </c>
      <c r="B19" s="371"/>
      <c r="C19" s="138">
        <f>SUM(C20:C20)</f>
        <v>10000000</v>
      </c>
      <c r="D19" s="138">
        <f>SUM(D20:D20)</f>
        <v>10000000</v>
      </c>
      <c r="E19" s="138">
        <f>SUM(E20:E20)</f>
        <v>0</v>
      </c>
      <c r="F19" s="138">
        <f>SUM(F20:F20)</f>
        <v>0</v>
      </c>
      <c r="G19" s="138"/>
      <c r="H19" s="197">
        <f t="shared" si="0"/>
        <v>0</v>
      </c>
      <c r="I19" s="197" t="str">
        <f t="shared" si="1"/>
        <v>n.a.</v>
      </c>
      <c r="AR19" s="138" t="e">
        <f>SUM(AR20:AR20)</f>
        <v>#REF!</v>
      </c>
      <c r="AS19" s="138" t="e">
        <f>SUM(AS20:AS20)</f>
        <v>#REF!</v>
      </c>
      <c r="AT19" s="138" t="e">
        <f>SUM(AT20:AT20)</f>
        <v>#REF!</v>
      </c>
    </row>
    <row r="20" spans="1:46" s="2" customFormat="1">
      <c r="A20" s="275"/>
      <c r="B20" s="196" t="s">
        <v>610</v>
      </c>
      <c r="C20" s="198">
        <v>10000000</v>
      </c>
      <c r="D20" s="198">
        <v>10000000</v>
      </c>
      <c r="E20" s="198">
        <v>0</v>
      </c>
      <c r="F20" s="198">
        <v>0</v>
      </c>
      <c r="G20" s="198"/>
      <c r="H20" s="195">
        <f t="shared" si="0"/>
        <v>0</v>
      </c>
      <c r="I20" s="195" t="str">
        <f t="shared" si="1"/>
        <v>n.a.</v>
      </c>
      <c r="AR20" s="198" t="e">
        <f>+#REF!</f>
        <v>#REF!</v>
      </c>
      <c r="AS20" s="198" t="e">
        <f>+#REF!</f>
        <v>#REF!</v>
      </c>
      <c r="AT20" s="198" t="e">
        <f>+#REF!</f>
        <v>#REF!</v>
      </c>
    </row>
    <row r="21" spans="1:46" s="2" customFormat="1">
      <c r="A21" s="371" t="s">
        <v>14</v>
      </c>
      <c r="B21" s="371"/>
      <c r="C21" s="138">
        <f>SUM(C22:C24)</f>
        <v>60472989.017348319</v>
      </c>
      <c r="D21" s="138">
        <f>SUM(D22:D24)</f>
        <v>60798937.326656103</v>
      </c>
      <c r="E21" s="138">
        <f>SUM(E22:E24)</f>
        <v>48761811.759806767</v>
      </c>
      <c r="F21" s="138">
        <f>SUM(F22:F24)</f>
        <v>46522918.107786521</v>
      </c>
      <c r="G21" s="138"/>
      <c r="H21" s="197">
        <f t="shared" si="0"/>
        <v>76.519294832130996</v>
      </c>
      <c r="I21" s="197">
        <f t="shared" si="1"/>
        <v>95.408510120483854</v>
      </c>
      <c r="AR21" s="138">
        <f>SUM(AR22:AR22)</f>
        <v>0</v>
      </c>
      <c r="AS21" s="138">
        <f>SUM(AS22:AS22)</f>
        <v>0</v>
      </c>
      <c r="AT21" s="138">
        <f>SUM(AT22:AT22)</f>
        <v>0</v>
      </c>
    </row>
    <row r="22" spans="1:46" s="2" customFormat="1">
      <c r="A22" s="275"/>
      <c r="B22" s="196" t="s">
        <v>609</v>
      </c>
      <c r="C22" s="198">
        <v>48345959.001871251</v>
      </c>
      <c r="D22" s="198">
        <v>48407093.436677396</v>
      </c>
      <c r="E22" s="198">
        <v>39005854.574999057</v>
      </c>
      <c r="F22" s="198">
        <v>36816176.132233344</v>
      </c>
      <c r="G22" s="198"/>
      <c r="H22" s="195">
        <f t="shared" si="0"/>
        <v>76.055333048230949</v>
      </c>
      <c r="I22" s="195">
        <f t="shared" si="1"/>
        <v>94.386282606485452</v>
      </c>
      <c r="AR22" s="198"/>
      <c r="AS22" s="198"/>
      <c r="AT22" s="198"/>
    </row>
    <row r="23" spans="1:46" s="2" customFormat="1">
      <c r="A23" s="275"/>
      <c r="B23" s="196" t="s">
        <v>16</v>
      </c>
      <c r="C23" s="198">
        <v>949064.022945759</v>
      </c>
      <c r="D23" s="198">
        <v>1149636.9851353911</v>
      </c>
      <c r="E23" s="198">
        <v>1062469.3932151101</v>
      </c>
      <c r="F23" s="198">
        <v>1029311.4785980851</v>
      </c>
      <c r="G23" s="198"/>
      <c r="H23" s="195">
        <f t="shared" si="0"/>
        <v>89.533608600532673</v>
      </c>
      <c r="I23" s="195">
        <f t="shared" si="1"/>
        <v>96.879165194896885</v>
      </c>
      <c r="AR23" s="198"/>
      <c r="AS23" s="198"/>
      <c r="AT23" s="198"/>
    </row>
    <row r="24" spans="1:46" s="2" customFormat="1">
      <c r="A24" s="275"/>
      <c r="B24" s="196" t="s">
        <v>529</v>
      </c>
      <c r="C24" s="198">
        <v>11177965.992531311</v>
      </c>
      <c r="D24" s="198">
        <v>11242206.904843312</v>
      </c>
      <c r="E24" s="198">
        <v>8693487.791592598</v>
      </c>
      <c r="F24" s="198">
        <v>8677430.496955093</v>
      </c>
      <c r="G24" s="198"/>
      <c r="H24" s="195">
        <f t="shared" si="0"/>
        <v>77.186183908576936</v>
      </c>
      <c r="I24" s="195">
        <f t="shared" si="1"/>
        <v>99.815295137895816</v>
      </c>
      <c r="AR24" s="198"/>
      <c r="AS24" s="198"/>
      <c r="AT24" s="198"/>
    </row>
    <row r="25" spans="1:46" s="2" customFormat="1">
      <c r="A25" s="370" t="s">
        <v>608</v>
      </c>
      <c r="B25" s="370"/>
      <c r="C25" s="138">
        <f>SUM(C26:C28)</f>
        <v>436172809</v>
      </c>
      <c r="D25" s="138">
        <f>SUM(D26:D28)</f>
        <v>152250530.06999999</v>
      </c>
      <c r="E25" s="138">
        <f>SUM(E26:E28)</f>
        <v>152250530.06999999</v>
      </c>
      <c r="F25" s="138">
        <f>SUM(F26:F28)</f>
        <v>150736646.41999999</v>
      </c>
      <c r="G25" s="138"/>
      <c r="H25" s="197">
        <f t="shared" si="0"/>
        <v>99.005662805046413</v>
      </c>
      <c r="I25" s="197">
        <f t="shared" si="1"/>
        <v>99.005662805046413</v>
      </c>
      <c r="AR25" s="138" t="e">
        <f>SUM(AR26:AR28)</f>
        <v>#REF!</v>
      </c>
      <c r="AS25" s="138" t="e">
        <f>SUM(AS26:AS28)</f>
        <v>#REF!</v>
      </c>
      <c r="AT25" s="138" t="e">
        <f>SUM(AT26:AT28)</f>
        <v>#REF!</v>
      </c>
    </row>
    <row r="26" spans="1:46" s="2" customFormat="1">
      <c r="A26" s="275"/>
      <c r="B26" s="199" t="s">
        <v>607</v>
      </c>
      <c r="C26" s="198">
        <v>13585135</v>
      </c>
      <c r="D26" s="198">
        <v>57730.97</v>
      </c>
      <c r="E26" s="198">
        <v>57730.97</v>
      </c>
      <c r="F26" s="198">
        <v>57730.97</v>
      </c>
      <c r="G26" s="198"/>
      <c r="H26" s="195">
        <f t="shared" si="0"/>
        <v>100</v>
      </c>
      <c r="I26" s="195">
        <f t="shared" si="1"/>
        <v>100</v>
      </c>
      <c r="AR26" s="198" t="e">
        <f>+#REF!</f>
        <v>#REF!</v>
      </c>
      <c r="AS26" s="198" t="e">
        <f>+#REF!</f>
        <v>#REF!</v>
      </c>
      <c r="AT26" s="198" t="e">
        <f>+#REF!</f>
        <v>#REF!</v>
      </c>
    </row>
    <row r="27" spans="1:46" s="2" customFormat="1">
      <c r="A27" s="275"/>
      <c r="B27" s="199" t="s">
        <v>59</v>
      </c>
      <c r="C27" s="198">
        <v>0</v>
      </c>
      <c r="D27" s="198">
        <v>13527404.029999999</v>
      </c>
      <c r="E27" s="198">
        <v>13527404.029999999</v>
      </c>
      <c r="F27" s="198">
        <v>12013521.16</v>
      </c>
      <c r="G27" s="198"/>
      <c r="H27" s="195">
        <f t="shared" si="0"/>
        <v>88.808770207183656</v>
      </c>
      <c r="I27" s="195">
        <f t="shared" si="1"/>
        <v>88.808770207183656</v>
      </c>
      <c r="AR27" s="198"/>
      <c r="AS27" s="198"/>
      <c r="AT27" s="198"/>
    </row>
    <row r="28" spans="1:46" s="2" customFormat="1">
      <c r="A28" s="275"/>
      <c r="B28" s="196" t="s">
        <v>606</v>
      </c>
      <c r="C28" s="198">
        <v>422587674</v>
      </c>
      <c r="D28" s="198">
        <v>138665395.06999999</v>
      </c>
      <c r="E28" s="198">
        <v>138665395.06999999</v>
      </c>
      <c r="F28" s="198">
        <v>138665394.28999999</v>
      </c>
      <c r="G28" s="198"/>
      <c r="H28" s="195">
        <f t="shared" si="0"/>
        <v>99.999999437494836</v>
      </c>
      <c r="I28" s="195">
        <f t="shared" si="1"/>
        <v>99.999999437494836</v>
      </c>
      <c r="AR28" s="198" t="e">
        <f>+#REF!</f>
        <v>#REF!</v>
      </c>
      <c r="AS28" s="198" t="e">
        <f>+#REF!</f>
        <v>#REF!</v>
      </c>
      <c r="AT28" s="198" t="e">
        <f>+#REF!</f>
        <v>#REF!</v>
      </c>
    </row>
    <row r="29" spans="1:46" s="2" customFormat="1">
      <c r="A29" s="370" t="s">
        <v>605</v>
      </c>
      <c r="B29" s="370"/>
      <c r="C29" s="138">
        <f>+C30</f>
        <v>16712375</v>
      </c>
      <c r="D29" s="138">
        <f>+D30</f>
        <v>32651156.720000003</v>
      </c>
      <c r="E29" s="138">
        <f>+E30</f>
        <v>19984340.620000001</v>
      </c>
      <c r="F29" s="138">
        <f>+F30</f>
        <v>19984340.620000001</v>
      </c>
      <c r="G29" s="138"/>
      <c r="H29" s="197">
        <f t="shared" si="0"/>
        <v>61.205612993670378</v>
      </c>
      <c r="I29" s="197">
        <f t="shared" si="1"/>
        <v>100</v>
      </c>
      <c r="AR29" s="138" t="e">
        <f>+AR30</f>
        <v>#REF!</v>
      </c>
      <c r="AS29" s="138" t="e">
        <f>+AS30</f>
        <v>#REF!</v>
      </c>
      <c r="AT29" s="138" t="e">
        <f>+AT30</f>
        <v>#REF!</v>
      </c>
    </row>
    <row r="30" spans="1:46" s="2" customFormat="1">
      <c r="A30" s="275"/>
      <c r="B30" s="196" t="s">
        <v>604</v>
      </c>
      <c r="C30" s="198">
        <v>16712375</v>
      </c>
      <c r="D30" s="198">
        <v>32651156.720000003</v>
      </c>
      <c r="E30" s="198">
        <v>19984340.620000001</v>
      </c>
      <c r="F30" s="198">
        <v>19984340.620000001</v>
      </c>
      <c r="G30" s="198"/>
      <c r="H30" s="195">
        <f t="shared" si="0"/>
        <v>61.205612993670378</v>
      </c>
      <c r="I30" s="195">
        <f t="shared" si="1"/>
        <v>100</v>
      </c>
      <c r="AR30" s="198" t="e">
        <f>+#REF!</f>
        <v>#REF!</v>
      </c>
      <c r="AS30" s="198" t="e">
        <f>+#REF!</f>
        <v>#REF!</v>
      </c>
      <c r="AT30" s="198" t="e">
        <f>+#REF!</f>
        <v>#REF!</v>
      </c>
    </row>
    <row r="31" spans="1:46" s="2" customFormat="1">
      <c r="A31" s="370" t="s">
        <v>603</v>
      </c>
      <c r="B31" s="370"/>
      <c r="C31" s="138">
        <f>SUM(C32:C33)</f>
        <v>1044471073.7486351</v>
      </c>
      <c r="D31" s="138">
        <f>SUM(D32:D33)</f>
        <v>670576113.5031209</v>
      </c>
      <c r="E31" s="138">
        <f>SUM(E32:E33)</f>
        <v>601380163.47907555</v>
      </c>
      <c r="F31" s="138">
        <f>SUM(F32:F33)</f>
        <v>540980257.22688472</v>
      </c>
      <c r="G31" s="138"/>
      <c r="H31" s="197">
        <f t="shared" si="0"/>
        <v>80.673952789755461</v>
      </c>
      <c r="I31" s="197">
        <f t="shared" si="1"/>
        <v>89.956451855217807</v>
      </c>
      <c r="AR31" s="138" t="e">
        <f>SUM(AR32:AR32)</f>
        <v>#REF!</v>
      </c>
      <c r="AS31" s="138" t="e">
        <f>SUM(AS32:AS32)</f>
        <v>#REF!</v>
      </c>
      <c r="AT31" s="138" t="e">
        <f>SUM(AT32:AT32)</f>
        <v>#REF!</v>
      </c>
    </row>
    <row r="32" spans="1:46" s="2" customFormat="1">
      <c r="A32" s="275"/>
      <c r="B32" s="199" t="s">
        <v>602</v>
      </c>
      <c r="C32" s="198">
        <v>9031444.9900000002</v>
      </c>
      <c r="D32" s="198">
        <v>9031444.9900000002</v>
      </c>
      <c r="E32" s="198">
        <v>8763594.7375999987</v>
      </c>
      <c r="F32" s="198">
        <v>8690223.6556000002</v>
      </c>
      <c r="G32" s="198"/>
      <c r="H32" s="195">
        <f t="shared" si="0"/>
        <v>96.221852264196755</v>
      </c>
      <c r="I32" s="195">
        <f t="shared" si="1"/>
        <v>99.162774133253777</v>
      </c>
      <c r="AR32" s="198" t="e">
        <f>+#REF!</f>
        <v>#REF!</v>
      </c>
      <c r="AS32" s="198" t="e">
        <f>+#REF!</f>
        <v>#REF!</v>
      </c>
      <c r="AT32" s="198" t="e">
        <f>+#REF!</f>
        <v>#REF!</v>
      </c>
    </row>
    <row r="33" spans="1:46" s="2" customFormat="1">
      <c r="A33" s="275"/>
      <c r="B33" s="199" t="s">
        <v>62</v>
      </c>
      <c r="C33" s="198">
        <v>1035439628.758635</v>
      </c>
      <c r="D33" s="198">
        <v>661544668.51312089</v>
      </c>
      <c r="E33" s="198">
        <v>592616568.74147558</v>
      </c>
      <c r="F33" s="198">
        <v>532290033.57128471</v>
      </c>
      <c r="G33" s="198"/>
      <c r="H33" s="195">
        <f t="shared" si="0"/>
        <v>80.461691992417201</v>
      </c>
      <c r="I33" s="195">
        <f t="shared" si="1"/>
        <v>89.820309057793509</v>
      </c>
      <c r="AR33" s="198" t="e">
        <f>+#REF!</f>
        <v>#REF!</v>
      </c>
      <c r="AS33" s="198" t="e">
        <f>+#REF!</f>
        <v>#REF!</v>
      </c>
      <c r="AT33" s="198" t="e">
        <f>+#REF!</f>
        <v>#REF!</v>
      </c>
    </row>
    <row r="34" spans="1:46" s="2" customFormat="1">
      <c r="A34" s="371" t="s">
        <v>601</v>
      </c>
      <c r="B34" s="371"/>
      <c r="C34" s="138">
        <f>SUM(C35:C54)</f>
        <v>9247089359.1300011</v>
      </c>
      <c r="D34" s="138">
        <f>SUM(D35:D54)</f>
        <v>6120325663.0352011</v>
      </c>
      <c r="E34" s="138">
        <f>SUM(E35:E54)</f>
        <v>5187634553.1943007</v>
      </c>
      <c r="F34" s="138">
        <f>SUM(F35:F54)</f>
        <v>4708710028.6971006</v>
      </c>
      <c r="G34" s="138"/>
      <c r="H34" s="197">
        <f t="shared" si="0"/>
        <v>76.935612383115412</v>
      </c>
      <c r="I34" s="197">
        <f t="shared" si="1"/>
        <v>90.767959470038207</v>
      </c>
      <c r="AR34" s="138" t="e">
        <f>SUM(AR39:AR54)</f>
        <v>#REF!</v>
      </c>
      <c r="AS34" s="138" t="e">
        <f>SUM(AS39:AS54)</f>
        <v>#REF!</v>
      </c>
      <c r="AT34" s="138" t="e">
        <f>SUM(AT39:AT54)</f>
        <v>#REF!</v>
      </c>
    </row>
    <row r="35" spans="1:46" s="2" customFormat="1">
      <c r="A35" s="274"/>
      <c r="B35" s="199" t="s">
        <v>600</v>
      </c>
      <c r="C35" s="198">
        <v>4163947.65</v>
      </c>
      <c r="D35" s="198">
        <v>3897775.3440000005</v>
      </c>
      <c r="E35" s="198">
        <v>2990481.8309999998</v>
      </c>
      <c r="F35" s="198">
        <v>1410249.0554999996</v>
      </c>
      <c r="G35" s="198"/>
      <c r="H35" s="195">
        <f t="shared" si="0"/>
        <v>36.180870651533361</v>
      </c>
      <c r="I35" s="195">
        <f t="shared" si="1"/>
        <v>47.15792087017698</v>
      </c>
      <c r="AR35" s="198" t="e">
        <f>+#REF!</f>
        <v>#REF!</v>
      </c>
      <c r="AS35" s="198" t="e">
        <f>+#REF!</f>
        <v>#REF!</v>
      </c>
      <c r="AT35" s="198" t="e">
        <f>+#REF!</f>
        <v>#REF!</v>
      </c>
    </row>
    <row r="36" spans="1:46" s="2" customFormat="1">
      <c r="A36" s="274"/>
      <c r="B36" s="199" t="s">
        <v>599</v>
      </c>
      <c r="C36" s="198">
        <v>229234764</v>
      </c>
      <c r="D36" s="198">
        <v>230179792.37</v>
      </c>
      <c r="E36" s="198">
        <v>153303097.07000002</v>
      </c>
      <c r="F36" s="198">
        <v>152574278.30000001</v>
      </c>
      <c r="G36" s="198"/>
      <c r="H36" s="195">
        <f t="shared" si="0"/>
        <v>66.284827494650855</v>
      </c>
      <c r="I36" s="195">
        <f t="shared" si="1"/>
        <v>99.524589663268699</v>
      </c>
      <c r="AR36" s="198" t="e">
        <f>+#REF!</f>
        <v>#REF!</v>
      </c>
      <c r="AS36" s="198" t="e">
        <f>+#REF!</f>
        <v>#REF!</v>
      </c>
      <c r="AT36" s="198" t="e">
        <f>+#REF!</f>
        <v>#REF!</v>
      </c>
    </row>
    <row r="37" spans="1:46" s="2" customFormat="1">
      <c r="A37" s="196"/>
      <c r="B37" s="196" t="s">
        <v>598</v>
      </c>
      <c r="C37" s="201">
        <v>1568726401</v>
      </c>
      <c r="D37" s="201">
        <v>1660109987.8</v>
      </c>
      <c r="E37" s="201">
        <v>1249279578.3700008</v>
      </c>
      <c r="F37" s="201">
        <v>1247073005.1300008</v>
      </c>
      <c r="G37" s="201"/>
      <c r="H37" s="195">
        <f t="shared" si="0"/>
        <v>75.119902554326458</v>
      </c>
      <c r="I37" s="195">
        <f t="shared" si="1"/>
        <v>99.823372343692753</v>
      </c>
      <c r="AR37" s="201" t="e">
        <f>+#REF!</f>
        <v>#REF!</v>
      </c>
      <c r="AS37" s="201" t="e">
        <f>+#REF!</f>
        <v>#REF!</v>
      </c>
      <c r="AT37" s="201" t="e">
        <f>+#REF!</f>
        <v>#REF!</v>
      </c>
    </row>
    <row r="38" spans="1:46" s="2" customFormat="1">
      <c r="A38" s="274"/>
      <c r="B38" s="199" t="s">
        <v>597</v>
      </c>
      <c r="C38" s="198">
        <v>197465040</v>
      </c>
      <c r="D38" s="198">
        <v>198604929.98999998</v>
      </c>
      <c r="E38" s="198">
        <v>135667862.64999998</v>
      </c>
      <c r="F38" s="198">
        <v>103396523.90999997</v>
      </c>
      <c r="G38" s="198"/>
      <c r="H38" s="195">
        <f t="shared" si="0"/>
        <v>52.0614085034073</v>
      </c>
      <c r="I38" s="195">
        <f t="shared" si="1"/>
        <v>76.212982124399957</v>
      </c>
      <c r="AR38" s="198" t="e">
        <f>+#REF!</f>
        <v>#REF!</v>
      </c>
      <c r="AS38" s="198" t="e">
        <f>+#REF!</f>
        <v>#REF!</v>
      </c>
      <c r="AT38" s="198" t="e">
        <f>+#REF!</f>
        <v>#REF!</v>
      </c>
    </row>
    <row r="39" spans="1:46" s="2" customFormat="1">
      <c r="A39" s="196"/>
      <c r="B39" s="196" t="s">
        <v>596</v>
      </c>
      <c r="C39" s="198">
        <v>68910654.499999985</v>
      </c>
      <c r="D39" s="198">
        <v>63435305.910500012</v>
      </c>
      <c r="E39" s="198">
        <v>43178375.090500005</v>
      </c>
      <c r="F39" s="198">
        <v>38423610.339500003</v>
      </c>
      <c r="G39" s="198"/>
      <c r="H39" s="195">
        <f t="shared" si="0"/>
        <v>60.571332932028952</v>
      </c>
      <c r="I39" s="195">
        <f t="shared" si="1"/>
        <v>88.988087807764373</v>
      </c>
      <c r="AR39" s="198" t="e">
        <f>+#REF!</f>
        <v>#REF!</v>
      </c>
      <c r="AS39" s="198" t="e">
        <f>+#REF!</f>
        <v>#REF!</v>
      </c>
      <c r="AT39" s="198" t="e">
        <f>+#REF!</f>
        <v>#REF!</v>
      </c>
    </row>
    <row r="40" spans="1:46" s="2" customFormat="1">
      <c r="A40" s="274"/>
      <c r="B40" s="199" t="s">
        <v>595</v>
      </c>
      <c r="C40" s="198">
        <v>94443837.299999997</v>
      </c>
      <c r="D40" s="198">
        <v>91227998.18400009</v>
      </c>
      <c r="E40" s="198">
        <v>72470104.181999892</v>
      </c>
      <c r="F40" s="198">
        <v>70910996.02200003</v>
      </c>
      <c r="G40" s="198"/>
      <c r="H40" s="195">
        <f t="shared" ref="H40:H71" si="2">IFERROR(F40/D40*100,"n.a.")</f>
        <v>77.729422363272533</v>
      </c>
      <c r="I40" s="195">
        <f t="shared" ref="I40:I71" si="3">IFERROR(F40/E40*100,"n.a.")</f>
        <v>97.848618851044634</v>
      </c>
      <c r="AR40" s="198" t="e">
        <f>+#REF!</f>
        <v>#REF!</v>
      </c>
      <c r="AS40" s="198" t="e">
        <f>+#REF!</f>
        <v>#REF!</v>
      </c>
      <c r="AT40" s="198" t="e">
        <f>+#REF!</f>
        <v>#REF!</v>
      </c>
    </row>
    <row r="41" spans="1:46" s="2" customFormat="1">
      <c r="A41" s="274"/>
      <c r="B41" s="199" t="s">
        <v>594</v>
      </c>
      <c r="C41" s="198">
        <v>193425305</v>
      </c>
      <c r="D41" s="198">
        <v>193583758.94000003</v>
      </c>
      <c r="E41" s="198">
        <v>89264667.839999989</v>
      </c>
      <c r="F41" s="198">
        <v>87411329.160000011</v>
      </c>
      <c r="G41" s="198"/>
      <c r="H41" s="195">
        <f t="shared" si="2"/>
        <v>45.154267919289943</v>
      </c>
      <c r="I41" s="195">
        <f t="shared" si="3"/>
        <v>97.923771269365005</v>
      </c>
      <c r="AR41" s="198" t="e">
        <f>+#REF!</f>
        <v>#REF!</v>
      </c>
      <c r="AS41" s="198" t="e">
        <f>+#REF!</f>
        <v>#REF!</v>
      </c>
      <c r="AT41" s="198" t="e">
        <f>+#REF!</f>
        <v>#REF!</v>
      </c>
    </row>
    <row r="42" spans="1:46" s="2" customFormat="1">
      <c r="A42" s="274"/>
      <c r="B42" s="199" t="s">
        <v>593</v>
      </c>
      <c r="C42" s="198">
        <v>939406.95</v>
      </c>
      <c r="D42" s="198">
        <v>1358502.3225</v>
      </c>
      <c r="E42" s="198">
        <v>997826.17949999997</v>
      </c>
      <c r="F42" s="198">
        <v>29978.785499999998</v>
      </c>
      <c r="G42" s="198"/>
      <c r="H42" s="195">
        <f t="shared" si="2"/>
        <v>2.2067526130416315</v>
      </c>
      <c r="I42" s="195">
        <f t="shared" si="3"/>
        <v>3.0044095971727307</v>
      </c>
      <c r="AR42" s="198" t="e">
        <f>+#REF!</f>
        <v>#REF!</v>
      </c>
      <c r="AS42" s="198" t="e">
        <f>+#REF!</f>
        <v>#REF!</v>
      </c>
      <c r="AT42" s="198" t="e">
        <f>+#REF!</f>
        <v>#REF!</v>
      </c>
    </row>
    <row r="43" spans="1:46" s="2" customFormat="1">
      <c r="A43" s="274"/>
      <c r="B43" s="199" t="s">
        <v>592</v>
      </c>
      <c r="C43" s="198">
        <v>26488499.79999999</v>
      </c>
      <c r="D43" s="198">
        <v>11792690.453000002</v>
      </c>
      <c r="E43" s="198">
        <v>7846888.891499999</v>
      </c>
      <c r="F43" s="198">
        <v>6359024.9794999994</v>
      </c>
      <c r="G43" s="198"/>
      <c r="H43" s="195">
        <f t="shared" si="2"/>
        <v>53.923445246392397</v>
      </c>
      <c r="I43" s="195">
        <f t="shared" si="3"/>
        <v>81.038804899968682</v>
      </c>
      <c r="AR43" s="198" t="e">
        <f>+#REF!</f>
        <v>#REF!</v>
      </c>
      <c r="AS43" s="198" t="e">
        <f>+#REF!</f>
        <v>#REF!</v>
      </c>
      <c r="AT43" s="198" t="e">
        <f>+#REF!</f>
        <v>#REF!</v>
      </c>
    </row>
    <row r="44" spans="1:46" s="2" customFormat="1">
      <c r="A44" s="274"/>
      <c r="B44" s="199" t="s">
        <v>591</v>
      </c>
      <c r="C44" s="198">
        <v>3195649284</v>
      </c>
      <c r="D44" s="198">
        <v>366000000</v>
      </c>
      <c r="E44" s="198">
        <v>297530418.00999999</v>
      </c>
      <c r="F44" s="198">
        <v>0</v>
      </c>
      <c r="G44" s="198"/>
      <c r="H44" s="195">
        <f t="shared" si="2"/>
        <v>0</v>
      </c>
      <c r="I44" s="195">
        <f t="shared" si="3"/>
        <v>0</v>
      </c>
      <c r="AR44" s="198" t="e">
        <f>+#REF!</f>
        <v>#REF!</v>
      </c>
      <c r="AS44" s="198" t="e">
        <f>+#REF!</f>
        <v>#REF!</v>
      </c>
      <c r="AT44" s="198" t="e">
        <f>+#REF!</f>
        <v>#REF!</v>
      </c>
    </row>
    <row r="45" spans="1:46" s="2" customFormat="1">
      <c r="A45" s="274"/>
      <c r="B45" s="199" t="s">
        <v>37</v>
      </c>
      <c r="C45" s="198">
        <v>10413603</v>
      </c>
      <c r="D45" s="198">
        <v>10226488.219999999</v>
      </c>
      <c r="E45" s="198">
        <v>7442423.5199999996</v>
      </c>
      <c r="F45" s="198">
        <v>7037147.0599999996</v>
      </c>
      <c r="G45" s="198"/>
      <c r="H45" s="195">
        <f t="shared" si="2"/>
        <v>68.812938602299596</v>
      </c>
      <c r="I45" s="195">
        <f t="shared" si="3"/>
        <v>94.554509577278125</v>
      </c>
      <c r="AR45" s="198" t="e">
        <f>+#REF!</f>
        <v>#REF!</v>
      </c>
      <c r="AS45" s="198" t="e">
        <f>+#REF!</f>
        <v>#REF!</v>
      </c>
      <c r="AT45" s="198" t="e">
        <f>+#REF!</f>
        <v>#REF!</v>
      </c>
    </row>
    <row r="46" spans="1:46" s="2" customFormat="1">
      <c r="A46" s="196"/>
      <c r="B46" s="196" t="s">
        <v>52</v>
      </c>
      <c r="C46" s="198">
        <v>4075378.9499999988</v>
      </c>
      <c r="D46" s="198">
        <v>4024498.6515000002</v>
      </c>
      <c r="E46" s="198">
        <v>2544245.5109999985</v>
      </c>
      <c r="F46" s="198">
        <v>2538334.7474999987</v>
      </c>
      <c r="G46" s="198"/>
      <c r="H46" s="195">
        <f t="shared" si="2"/>
        <v>63.072073500482283</v>
      </c>
      <c r="I46" s="195">
        <f t="shared" si="3"/>
        <v>99.76768108759768</v>
      </c>
      <c r="AR46" s="198" t="e">
        <f>+#REF!</f>
        <v>#REF!</v>
      </c>
      <c r="AS46" s="198" t="e">
        <f>+#REF!</f>
        <v>#REF!</v>
      </c>
      <c r="AT46" s="198" t="e">
        <f>+#REF!</f>
        <v>#REF!</v>
      </c>
    </row>
    <row r="47" spans="1:46" s="2" customFormat="1">
      <c r="A47" s="274"/>
      <c r="B47" s="199" t="s">
        <v>20</v>
      </c>
      <c r="C47" s="198">
        <v>126379590.59999998</v>
      </c>
      <c r="D47" s="198">
        <v>57841292.712499999</v>
      </c>
      <c r="E47" s="198">
        <v>35887693.258000001</v>
      </c>
      <c r="F47" s="198">
        <v>29458262.960000008</v>
      </c>
      <c r="G47" s="198"/>
      <c r="H47" s="195">
        <f t="shared" si="2"/>
        <v>50.929468513821483</v>
      </c>
      <c r="I47" s="195">
        <f t="shared" si="3"/>
        <v>82.084581887784722</v>
      </c>
      <c r="AR47" s="198" t="e">
        <f>+#REF!</f>
        <v>#REF!</v>
      </c>
      <c r="AS47" s="198" t="e">
        <f>+#REF!</f>
        <v>#REF!</v>
      </c>
      <c r="AT47" s="198" t="e">
        <f>+#REF!</f>
        <v>#REF!</v>
      </c>
    </row>
    <row r="48" spans="1:46" s="2" customFormat="1">
      <c r="A48" s="274"/>
      <c r="B48" s="199" t="s">
        <v>590</v>
      </c>
      <c r="C48" s="198">
        <v>83432</v>
      </c>
      <c r="D48" s="198">
        <v>83432</v>
      </c>
      <c r="E48" s="198">
        <v>0</v>
      </c>
      <c r="F48" s="198">
        <v>0</v>
      </c>
      <c r="G48" s="198"/>
      <c r="H48" s="195">
        <f t="shared" si="2"/>
        <v>0</v>
      </c>
      <c r="I48" s="195" t="str">
        <f t="shared" si="3"/>
        <v>n.a.</v>
      </c>
      <c r="AR48" s="198" t="e">
        <f>+#REF!</f>
        <v>#REF!</v>
      </c>
      <c r="AS48" s="198" t="e">
        <f>+#REF!</f>
        <v>#REF!</v>
      </c>
      <c r="AT48" s="198" t="e">
        <f>+#REF!</f>
        <v>#REF!</v>
      </c>
    </row>
    <row r="49" spans="1:46" s="2" customFormat="1">
      <c r="A49" s="274"/>
      <c r="B49" s="199" t="s">
        <v>589</v>
      </c>
      <c r="C49" s="198">
        <v>234894914</v>
      </c>
      <c r="D49" s="198">
        <v>237535007</v>
      </c>
      <c r="E49" s="198">
        <v>237535007</v>
      </c>
      <c r="F49" s="198">
        <v>208416302.99000001</v>
      </c>
      <c r="G49" s="198"/>
      <c r="H49" s="195">
        <f t="shared" si="2"/>
        <v>87.741299954999903</v>
      </c>
      <c r="I49" s="195">
        <f t="shared" si="3"/>
        <v>87.741299954999903</v>
      </c>
      <c r="AR49" s="198" t="e">
        <f>+#REF!</f>
        <v>#REF!</v>
      </c>
      <c r="AS49" s="198" t="e">
        <f>+#REF!</f>
        <v>#REF!</v>
      </c>
      <c r="AT49" s="198" t="e">
        <f>+#REF!</f>
        <v>#REF!</v>
      </c>
    </row>
    <row r="50" spans="1:46" s="2" customFormat="1">
      <c r="A50" s="274"/>
      <c r="B50" s="199" t="s">
        <v>13</v>
      </c>
      <c r="C50" s="198">
        <v>315747492</v>
      </c>
      <c r="D50" s="198">
        <v>231689274.21000001</v>
      </c>
      <c r="E50" s="198">
        <v>230892674.21000001</v>
      </c>
      <c r="F50" s="198">
        <v>211196754.21000001</v>
      </c>
      <c r="G50" s="198"/>
      <c r="H50" s="195">
        <f t="shared" si="2"/>
        <v>91.155171049728494</v>
      </c>
      <c r="I50" s="195">
        <f t="shared" si="3"/>
        <v>91.469664393905234</v>
      </c>
      <c r="AR50" s="198" t="e">
        <f>+#REF!</f>
        <v>#REF!</v>
      </c>
      <c r="AS50" s="198" t="e">
        <f>+#REF!</f>
        <v>#REF!</v>
      </c>
      <c r="AT50" s="198" t="e">
        <f>+#REF!</f>
        <v>#REF!</v>
      </c>
    </row>
    <row r="51" spans="1:46" s="2" customFormat="1">
      <c r="A51" s="274"/>
      <c r="B51" s="199" t="s">
        <v>81</v>
      </c>
      <c r="C51" s="198">
        <v>743078961.38000011</v>
      </c>
      <c r="D51" s="198">
        <v>657610427.06720006</v>
      </c>
      <c r="E51" s="198">
        <v>609483446.91079998</v>
      </c>
      <c r="F51" s="198">
        <v>553768634.5976001</v>
      </c>
      <c r="G51" s="198"/>
      <c r="H51" s="195">
        <f t="shared" si="2"/>
        <v>84.209223547030447</v>
      </c>
      <c r="I51" s="195">
        <f t="shared" si="3"/>
        <v>90.858683267676355</v>
      </c>
      <c r="AR51" s="198" t="e">
        <f>+#REF!</f>
        <v>#REF!</v>
      </c>
      <c r="AS51" s="198" t="e">
        <f>+#REF!</f>
        <v>#REF!</v>
      </c>
      <c r="AT51" s="198" t="e">
        <f>+#REF!</f>
        <v>#REF!</v>
      </c>
    </row>
    <row r="52" spans="1:46" s="2" customFormat="1">
      <c r="A52" s="274"/>
      <c r="B52" s="199" t="s">
        <v>74</v>
      </c>
      <c r="C52" s="198">
        <v>1999999998</v>
      </c>
      <c r="D52" s="198">
        <v>2058509490.8600006</v>
      </c>
      <c r="E52" s="198">
        <v>1968704751.6700003</v>
      </c>
      <c r="F52" s="198">
        <v>1957193416.1999998</v>
      </c>
      <c r="G52" s="198"/>
      <c r="H52" s="195">
        <f t="shared" si="2"/>
        <v>95.078182776914318</v>
      </c>
      <c r="I52" s="195">
        <f t="shared" si="3"/>
        <v>99.415283807272985</v>
      </c>
      <c r="AR52" s="198" t="e">
        <f>+#REF!</f>
        <v>#REF!</v>
      </c>
      <c r="AS52" s="198" t="e">
        <f>+#REF!</f>
        <v>#REF!</v>
      </c>
      <c r="AT52" s="198" t="e">
        <f>+#REF!</f>
        <v>#REF!</v>
      </c>
    </row>
    <row r="53" spans="1:46" s="2" customFormat="1">
      <c r="A53" s="274"/>
      <c r="B53" s="199" t="s">
        <v>588</v>
      </c>
      <c r="C53" s="198">
        <v>188570937</v>
      </c>
      <c r="D53" s="198">
        <v>2855104</v>
      </c>
      <c r="E53" s="198">
        <v>2855104</v>
      </c>
      <c r="F53" s="198">
        <v>0</v>
      </c>
      <c r="G53" s="198"/>
      <c r="H53" s="195">
        <f t="shared" si="2"/>
        <v>0</v>
      </c>
      <c r="I53" s="195">
        <f t="shared" si="3"/>
        <v>0</v>
      </c>
      <c r="AR53" s="198" t="e">
        <f>+#REF!</f>
        <v>#REF!</v>
      </c>
      <c r="AS53" s="198" t="e">
        <f>+#REF!</f>
        <v>#REF!</v>
      </c>
      <c r="AT53" s="198" t="e">
        <f>+#REF!</f>
        <v>#REF!</v>
      </c>
    </row>
    <row r="54" spans="1:46" s="2" customFormat="1">
      <c r="A54" s="274"/>
      <c r="B54" s="199" t="s">
        <v>587</v>
      </c>
      <c r="C54" s="198">
        <v>44397912</v>
      </c>
      <c r="D54" s="198">
        <v>39759907</v>
      </c>
      <c r="E54" s="198">
        <v>39759907</v>
      </c>
      <c r="F54" s="198">
        <v>31512180.25</v>
      </c>
      <c r="G54" s="198"/>
      <c r="H54" s="195">
        <f t="shared" si="2"/>
        <v>79.256171927162711</v>
      </c>
      <c r="I54" s="195">
        <f t="shared" si="3"/>
        <v>79.256171927162711</v>
      </c>
      <c r="AR54" s="198" t="e">
        <f>+#REF!</f>
        <v>#REF!</v>
      </c>
      <c r="AS54" s="198" t="e">
        <f>+#REF!</f>
        <v>#REF!</v>
      </c>
      <c r="AT54" s="198" t="e">
        <f>+#REF!</f>
        <v>#REF!</v>
      </c>
    </row>
    <row r="55" spans="1:46" s="2" customFormat="1">
      <c r="A55" s="371" t="s">
        <v>586</v>
      </c>
      <c r="B55" s="371"/>
      <c r="C55" s="138">
        <f>SUM(C56:C61)</f>
        <v>878283185.14980006</v>
      </c>
      <c r="D55" s="138">
        <f>SUM(D56:D61)</f>
        <v>881307785.648597</v>
      </c>
      <c r="E55" s="138">
        <f>SUM(E56:E61)</f>
        <v>739033346.54394293</v>
      </c>
      <c r="F55" s="138">
        <f>SUM(F56:F61)</f>
        <v>710487247.70428002</v>
      </c>
      <c r="G55" s="138"/>
      <c r="H55" s="197">
        <f t="shared" si="2"/>
        <v>80.617380133706419</v>
      </c>
      <c r="I55" s="197">
        <f t="shared" si="3"/>
        <v>96.137373371153345</v>
      </c>
      <c r="AR55" s="138" t="e">
        <f>SUM(AR56:AR60)</f>
        <v>#REF!</v>
      </c>
      <c r="AS55" s="138" t="e">
        <f>SUM(AS56:AS60)</f>
        <v>#REF!</v>
      </c>
      <c r="AT55" s="138" t="e">
        <f>SUM(AT56:AT60)</f>
        <v>#REF!</v>
      </c>
    </row>
    <row r="56" spans="1:46" s="2" customFormat="1">
      <c r="A56" s="274"/>
      <c r="B56" s="199" t="s">
        <v>37</v>
      </c>
      <c r="C56" s="198">
        <v>2668192.8498000004</v>
      </c>
      <c r="D56" s="198">
        <v>4130820.627597</v>
      </c>
      <c r="E56" s="198">
        <v>2269574.0654430003</v>
      </c>
      <c r="F56" s="198">
        <v>2198799.34828</v>
      </c>
      <c r="G56" s="198"/>
      <c r="H56" s="195">
        <f t="shared" si="2"/>
        <v>53.2291170812492</v>
      </c>
      <c r="I56" s="195">
        <f t="shared" si="3"/>
        <v>96.881585922194361</v>
      </c>
      <c r="AR56" s="198" t="e">
        <f>+#REF!</f>
        <v>#REF!</v>
      </c>
      <c r="AS56" s="198" t="e">
        <f>+#REF!</f>
        <v>#REF!</v>
      </c>
      <c r="AT56" s="198" t="e">
        <f>+#REF!</f>
        <v>#REF!</v>
      </c>
    </row>
    <row r="57" spans="1:46" s="2" customFormat="1">
      <c r="A57" s="274"/>
      <c r="B57" s="199" t="s">
        <v>585</v>
      </c>
      <c r="C57" s="198">
        <v>213174498.5</v>
      </c>
      <c r="D57" s="198">
        <v>234114349.73500004</v>
      </c>
      <c r="E57" s="198">
        <v>175535939.7349999</v>
      </c>
      <c r="F57" s="198">
        <v>162456296.68499997</v>
      </c>
      <c r="G57" s="198"/>
      <c r="H57" s="195">
        <f t="shared" si="2"/>
        <v>69.391857811743861</v>
      </c>
      <c r="I57" s="195">
        <f t="shared" si="3"/>
        <v>92.548737842663016</v>
      </c>
      <c r="AR57" s="198" t="e">
        <f>+#REF!</f>
        <v>#REF!</v>
      </c>
      <c r="AS57" s="198" t="e">
        <f>+#REF!</f>
        <v>#REF!</v>
      </c>
      <c r="AT57" s="198" t="e">
        <f>+#REF!</f>
        <v>#REF!</v>
      </c>
    </row>
    <row r="58" spans="1:46" s="2" customFormat="1">
      <c r="A58" s="274"/>
      <c r="B58" s="199" t="s">
        <v>584</v>
      </c>
      <c r="C58" s="198">
        <v>55985485</v>
      </c>
      <c r="D58" s="198">
        <v>84248747.519999996</v>
      </c>
      <c r="E58" s="198">
        <v>46848140.890000015</v>
      </c>
      <c r="F58" s="198">
        <v>44624787.574999988</v>
      </c>
      <c r="G58" s="198"/>
      <c r="H58" s="195">
        <f t="shared" si="2"/>
        <v>52.967894346923572</v>
      </c>
      <c r="I58" s="195">
        <f t="shared" si="3"/>
        <v>95.254126902878639</v>
      </c>
      <c r="AR58" s="198" t="e">
        <f>+#REF!</f>
        <v>#REF!</v>
      </c>
      <c r="AS58" s="198" t="e">
        <f>+#REF!</f>
        <v>#REF!</v>
      </c>
      <c r="AT58" s="198" t="e">
        <f>+#REF!</f>
        <v>#REF!</v>
      </c>
    </row>
    <row r="59" spans="1:46" s="2" customFormat="1">
      <c r="A59" s="274"/>
      <c r="B59" s="199" t="s">
        <v>583</v>
      </c>
      <c r="C59" s="198">
        <v>83407006</v>
      </c>
      <c r="D59" s="198">
        <v>92907415.74999994</v>
      </c>
      <c r="E59" s="198">
        <v>65916754.280000016</v>
      </c>
      <c r="F59" s="198">
        <v>60254054.68500001</v>
      </c>
      <c r="G59" s="198"/>
      <c r="H59" s="195">
        <f t="shared" si="2"/>
        <v>64.853870058268242</v>
      </c>
      <c r="I59" s="195">
        <f t="shared" si="3"/>
        <v>91.409316710367605</v>
      </c>
      <c r="AR59" s="198" t="e">
        <f>+#REF!</f>
        <v>#REF!</v>
      </c>
      <c r="AS59" s="198" t="e">
        <f>+#REF!</f>
        <v>#REF!</v>
      </c>
      <c r="AT59" s="198" t="e">
        <f>+#REF!</f>
        <v>#REF!</v>
      </c>
    </row>
    <row r="60" spans="1:46" s="2" customFormat="1">
      <c r="A60" s="196"/>
      <c r="B60" s="196" t="s">
        <v>582</v>
      </c>
      <c r="C60" s="198">
        <v>68275002.800000012</v>
      </c>
      <c r="D60" s="198">
        <v>63133452.015999988</v>
      </c>
      <c r="E60" s="198">
        <v>45689937.573500007</v>
      </c>
      <c r="F60" s="198">
        <v>38180309.411000013</v>
      </c>
      <c r="G60" s="198"/>
      <c r="H60" s="195">
        <f t="shared" si="2"/>
        <v>60.475561199035866</v>
      </c>
      <c r="I60" s="195">
        <f t="shared" si="3"/>
        <v>83.563934289865287</v>
      </c>
      <c r="AR60" s="198" t="e">
        <f>+#REF!</f>
        <v>#REF!</v>
      </c>
      <c r="AS60" s="198" t="e">
        <f>+#REF!</f>
        <v>#REF!</v>
      </c>
      <c r="AT60" s="198" t="e">
        <f>+#REF!</f>
        <v>#REF!</v>
      </c>
    </row>
    <row r="61" spans="1:46" s="2" customFormat="1">
      <c r="A61" s="196"/>
      <c r="B61" s="196" t="s">
        <v>581</v>
      </c>
      <c r="C61" s="198">
        <v>454773000</v>
      </c>
      <c r="D61" s="198">
        <v>402773000</v>
      </c>
      <c r="E61" s="198">
        <v>402773000</v>
      </c>
      <c r="F61" s="198">
        <v>402773000</v>
      </c>
      <c r="G61" s="198"/>
      <c r="H61" s="195">
        <f t="shared" si="2"/>
        <v>100</v>
      </c>
      <c r="I61" s="195">
        <f t="shared" si="3"/>
        <v>100</v>
      </c>
      <c r="AR61" s="198"/>
      <c r="AS61" s="198"/>
      <c r="AT61" s="198"/>
    </row>
    <row r="62" spans="1:46" s="2" customFormat="1">
      <c r="A62" s="371" t="s">
        <v>580</v>
      </c>
      <c r="B62" s="371"/>
      <c r="C62" s="138">
        <f>SUM(C63:C63)</f>
        <v>655000</v>
      </c>
      <c r="D62" s="138">
        <f>SUM(D63:D63)</f>
        <v>655000</v>
      </c>
      <c r="E62" s="138">
        <f>SUM(E63:E63)</f>
        <v>300000</v>
      </c>
      <c r="F62" s="138">
        <f>SUM(F63:F63)</f>
        <v>0</v>
      </c>
      <c r="G62" s="138"/>
      <c r="H62" s="197">
        <f t="shared" si="2"/>
        <v>0</v>
      </c>
      <c r="I62" s="197">
        <f t="shared" si="3"/>
        <v>0</v>
      </c>
      <c r="AR62" s="138" t="e">
        <f>SUM(AR63:AR63)</f>
        <v>#REF!</v>
      </c>
      <c r="AS62" s="138" t="e">
        <f>SUM(AS63:AS63)</f>
        <v>#REF!</v>
      </c>
      <c r="AT62" s="138" t="e">
        <f>SUM(AT63:AT63)</f>
        <v>#REF!</v>
      </c>
    </row>
    <row r="63" spans="1:46" s="2" customFormat="1">
      <c r="A63" s="275"/>
      <c r="B63" s="196" t="s">
        <v>401</v>
      </c>
      <c r="C63" s="198">
        <v>655000</v>
      </c>
      <c r="D63" s="198">
        <v>655000</v>
      </c>
      <c r="E63" s="198">
        <v>300000</v>
      </c>
      <c r="F63" s="198">
        <v>0</v>
      </c>
      <c r="G63" s="198"/>
      <c r="H63" s="195">
        <f t="shared" si="2"/>
        <v>0</v>
      </c>
      <c r="I63" s="195">
        <f t="shared" si="3"/>
        <v>0</v>
      </c>
      <c r="AR63" s="198" t="e">
        <f>+#REF!</f>
        <v>#REF!</v>
      </c>
      <c r="AS63" s="198" t="e">
        <f>+#REF!</f>
        <v>#REF!</v>
      </c>
      <c r="AT63" s="198" t="e">
        <f>+#REF!</f>
        <v>#REF!</v>
      </c>
    </row>
    <row r="64" spans="1:46" s="2" customFormat="1">
      <c r="A64" s="371" t="s">
        <v>579</v>
      </c>
      <c r="B64" s="371"/>
      <c r="C64" s="138">
        <f>SUM(C65:C66)</f>
        <v>6215346263</v>
      </c>
      <c r="D64" s="138">
        <f>SUM(D65:D66)</f>
        <v>6215346263</v>
      </c>
      <c r="E64" s="138">
        <f>SUM(E65:E66)</f>
        <v>6215346263</v>
      </c>
      <c r="F64" s="138">
        <f>SUM(F65:F66)</f>
        <v>6215346263</v>
      </c>
      <c r="G64" s="138"/>
      <c r="H64" s="200">
        <f t="shared" si="2"/>
        <v>100</v>
      </c>
      <c r="I64" s="200">
        <f t="shared" si="3"/>
        <v>100</v>
      </c>
      <c r="AR64" s="138" t="e">
        <f>SUM(AR65:AR66)</f>
        <v>#REF!</v>
      </c>
      <c r="AS64" s="138" t="e">
        <f>SUM(AS65:AS66)</f>
        <v>#REF!</v>
      </c>
      <c r="AT64" s="138" t="e">
        <f>SUM(AT65:AT66)</f>
        <v>#REF!</v>
      </c>
    </row>
    <row r="65" spans="1:46" s="2" customFormat="1">
      <c r="A65" s="275"/>
      <c r="B65" s="199" t="s">
        <v>578</v>
      </c>
      <c r="C65" s="198">
        <v>6035987256</v>
      </c>
      <c r="D65" s="198">
        <v>6035987256</v>
      </c>
      <c r="E65" s="198">
        <v>6035987256</v>
      </c>
      <c r="F65" s="198">
        <v>6035987256</v>
      </c>
      <c r="G65" s="198"/>
      <c r="H65" s="195">
        <f t="shared" si="2"/>
        <v>100</v>
      </c>
      <c r="I65" s="195">
        <f t="shared" si="3"/>
        <v>100</v>
      </c>
      <c r="AR65" s="198" t="e">
        <f>+#REF!</f>
        <v>#REF!</v>
      </c>
      <c r="AS65" s="198" t="e">
        <f>+#REF!</f>
        <v>#REF!</v>
      </c>
      <c r="AT65" s="198" t="e">
        <f>+#REF!</f>
        <v>#REF!</v>
      </c>
    </row>
    <row r="66" spans="1:46" s="2" customFormat="1">
      <c r="A66" s="275"/>
      <c r="B66" s="199" t="s">
        <v>577</v>
      </c>
      <c r="C66" s="198">
        <v>179359007</v>
      </c>
      <c r="D66" s="198">
        <v>179359007</v>
      </c>
      <c r="E66" s="198">
        <v>179359007</v>
      </c>
      <c r="F66" s="198">
        <v>179359007</v>
      </c>
      <c r="G66" s="198"/>
      <c r="H66" s="195">
        <f t="shared" si="2"/>
        <v>100</v>
      </c>
      <c r="I66" s="195">
        <f t="shared" si="3"/>
        <v>100</v>
      </c>
      <c r="AR66" s="198" t="e">
        <f>+#REF!</f>
        <v>#REF!</v>
      </c>
      <c r="AS66" s="198" t="e">
        <f>+#REF!</f>
        <v>#REF!</v>
      </c>
      <c r="AT66" s="198" t="e">
        <f>+#REF!</f>
        <v>#REF!</v>
      </c>
    </row>
    <row r="67" spans="1:46" s="2" customFormat="1">
      <c r="A67" s="371" t="s">
        <v>576</v>
      </c>
      <c r="B67" s="371"/>
      <c r="C67" s="138">
        <f>SUM(C68:C70)</f>
        <v>366029991.5</v>
      </c>
      <c r="D67" s="138">
        <f>SUM(D68:D70)</f>
        <v>368446364.56999999</v>
      </c>
      <c r="E67" s="138">
        <f>SUM(E68:E70)</f>
        <v>311793957.08000004</v>
      </c>
      <c r="F67" s="138">
        <f>SUM(F68:F70)</f>
        <v>311793957.08000004</v>
      </c>
      <c r="G67" s="138"/>
      <c r="H67" s="197">
        <f t="shared" si="2"/>
        <v>84.623974358895666</v>
      </c>
      <c r="I67" s="197">
        <f t="shared" si="3"/>
        <v>100</v>
      </c>
      <c r="AR67" s="138" t="e">
        <f>SUM(AR68:AR70)</f>
        <v>#REF!</v>
      </c>
      <c r="AS67" s="138" t="e">
        <f>SUM(AS68:AS70)</f>
        <v>#REF!</v>
      </c>
      <c r="AT67" s="138" t="e">
        <f>SUM(AT68:AT70)</f>
        <v>#REF!</v>
      </c>
    </row>
    <row r="68" spans="1:46" s="2" customFormat="1">
      <c r="A68" s="288"/>
      <c r="B68" s="196" t="s">
        <v>575</v>
      </c>
      <c r="C68" s="194">
        <v>115517281.5</v>
      </c>
      <c r="D68" s="198">
        <v>117933654.56999999</v>
      </c>
      <c r="E68" s="198">
        <v>85125173.080000013</v>
      </c>
      <c r="F68" s="198">
        <v>85125173.080000013</v>
      </c>
      <c r="G68" s="198"/>
      <c r="H68" s="195">
        <f t="shared" si="2"/>
        <v>72.180560663854962</v>
      </c>
      <c r="I68" s="195">
        <f t="shared" si="3"/>
        <v>100</v>
      </c>
      <c r="AR68" s="194" t="e">
        <f>+#REF!</f>
        <v>#REF!</v>
      </c>
      <c r="AS68" s="194" t="e">
        <f>+#REF!</f>
        <v>#REF!</v>
      </c>
      <c r="AT68" s="194" t="e">
        <f>+#REF!</f>
        <v>#REF!</v>
      </c>
    </row>
    <row r="69" spans="1:46" s="2" customFormat="1">
      <c r="A69" s="288"/>
      <c r="B69" s="196" t="s">
        <v>574</v>
      </c>
      <c r="C69" s="194">
        <v>105462000</v>
      </c>
      <c r="D69" s="198">
        <v>105462000</v>
      </c>
      <c r="E69" s="198">
        <v>81618074</v>
      </c>
      <c r="F69" s="198">
        <v>81618074</v>
      </c>
      <c r="G69" s="198"/>
      <c r="H69" s="195">
        <f t="shared" si="2"/>
        <v>77.390978741157952</v>
      </c>
      <c r="I69" s="195">
        <f t="shared" si="3"/>
        <v>100</v>
      </c>
      <c r="AR69" s="194" t="e">
        <f>+#REF!</f>
        <v>#REF!</v>
      </c>
      <c r="AS69" s="194" t="e">
        <f>+#REF!</f>
        <v>#REF!</v>
      </c>
      <c r="AT69" s="194" t="e">
        <f>+#REF!</f>
        <v>#REF!</v>
      </c>
    </row>
    <row r="70" spans="1:46" s="193" customFormat="1">
      <c r="A70" s="275"/>
      <c r="B70" s="196" t="s">
        <v>573</v>
      </c>
      <c r="C70" s="194">
        <v>145050710</v>
      </c>
      <c r="D70" s="198">
        <v>145050710</v>
      </c>
      <c r="E70" s="198">
        <v>145050710</v>
      </c>
      <c r="F70" s="198">
        <v>145050710</v>
      </c>
      <c r="G70" s="198"/>
      <c r="H70" s="195">
        <f t="shared" si="2"/>
        <v>100</v>
      </c>
      <c r="I70" s="195">
        <f t="shared" si="3"/>
        <v>100</v>
      </c>
      <c r="AR70" s="194" t="e">
        <f>+#REF!</f>
        <v>#REF!</v>
      </c>
      <c r="AS70" s="194" t="e">
        <f>+#REF!</f>
        <v>#REF!</v>
      </c>
      <c r="AT70" s="194" t="e">
        <f>+#REF!</f>
        <v>#REF!</v>
      </c>
    </row>
    <row r="71" spans="1:46" s="2" customFormat="1">
      <c r="A71" s="371" t="s">
        <v>572</v>
      </c>
      <c r="B71" s="371"/>
      <c r="C71" s="138">
        <f>+C72</f>
        <v>50000000</v>
      </c>
      <c r="D71" s="138">
        <f>+D72</f>
        <v>57932678.390000001</v>
      </c>
      <c r="E71" s="138">
        <f>+E72</f>
        <v>53000000</v>
      </c>
      <c r="F71" s="138">
        <f>+F72</f>
        <v>53000000</v>
      </c>
      <c r="G71" s="138"/>
      <c r="H71" s="197">
        <f t="shared" si="2"/>
        <v>91.485499156808444</v>
      </c>
      <c r="I71" s="197">
        <f t="shared" si="3"/>
        <v>100</v>
      </c>
      <c r="AR71" s="138" t="e">
        <f>+AR72</f>
        <v>#REF!</v>
      </c>
      <c r="AS71" s="138" t="e">
        <f>+AS72</f>
        <v>#REF!</v>
      </c>
      <c r="AT71" s="138" t="e">
        <f>+AT72</f>
        <v>#REF!</v>
      </c>
    </row>
    <row r="72" spans="1:46" s="193" customFormat="1">
      <c r="A72" s="275"/>
      <c r="B72" s="196" t="s">
        <v>40</v>
      </c>
      <c r="C72" s="194">
        <v>50000000</v>
      </c>
      <c r="D72" s="198">
        <v>57932678.390000001</v>
      </c>
      <c r="E72" s="198">
        <v>53000000</v>
      </c>
      <c r="F72" s="198">
        <v>53000000</v>
      </c>
      <c r="G72" s="198"/>
      <c r="H72" s="195">
        <f t="shared" ref="H72:H80" si="4">IFERROR(F72/D72*100,"n.a.")</f>
        <v>91.485499156808444</v>
      </c>
      <c r="I72" s="195">
        <f t="shared" ref="I72:I80" si="5">IFERROR(F72/E72*100,"n.a.")</f>
        <v>100</v>
      </c>
      <c r="AR72" s="194" t="e">
        <f>+#REF!</f>
        <v>#REF!</v>
      </c>
      <c r="AS72" s="194" t="e">
        <f>+#REF!</f>
        <v>#REF!</v>
      </c>
      <c r="AT72" s="194" t="e">
        <f>+#REF!</f>
        <v>#REF!</v>
      </c>
    </row>
    <row r="73" spans="1:46" s="2" customFormat="1">
      <c r="A73" s="371" t="s">
        <v>665</v>
      </c>
      <c r="B73" s="371"/>
      <c r="C73" s="138">
        <f>+C74</f>
        <v>1586647817</v>
      </c>
      <c r="D73" s="138">
        <f>+D74</f>
        <v>1234921321</v>
      </c>
      <c r="E73" s="138">
        <f>+E74</f>
        <v>1085614729</v>
      </c>
      <c r="F73" s="138">
        <f>+F74</f>
        <v>1083652762</v>
      </c>
      <c r="G73" s="138"/>
      <c r="H73" s="197">
        <f t="shared" si="4"/>
        <v>87.750753312971582</v>
      </c>
      <c r="I73" s="197">
        <f t="shared" si="5"/>
        <v>99.819275941308632</v>
      </c>
      <c r="AR73" s="138" t="e">
        <f>+AR74+#REF!</f>
        <v>#REF!</v>
      </c>
      <c r="AS73" s="138" t="e">
        <f>+AS74+#REF!</f>
        <v>#REF!</v>
      </c>
      <c r="AT73" s="138" t="e">
        <f>+AT74+#REF!</f>
        <v>#REF!</v>
      </c>
    </row>
    <row r="74" spans="1:46">
      <c r="A74" s="275"/>
      <c r="B74" s="196" t="s">
        <v>571</v>
      </c>
      <c r="C74" s="198">
        <v>1586647817</v>
      </c>
      <c r="D74" s="198">
        <v>1234921321</v>
      </c>
      <c r="E74" s="198">
        <v>1085614729</v>
      </c>
      <c r="F74" s="198">
        <v>1083652762</v>
      </c>
      <c r="G74" s="198"/>
      <c r="H74" s="195">
        <f t="shared" si="4"/>
        <v>87.750753312971582</v>
      </c>
      <c r="I74" s="195">
        <f t="shared" si="5"/>
        <v>99.819275941308632</v>
      </c>
      <c r="AR74" s="194" t="e">
        <f>+#REF!</f>
        <v>#REF!</v>
      </c>
      <c r="AS74" s="194" t="e">
        <f>+#REF!</f>
        <v>#REF!</v>
      </c>
      <c r="AT74" s="194" t="e">
        <f>+#REF!</f>
        <v>#REF!</v>
      </c>
    </row>
    <row r="75" spans="1:46" s="2" customFormat="1">
      <c r="A75" s="371" t="s">
        <v>666</v>
      </c>
      <c r="B75" s="371"/>
      <c r="C75" s="138">
        <f>SUM(C76:C80)</f>
        <v>3753173064</v>
      </c>
      <c r="D75" s="138">
        <f>SUM(D76:D80)</f>
        <v>3753173064</v>
      </c>
      <c r="E75" s="138">
        <f>SUM(E76:E80)</f>
        <v>3096200992</v>
      </c>
      <c r="F75" s="138">
        <f>SUM(F76:F80)</f>
        <v>2678531379</v>
      </c>
      <c r="G75" s="138"/>
      <c r="H75" s="197">
        <f t="shared" si="4"/>
        <v>71.367116126143017</v>
      </c>
      <c r="I75" s="197">
        <f t="shared" si="5"/>
        <v>86.510255177904156</v>
      </c>
      <c r="AR75" s="138" t="e">
        <f>SUM(AR77:AR80)</f>
        <v>#REF!</v>
      </c>
      <c r="AS75" s="138" t="e">
        <f>SUM(AS77:AS80)</f>
        <v>#REF!</v>
      </c>
      <c r="AT75" s="138" t="e">
        <f>SUM(AT77:AT80)</f>
        <v>#REF!</v>
      </c>
    </row>
    <row r="76" spans="1:46" s="193" customFormat="1">
      <c r="A76" s="275"/>
      <c r="B76" s="196" t="s">
        <v>372</v>
      </c>
      <c r="C76" s="194">
        <v>3114500000</v>
      </c>
      <c r="D76" s="194">
        <v>3114500000</v>
      </c>
      <c r="E76" s="194">
        <v>2539062251</v>
      </c>
      <c r="F76" s="194">
        <v>2539062251</v>
      </c>
      <c r="G76" s="194"/>
      <c r="H76" s="195">
        <f t="shared" si="4"/>
        <v>81.523912377588701</v>
      </c>
      <c r="I76" s="195">
        <f t="shared" si="5"/>
        <v>100</v>
      </c>
      <c r="AR76" s="194"/>
      <c r="AS76" s="194"/>
      <c r="AT76" s="194"/>
    </row>
    <row r="77" spans="1:46" s="193" customFormat="1">
      <c r="A77" s="275"/>
      <c r="B77" s="196" t="s">
        <v>368</v>
      </c>
      <c r="C77" s="194">
        <v>3956873</v>
      </c>
      <c r="D77" s="194">
        <v>3956873</v>
      </c>
      <c r="E77" s="194">
        <v>2431834</v>
      </c>
      <c r="F77" s="194">
        <v>2431834</v>
      </c>
      <c r="G77" s="194"/>
      <c r="H77" s="195">
        <f t="shared" si="4"/>
        <v>61.458479966377489</v>
      </c>
      <c r="I77" s="195">
        <f t="shared" si="5"/>
        <v>100</v>
      </c>
      <c r="AR77" s="194" t="e">
        <f>+#REF!</f>
        <v>#REF!</v>
      </c>
      <c r="AS77" s="194" t="e">
        <f>+#REF!</f>
        <v>#REF!</v>
      </c>
      <c r="AT77" s="194" t="e">
        <f>+#REF!</f>
        <v>#REF!</v>
      </c>
    </row>
    <row r="78" spans="1:46" s="193" customFormat="1">
      <c r="A78" s="275"/>
      <c r="B78" s="196" t="s">
        <v>570</v>
      </c>
      <c r="C78" s="194">
        <v>56200000</v>
      </c>
      <c r="D78" s="194">
        <v>56200000</v>
      </c>
      <c r="E78" s="194">
        <v>39700000</v>
      </c>
      <c r="F78" s="194">
        <v>3856371</v>
      </c>
      <c r="G78" s="194"/>
      <c r="H78" s="195">
        <f t="shared" si="4"/>
        <v>6.8618701067615655</v>
      </c>
      <c r="I78" s="195">
        <f t="shared" si="5"/>
        <v>9.713780856423174</v>
      </c>
      <c r="AR78" s="194" t="e">
        <f>+#REF!</f>
        <v>#REF!</v>
      </c>
      <c r="AS78" s="194" t="e">
        <f>+#REF!</f>
        <v>#REF!</v>
      </c>
      <c r="AT78" s="194" t="e">
        <f>+#REF!</f>
        <v>#REF!</v>
      </c>
    </row>
    <row r="79" spans="1:46" s="193" customFormat="1">
      <c r="A79" s="275"/>
      <c r="B79" s="196" t="s">
        <v>569</v>
      </c>
      <c r="C79" s="194">
        <v>2550000</v>
      </c>
      <c r="D79" s="194">
        <v>2550000</v>
      </c>
      <c r="E79" s="194">
        <v>2550000</v>
      </c>
      <c r="F79" s="194">
        <v>0</v>
      </c>
      <c r="G79" s="194"/>
      <c r="H79" s="195">
        <f t="shared" si="4"/>
        <v>0</v>
      </c>
      <c r="I79" s="195">
        <f t="shared" si="5"/>
        <v>0</v>
      </c>
      <c r="AR79" s="194"/>
      <c r="AS79" s="194"/>
      <c r="AT79" s="194"/>
    </row>
    <row r="80" spans="1:46" s="193" customFormat="1" ht="12.75" thickBot="1">
      <c r="A80" s="275"/>
      <c r="B80" s="196" t="s">
        <v>568</v>
      </c>
      <c r="C80" s="194">
        <v>575966191</v>
      </c>
      <c r="D80" s="194">
        <v>575966191</v>
      </c>
      <c r="E80" s="194">
        <v>512456907</v>
      </c>
      <c r="F80" s="194">
        <v>133180923</v>
      </c>
      <c r="G80" s="194"/>
      <c r="H80" s="195">
        <f t="shared" si="4"/>
        <v>23.123045255272633</v>
      </c>
      <c r="I80" s="195">
        <f t="shared" si="5"/>
        <v>25.9887067928621</v>
      </c>
      <c r="AR80" s="194" t="e">
        <f>+#REF!</f>
        <v>#REF!</v>
      </c>
      <c r="AS80" s="194" t="e">
        <f>+#REF!</f>
        <v>#REF!</v>
      </c>
      <c r="AT80" s="194" t="e">
        <f>+#REF!</f>
        <v>#REF!</v>
      </c>
    </row>
    <row r="81" spans="1:9" s="2" customFormat="1" ht="12" customHeight="1">
      <c r="A81" s="289" t="s">
        <v>567</v>
      </c>
      <c r="B81" s="192"/>
      <c r="C81" s="192"/>
      <c r="D81" s="192"/>
      <c r="E81" s="192"/>
      <c r="F81" s="192"/>
      <c r="G81" s="192"/>
      <c r="H81" s="192"/>
      <c r="I81" s="192"/>
    </row>
    <row r="82" spans="1:9" s="2" customFormat="1" ht="17.25" customHeight="1">
      <c r="A82" s="374" t="s">
        <v>663</v>
      </c>
      <c r="B82" s="374"/>
      <c r="C82" s="374"/>
      <c r="D82" s="374"/>
      <c r="E82" s="374"/>
      <c r="F82" s="374"/>
      <c r="G82" s="374"/>
      <c r="H82" s="374"/>
      <c r="I82" s="374"/>
    </row>
    <row r="83" spans="1:9" s="2" customFormat="1" ht="12" customHeight="1">
      <c r="A83" s="372" t="s">
        <v>566</v>
      </c>
      <c r="B83" s="373"/>
      <c r="C83" s="373"/>
      <c r="D83" s="373"/>
      <c r="E83" s="373"/>
      <c r="F83" s="373"/>
      <c r="G83" s="373"/>
      <c r="H83" s="373"/>
      <c r="I83" s="373"/>
    </row>
    <row r="84" spans="1:9" s="2" customFormat="1" ht="11.25" customHeight="1">
      <c r="A84" s="372" t="s">
        <v>35</v>
      </c>
      <c r="B84" s="373"/>
      <c r="C84" s="373"/>
      <c r="D84" s="373"/>
      <c r="E84" s="373"/>
      <c r="F84" s="373"/>
      <c r="G84" s="373"/>
      <c r="H84" s="373"/>
      <c r="I84" s="373"/>
    </row>
    <row r="85" spans="1:9" s="2" customFormat="1" ht="11.25" customHeight="1">
      <c r="A85" s="290"/>
      <c r="B85" s="156"/>
      <c r="C85" s="156"/>
      <c r="D85" s="155"/>
      <c r="E85" s="155"/>
      <c r="F85" s="155"/>
      <c r="G85" s="155"/>
      <c r="H85" s="12"/>
      <c r="I85" s="12"/>
    </row>
    <row r="86" spans="1:9" s="2" customFormat="1" ht="11.25" customHeight="1">
      <c r="A86" s="290"/>
      <c r="B86" s="191"/>
      <c r="C86" s="191"/>
      <c r="D86" s="190"/>
      <c r="E86" s="190"/>
      <c r="F86" s="190"/>
      <c r="G86" s="190"/>
      <c r="H86" s="12"/>
      <c r="I86" s="12"/>
    </row>
    <row r="87" spans="1:9" s="2" customFormat="1" ht="11.25" customHeight="1">
      <c r="A87" s="290"/>
      <c r="B87" s="191"/>
      <c r="C87" s="246"/>
      <c r="D87" s="246"/>
      <c r="E87" s="246"/>
      <c r="F87" s="246"/>
      <c r="G87" s="246"/>
      <c r="H87" s="14"/>
      <c r="I87" s="14"/>
    </row>
    <row r="88" spans="1:9" s="2" customFormat="1" ht="11.25" customHeight="1">
      <c r="A88" s="290"/>
      <c r="B88" s="191"/>
      <c r="C88" s="246"/>
      <c r="D88" s="246"/>
      <c r="E88" s="246"/>
      <c r="F88" s="246"/>
      <c r="G88" s="246"/>
      <c r="H88" s="14"/>
      <c r="I88" s="14"/>
    </row>
    <row r="89" spans="1:9" s="2" customFormat="1" ht="11.25" customHeight="1">
      <c r="A89" s="290"/>
      <c r="B89" s="191"/>
      <c r="C89" s="246"/>
      <c r="D89" s="246"/>
      <c r="E89" s="246"/>
      <c r="F89" s="246"/>
      <c r="G89" s="246"/>
      <c r="H89" s="14"/>
      <c r="I89" s="14"/>
    </row>
    <row r="90" spans="1:9" s="2" customFormat="1" ht="11.25" customHeight="1">
      <c r="A90" s="290"/>
      <c r="B90" s="191"/>
      <c r="C90" s="246"/>
      <c r="D90" s="246"/>
      <c r="E90" s="246"/>
      <c r="F90" s="246"/>
      <c r="G90" s="246"/>
      <c r="H90" s="14"/>
      <c r="I90" s="14"/>
    </row>
    <row r="91" spans="1:9" s="2" customFormat="1" ht="11.25" customHeight="1">
      <c r="A91" s="290"/>
      <c r="B91" s="191"/>
      <c r="C91" s="246"/>
      <c r="D91" s="246"/>
      <c r="E91" s="246"/>
      <c r="F91" s="246"/>
      <c r="G91" s="246"/>
      <c r="H91" s="14"/>
      <c r="I91" s="14"/>
    </row>
    <row r="92" spans="1:9" s="2" customFormat="1" ht="11.25" customHeight="1">
      <c r="A92" s="290"/>
      <c r="B92" s="191"/>
      <c r="C92" s="246"/>
      <c r="D92" s="246"/>
      <c r="E92" s="246"/>
      <c r="F92" s="246"/>
      <c r="G92" s="246"/>
      <c r="H92" s="14"/>
      <c r="I92" s="14"/>
    </row>
    <row r="93" spans="1:9" s="2" customFormat="1" ht="11.25" customHeight="1">
      <c r="A93" s="290"/>
      <c r="B93" s="191"/>
      <c r="C93" s="246"/>
      <c r="D93" s="246"/>
      <c r="E93" s="246"/>
      <c r="F93" s="246"/>
      <c r="G93" s="246"/>
      <c r="H93" s="14"/>
      <c r="I93" s="14"/>
    </row>
    <row r="94" spans="1:9" s="2" customFormat="1" ht="11.25" customHeight="1">
      <c r="A94" s="290"/>
      <c r="B94" s="191"/>
      <c r="C94" s="246"/>
      <c r="D94" s="246"/>
      <c r="E94" s="246"/>
      <c r="F94" s="246"/>
      <c r="G94" s="246"/>
      <c r="H94" s="14"/>
      <c r="I94" s="14"/>
    </row>
    <row r="95" spans="1:9" s="2" customFormat="1" ht="11.25" customHeight="1">
      <c r="A95" s="290"/>
      <c r="B95" s="191"/>
      <c r="C95" s="246"/>
      <c r="D95" s="246"/>
      <c r="E95" s="246"/>
      <c r="F95" s="246"/>
      <c r="G95" s="246"/>
      <c r="H95" s="14"/>
      <c r="I95" s="14"/>
    </row>
    <row r="96" spans="1:9" s="2" customFormat="1" ht="11.25" customHeight="1">
      <c r="A96" s="290"/>
      <c r="B96" s="191"/>
      <c r="C96" s="246"/>
      <c r="D96" s="246"/>
      <c r="E96" s="246"/>
      <c r="F96" s="246"/>
      <c r="G96" s="246"/>
      <c r="H96" s="14"/>
      <c r="I96" s="14"/>
    </row>
    <row r="97" spans="1:9" s="2" customFormat="1" ht="11.25" customHeight="1">
      <c r="A97" s="290"/>
      <c r="B97" s="191"/>
      <c r="C97" s="246"/>
      <c r="D97" s="246"/>
      <c r="E97" s="246"/>
      <c r="F97" s="246"/>
      <c r="G97" s="246"/>
      <c r="H97" s="14"/>
      <c r="I97" s="14"/>
    </row>
    <row r="98" spans="1:9" s="2" customFormat="1" ht="11.25" customHeight="1">
      <c r="A98" s="290"/>
      <c r="B98" s="191"/>
      <c r="C98" s="246"/>
      <c r="D98" s="246"/>
      <c r="E98" s="246"/>
      <c r="F98" s="246"/>
      <c r="G98" s="246"/>
      <c r="H98" s="14"/>
      <c r="I98" s="14"/>
    </row>
    <row r="99" spans="1:9" s="2" customFormat="1" ht="11.25" customHeight="1">
      <c r="A99" s="290"/>
      <c r="B99" s="191"/>
      <c r="C99" s="246"/>
      <c r="D99" s="246"/>
      <c r="E99" s="246"/>
      <c r="F99" s="246"/>
      <c r="G99" s="246"/>
      <c r="H99" s="14"/>
      <c r="I99" s="14"/>
    </row>
    <row r="100" spans="1:9" s="2" customFormat="1" ht="11.25" customHeight="1">
      <c r="A100" s="290"/>
      <c r="B100" s="191"/>
      <c r="C100" s="246"/>
      <c r="D100" s="246"/>
      <c r="E100" s="246"/>
      <c r="F100" s="246"/>
      <c r="G100" s="246"/>
      <c r="H100" s="14"/>
      <c r="I100" s="14"/>
    </row>
    <row r="101" spans="1:9" s="2" customFormat="1" ht="11.25" customHeight="1">
      <c r="A101" s="290"/>
      <c r="B101" s="191"/>
      <c r="C101" s="246"/>
      <c r="D101" s="246"/>
      <c r="E101" s="246"/>
      <c r="F101" s="246"/>
      <c r="G101" s="246"/>
      <c r="H101" s="14"/>
      <c r="I101" s="14"/>
    </row>
    <row r="102" spans="1:9" s="2" customFormat="1" ht="11.25" customHeight="1">
      <c r="A102" s="290"/>
      <c r="B102" s="191"/>
      <c r="C102" s="246"/>
      <c r="D102" s="246"/>
      <c r="E102" s="246"/>
      <c r="F102" s="246"/>
      <c r="G102" s="246"/>
      <c r="H102" s="14"/>
      <c r="I102" s="14"/>
    </row>
    <row r="103" spans="1:9" s="2" customFormat="1" ht="11.25" customHeight="1">
      <c r="A103" s="290"/>
      <c r="B103" s="191"/>
      <c r="C103" s="246"/>
      <c r="D103" s="246"/>
      <c r="E103" s="246"/>
      <c r="F103" s="246"/>
      <c r="G103" s="246"/>
      <c r="H103" s="14"/>
      <c r="I103" s="14"/>
    </row>
    <row r="104" spans="1:9" s="2" customFormat="1" ht="11.25" customHeight="1">
      <c r="A104" s="290"/>
      <c r="B104" s="4"/>
      <c r="C104" s="4"/>
      <c r="D104" s="11"/>
      <c r="E104" s="11"/>
      <c r="F104" s="11"/>
      <c r="G104" s="11"/>
      <c r="H104" s="12"/>
      <c r="I104" s="12"/>
    </row>
    <row r="105" spans="1:9" s="2" customFormat="1" ht="11.25" customHeight="1">
      <c r="A105" s="290"/>
      <c r="B105" s="4"/>
      <c r="C105" s="4"/>
      <c r="D105" s="11"/>
      <c r="E105" s="11"/>
      <c r="F105" s="11"/>
      <c r="G105" s="11"/>
      <c r="H105" s="12"/>
      <c r="I105" s="12"/>
    </row>
    <row r="106" spans="1:9" s="2" customFormat="1" ht="11.25" customHeight="1">
      <c r="A106" s="290"/>
      <c r="B106" s="4"/>
      <c r="C106" s="4"/>
      <c r="D106" s="11"/>
      <c r="E106" s="11"/>
      <c r="F106" s="11"/>
      <c r="G106" s="11"/>
      <c r="H106" s="12"/>
      <c r="I106" s="12"/>
    </row>
    <row r="107" spans="1:9" s="2" customFormat="1" ht="11.25" customHeight="1">
      <c r="A107" s="290"/>
      <c r="B107" s="4"/>
      <c r="C107" s="4"/>
      <c r="D107" s="11"/>
      <c r="E107" s="11"/>
      <c r="F107" s="11"/>
      <c r="G107" s="11"/>
      <c r="H107" s="12"/>
      <c r="I107" s="12"/>
    </row>
    <row r="108" spans="1:9" s="2" customFormat="1" ht="11.25" customHeight="1">
      <c r="A108" s="290"/>
      <c r="B108" s="4"/>
      <c r="C108" s="4"/>
      <c r="D108" s="11"/>
      <c r="E108" s="11"/>
      <c r="F108" s="11"/>
      <c r="G108" s="11"/>
      <c r="H108" s="12"/>
      <c r="I108" s="12"/>
    </row>
    <row r="109" spans="1:9" s="2" customFormat="1" ht="11.25" customHeight="1">
      <c r="A109" s="290"/>
      <c r="B109" s="4"/>
      <c r="C109" s="4"/>
      <c r="D109" s="11"/>
      <c r="E109" s="11"/>
      <c r="F109" s="11"/>
      <c r="G109" s="11"/>
      <c r="H109" s="12"/>
      <c r="I109" s="12"/>
    </row>
    <row r="110" spans="1:9" s="2" customFormat="1" ht="11.25" customHeight="1">
      <c r="A110" s="290"/>
      <c r="B110" s="4"/>
      <c r="C110" s="4"/>
      <c r="D110" s="11"/>
      <c r="E110" s="11"/>
      <c r="F110" s="11"/>
      <c r="G110" s="11"/>
      <c r="H110" s="12"/>
      <c r="I110" s="12"/>
    </row>
    <row r="111" spans="1:9" s="2" customFormat="1" ht="11.25" customHeight="1">
      <c r="A111" s="290"/>
      <c r="B111" s="4"/>
      <c r="C111" s="4"/>
      <c r="D111" s="11"/>
      <c r="E111" s="11"/>
      <c r="F111" s="11"/>
      <c r="G111" s="11"/>
      <c r="H111" s="12"/>
      <c r="I111" s="12"/>
    </row>
    <row r="112" spans="1:9" s="2" customFormat="1" ht="11.25" customHeight="1">
      <c r="A112" s="290"/>
      <c r="B112" s="4"/>
      <c r="C112" s="4"/>
      <c r="D112" s="11"/>
      <c r="E112" s="11"/>
      <c r="F112" s="11"/>
      <c r="G112" s="11"/>
      <c r="H112" s="12"/>
      <c r="I112" s="12"/>
    </row>
    <row r="113" spans="1:9" s="2" customFormat="1" ht="11.25" customHeight="1">
      <c r="A113" s="290"/>
      <c r="B113" s="4"/>
      <c r="C113" s="4"/>
      <c r="D113" s="11"/>
      <c r="E113" s="11"/>
      <c r="F113" s="11"/>
      <c r="G113" s="11"/>
      <c r="H113" s="12"/>
      <c r="I113" s="12"/>
    </row>
    <row r="114" spans="1:9" s="2" customFormat="1" ht="11.25" customHeight="1">
      <c r="A114" s="290"/>
      <c r="B114" s="4"/>
      <c r="C114" s="4"/>
      <c r="D114" s="11"/>
      <c r="E114" s="11"/>
      <c r="F114" s="11"/>
      <c r="G114" s="11"/>
      <c r="H114" s="12"/>
      <c r="I114" s="12"/>
    </row>
    <row r="115" spans="1:9" s="2" customFormat="1" ht="11.25" customHeight="1">
      <c r="A115" s="290"/>
      <c r="B115" s="4"/>
      <c r="C115" s="4"/>
      <c r="D115" s="11"/>
      <c r="E115" s="11"/>
      <c r="F115" s="11"/>
      <c r="G115" s="11"/>
      <c r="H115" s="12"/>
      <c r="I115" s="12"/>
    </row>
    <row r="116" spans="1:9" s="2" customFormat="1" ht="11.25" customHeight="1">
      <c r="A116" s="290"/>
      <c r="B116" s="4"/>
      <c r="C116" s="4"/>
      <c r="D116" s="11"/>
      <c r="E116" s="11"/>
      <c r="F116" s="11"/>
      <c r="G116" s="11"/>
      <c r="H116" s="12"/>
      <c r="I116" s="12"/>
    </row>
    <row r="117" spans="1:9" s="2" customFormat="1" ht="11.25" customHeight="1">
      <c r="A117" s="290"/>
      <c r="B117" s="4"/>
      <c r="C117" s="4"/>
      <c r="D117" s="11"/>
      <c r="E117" s="11"/>
      <c r="F117" s="11"/>
      <c r="G117" s="11"/>
      <c r="H117" s="12"/>
      <c r="I117" s="12"/>
    </row>
    <row r="118" spans="1:9" s="2" customFormat="1" ht="11.25" customHeight="1">
      <c r="A118" s="290"/>
      <c r="B118" s="4"/>
      <c r="C118" s="4"/>
      <c r="D118" s="11"/>
      <c r="E118" s="11"/>
      <c r="F118" s="11"/>
      <c r="G118" s="11"/>
      <c r="H118" s="12"/>
      <c r="I118" s="12"/>
    </row>
    <row r="119" spans="1:9" s="2" customFormat="1" ht="11.25" customHeight="1">
      <c r="A119" s="290"/>
      <c r="B119" s="4"/>
      <c r="C119" s="4"/>
      <c r="D119" s="11"/>
      <c r="E119" s="11"/>
      <c r="F119" s="11"/>
      <c r="G119" s="11"/>
      <c r="H119" s="12"/>
      <c r="I119" s="12"/>
    </row>
    <row r="120" spans="1:9" s="2" customFormat="1" ht="11.25" customHeight="1">
      <c r="A120" s="290"/>
      <c r="B120" s="4"/>
      <c r="C120" s="4"/>
      <c r="D120" s="11"/>
      <c r="E120" s="11"/>
      <c r="F120" s="11"/>
      <c r="G120" s="11"/>
      <c r="H120" s="12"/>
      <c r="I120" s="12"/>
    </row>
    <row r="121" spans="1:9" s="2" customFormat="1" ht="11.25" customHeight="1">
      <c r="A121" s="290"/>
      <c r="B121" s="4"/>
      <c r="C121" s="4"/>
      <c r="D121" s="11"/>
      <c r="E121" s="11"/>
      <c r="F121" s="11"/>
      <c r="G121" s="11"/>
      <c r="H121" s="12"/>
      <c r="I121" s="12"/>
    </row>
    <row r="122" spans="1:9" s="2" customFormat="1" ht="11.25" customHeight="1">
      <c r="A122" s="290"/>
      <c r="B122" s="4"/>
      <c r="C122" s="4"/>
      <c r="D122" s="11"/>
      <c r="E122" s="11"/>
      <c r="F122" s="11"/>
      <c r="G122" s="11"/>
      <c r="H122" s="12"/>
      <c r="I122" s="12"/>
    </row>
    <row r="123" spans="1:9" s="2" customFormat="1" ht="11.25" customHeight="1">
      <c r="A123" s="290"/>
      <c r="B123" s="4"/>
      <c r="C123" s="4"/>
      <c r="D123" s="11"/>
      <c r="E123" s="11"/>
      <c r="F123" s="11"/>
      <c r="G123" s="11"/>
      <c r="H123" s="12"/>
      <c r="I123" s="12"/>
    </row>
    <row r="124" spans="1:9" s="2" customFormat="1" ht="11.25" customHeight="1">
      <c r="A124" s="290"/>
      <c r="B124" s="4"/>
      <c r="C124" s="4"/>
      <c r="D124" s="11"/>
      <c r="E124" s="11"/>
      <c r="F124" s="11"/>
      <c r="G124" s="11"/>
      <c r="H124" s="12"/>
      <c r="I124" s="12"/>
    </row>
    <row r="125" spans="1:9" s="2" customFormat="1" ht="11.25" customHeight="1">
      <c r="A125" s="290"/>
      <c r="B125" s="4"/>
      <c r="C125" s="4"/>
      <c r="D125" s="11"/>
      <c r="E125" s="11"/>
      <c r="F125" s="11"/>
      <c r="G125" s="11"/>
      <c r="H125" s="12"/>
      <c r="I125" s="12"/>
    </row>
    <row r="126" spans="1:9" s="2" customFormat="1" ht="11.25" customHeight="1">
      <c r="A126" s="290"/>
      <c r="B126" s="4"/>
      <c r="C126" s="4"/>
      <c r="D126" s="11"/>
      <c r="E126" s="11"/>
      <c r="F126" s="11"/>
      <c r="G126" s="11"/>
      <c r="H126" s="12"/>
      <c r="I126" s="12"/>
    </row>
    <row r="127" spans="1:9" s="2" customFormat="1" ht="11.25" customHeight="1">
      <c r="A127" s="290"/>
      <c r="B127" s="4"/>
      <c r="C127" s="4"/>
      <c r="D127" s="11"/>
      <c r="E127" s="11"/>
      <c r="F127" s="11"/>
      <c r="G127" s="11"/>
      <c r="H127" s="12"/>
      <c r="I127" s="12"/>
    </row>
    <row r="128" spans="1:9" s="2" customFormat="1" ht="11.25" customHeight="1">
      <c r="A128" s="290"/>
      <c r="B128" s="4"/>
      <c r="C128" s="4"/>
      <c r="D128" s="11"/>
      <c r="E128" s="11"/>
      <c r="F128" s="11"/>
      <c r="G128" s="11"/>
      <c r="H128" s="12"/>
      <c r="I128" s="12"/>
    </row>
    <row r="129" spans="1:9" s="2" customFormat="1" ht="11.25" customHeight="1">
      <c r="A129" s="290"/>
      <c r="B129" s="4"/>
      <c r="C129" s="4"/>
      <c r="D129" s="11"/>
      <c r="E129" s="11"/>
      <c r="F129" s="11"/>
      <c r="G129" s="11"/>
      <c r="H129" s="12"/>
      <c r="I129" s="12"/>
    </row>
    <row r="130" spans="1:9" s="2" customFormat="1" ht="11.25" customHeight="1">
      <c r="A130" s="290"/>
      <c r="B130" s="4"/>
      <c r="C130" s="4"/>
      <c r="D130" s="11"/>
      <c r="E130" s="11"/>
      <c r="F130" s="11"/>
      <c r="G130" s="11"/>
      <c r="H130" s="12"/>
      <c r="I130" s="12"/>
    </row>
    <row r="131" spans="1:9" s="2" customFormat="1" ht="11.25" customHeight="1">
      <c r="A131" s="290"/>
      <c r="B131" s="4"/>
      <c r="C131" s="4"/>
      <c r="D131" s="11"/>
      <c r="E131" s="11"/>
      <c r="F131" s="11"/>
      <c r="G131" s="11"/>
      <c r="H131" s="12"/>
      <c r="I131" s="12"/>
    </row>
    <row r="132" spans="1:9" s="2" customFormat="1" ht="11.25" customHeight="1">
      <c r="A132" s="290"/>
      <c r="B132" s="4"/>
      <c r="C132" s="4"/>
      <c r="D132" s="11"/>
      <c r="E132" s="11"/>
      <c r="F132" s="11"/>
      <c r="G132" s="11"/>
      <c r="H132" s="12"/>
      <c r="I132" s="12"/>
    </row>
    <row r="133" spans="1:9" s="2" customFormat="1" ht="11.25" customHeight="1">
      <c r="A133" s="290"/>
      <c r="B133" s="4"/>
      <c r="C133" s="4"/>
      <c r="D133" s="11"/>
      <c r="E133" s="11"/>
      <c r="F133" s="11"/>
      <c r="G133" s="11"/>
      <c r="H133" s="12"/>
      <c r="I133" s="12"/>
    </row>
    <row r="134" spans="1:9" s="2" customFormat="1" ht="11.25" customHeight="1">
      <c r="A134" s="290"/>
      <c r="B134" s="4"/>
      <c r="C134" s="4"/>
      <c r="D134" s="11"/>
      <c r="E134" s="11"/>
      <c r="F134" s="11"/>
      <c r="G134" s="11"/>
      <c r="H134" s="12"/>
      <c r="I134" s="12"/>
    </row>
    <row r="135" spans="1:9" s="2" customFormat="1" ht="11.25" customHeight="1">
      <c r="A135" s="290"/>
      <c r="B135" s="4"/>
      <c r="C135" s="4"/>
      <c r="D135" s="11"/>
      <c r="E135" s="11"/>
      <c r="F135" s="11"/>
      <c r="G135" s="11"/>
      <c r="H135" s="12"/>
      <c r="I135" s="12"/>
    </row>
    <row r="136" spans="1:9" s="2" customFormat="1" ht="11.25" customHeight="1">
      <c r="A136" s="290"/>
      <c r="B136" s="4"/>
      <c r="C136" s="4"/>
      <c r="D136" s="11"/>
      <c r="E136" s="11"/>
      <c r="F136" s="11"/>
      <c r="G136" s="11"/>
      <c r="H136" s="12"/>
      <c r="I136" s="12"/>
    </row>
    <row r="137" spans="1:9" s="2" customFormat="1" ht="11.25" customHeight="1">
      <c r="A137" s="290"/>
      <c r="B137" s="4"/>
      <c r="C137" s="4"/>
      <c r="D137" s="11"/>
      <c r="E137" s="11"/>
      <c r="F137" s="11"/>
      <c r="G137" s="11"/>
      <c r="H137" s="12"/>
      <c r="I137" s="12"/>
    </row>
    <row r="138" spans="1:9" s="2" customFormat="1" ht="11.25" customHeight="1">
      <c r="A138" s="290"/>
      <c r="B138" s="4"/>
      <c r="C138" s="4"/>
      <c r="D138" s="11"/>
      <c r="E138" s="11"/>
      <c r="F138" s="11"/>
      <c r="G138" s="11"/>
      <c r="H138" s="12"/>
      <c r="I138" s="12"/>
    </row>
    <row r="139" spans="1:9" s="2" customFormat="1" ht="11.25" customHeight="1">
      <c r="A139" s="290"/>
      <c r="B139" s="4"/>
      <c r="C139" s="4"/>
      <c r="D139" s="11"/>
      <c r="E139" s="11"/>
      <c r="F139" s="11"/>
      <c r="G139" s="11"/>
      <c r="H139" s="12"/>
      <c r="I139" s="12"/>
    </row>
    <row r="140" spans="1:9" s="2" customFormat="1" ht="11.25" customHeight="1">
      <c r="A140" s="290"/>
      <c r="B140" s="4"/>
      <c r="C140" s="4"/>
      <c r="D140" s="11"/>
      <c r="E140" s="11"/>
      <c r="F140" s="11"/>
      <c r="G140" s="11"/>
      <c r="H140" s="12"/>
      <c r="I140" s="12"/>
    </row>
    <row r="141" spans="1:9" s="2" customFormat="1" ht="11.25" customHeight="1">
      <c r="A141" s="290"/>
      <c r="B141" s="4"/>
      <c r="C141" s="4"/>
      <c r="D141" s="11"/>
      <c r="E141" s="11"/>
      <c r="F141" s="11"/>
      <c r="G141" s="11"/>
      <c r="H141" s="12"/>
      <c r="I141" s="12"/>
    </row>
    <row r="142" spans="1:9" s="2" customFormat="1" ht="11.25" customHeight="1">
      <c r="A142" s="290"/>
      <c r="B142" s="4"/>
      <c r="C142" s="4"/>
      <c r="D142" s="11"/>
      <c r="E142" s="11"/>
      <c r="F142" s="11"/>
      <c r="G142" s="11"/>
      <c r="H142" s="12"/>
      <c r="I142" s="12"/>
    </row>
    <row r="143" spans="1:9" s="2" customFormat="1" ht="11.25" customHeight="1">
      <c r="A143" s="290"/>
      <c r="B143" s="4"/>
      <c r="C143" s="4"/>
      <c r="D143" s="11"/>
      <c r="E143" s="11"/>
      <c r="F143" s="11"/>
      <c r="G143" s="11"/>
      <c r="H143" s="12"/>
      <c r="I143" s="12"/>
    </row>
    <row r="144" spans="1:9" s="2" customFormat="1" ht="11.25" customHeight="1">
      <c r="A144" s="290"/>
      <c r="B144" s="4"/>
      <c r="C144" s="4"/>
      <c r="D144" s="11"/>
      <c r="E144" s="11"/>
      <c r="F144" s="11"/>
      <c r="G144" s="11"/>
      <c r="H144" s="12"/>
      <c r="I144" s="12"/>
    </row>
    <row r="145" spans="1:9" s="2" customFormat="1" ht="11.25" customHeight="1">
      <c r="A145" s="290"/>
      <c r="B145" s="4"/>
      <c r="C145" s="4"/>
      <c r="D145" s="11"/>
      <c r="E145" s="11"/>
      <c r="F145" s="11"/>
      <c r="G145" s="11"/>
      <c r="H145" s="12"/>
      <c r="I145" s="12"/>
    </row>
    <row r="146" spans="1:9" s="2" customFormat="1" ht="11.25" customHeight="1">
      <c r="A146" s="290"/>
      <c r="B146" s="4"/>
      <c r="C146" s="4"/>
      <c r="D146" s="11"/>
      <c r="E146" s="11"/>
      <c r="F146" s="11"/>
      <c r="G146" s="11"/>
      <c r="H146" s="12"/>
      <c r="I146" s="12"/>
    </row>
    <row r="147" spans="1:9" s="2" customFormat="1" ht="11.25" customHeight="1">
      <c r="A147" s="290"/>
      <c r="B147" s="4"/>
      <c r="C147" s="4"/>
      <c r="D147" s="11"/>
      <c r="E147" s="11"/>
      <c r="F147" s="11"/>
      <c r="G147" s="11"/>
      <c r="H147" s="12"/>
      <c r="I147" s="12"/>
    </row>
    <row r="148" spans="1:9" s="2" customFormat="1" ht="11.25" customHeight="1">
      <c r="A148" s="290"/>
      <c r="B148" s="4"/>
      <c r="C148" s="4"/>
      <c r="D148" s="11"/>
      <c r="E148" s="11"/>
      <c r="F148" s="11"/>
      <c r="G148" s="11"/>
      <c r="H148" s="12"/>
      <c r="I148" s="12"/>
    </row>
    <row r="149" spans="1:9" s="2" customFormat="1" ht="11.25" customHeight="1">
      <c r="A149" s="290"/>
      <c r="B149" s="4"/>
      <c r="C149" s="4"/>
      <c r="D149" s="11"/>
      <c r="E149" s="11"/>
      <c r="F149" s="11"/>
      <c r="G149" s="11"/>
      <c r="H149" s="12"/>
      <c r="I149" s="12"/>
    </row>
    <row r="150" spans="1:9" s="2" customFormat="1" ht="11.25" customHeight="1">
      <c r="A150" s="290"/>
      <c r="B150" s="4"/>
      <c r="C150" s="4"/>
      <c r="D150" s="11"/>
      <c r="E150" s="11"/>
      <c r="F150" s="11"/>
      <c r="G150" s="11"/>
      <c r="H150" s="12"/>
      <c r="I150" s="12"/>
    </row>
    <row r="151" spans="1:9" s="2" customFormat="1" ht="11.25" customHeight="1">
      <c r="A151" s="290"/>
      <c r="B151" s="4"/>
      <c r="C151" s="4"/>
      <c r="D151" s="11"/>
      <c r="E151" s="11"/>
      <c r="F151" s="11"/>
      <c r="G151" s="11"/>
      <c r="H151" s="12"/>
      <c r="I151" s="12"/>
    </row>
    <row r="152" spans="1:9" s="2" customFormat="1" ht="11.25" customHeight="1">
      <c r="A152" s="290"/>
      <c r="B152" s="4"/>
      <c r="C152" s="4"/>
      <c r="D152" s="11"/>
      <c r="E152" s="11"/>
      <c r="F152" s="11"/>
      <c r="G152" s="11"/>
      <c r="H152" s="12"/>
      <c r="I152" s="12"/>
    </row>
    <row r="153" spans="1:9" s="2" customFormat="1" ht="11.25" customHeight="1">
      <c r="A153" s="290"/>
      <c r="B153" s="4"/>
      <c r="C153" s="4"/>
      <c r="D153" s="11"/>
      <c r="E153" s="11"/>
      <c r="F153" s="11"/>
      <c r="G153" s="11"/>
      <c r="H153" s="12"/>
      <c r="I153" s="12"/>
    </row>
    <row r="154" spans="1:9" s="2" customFormat="1" ht="11.25" customHeight="1">
      <c r="A154" s="290"/>
      <c r="B154" s="4"/>
      <c r="C154" s="4"/>
      <c r="D154" s="11"/>
      <c r="E154" s="11"/>
      <c r="F154" s="11"/>
      <c r="G154" s="11"/>
      <c r="H154" s="12"/>
      <c r="I154" s="12"/>
    </row>
    <row r="155" spans="1:9" s="2" customFormat="1" ht="11.25" customHeight="1">
      <c r="A155" s="290"/>
      <c r="B155" s="4"/>
      <c r="C155" s="4"/>
      <c r="D155" s="11"/>
      <c r="E155" s="11"/>
      <c r="F155" s="11"/>
      <c r="G155" s="11"/>
      <c r="H155" s="12"/>
      <c r="I155" s="12"/>
    </row>
    <row r="156" spans="1:9" s="2" customFormat="1" ht="11.25" customHeight="1">
      <c r="A156" s="290"/>
      <c r="B156" s="4"/>
      <c r="C156" s="4"/>
      <c r="D156" s="11"/>
      <c r="E156" s="11"/>
      <c r="F156" s="11"/>
      <c r="G156" s="11"/>
      <c r="H156" s="12"/>
      <c r="I156" s="12"/>
    </row>
    <row r="157" spans="1:9" s="2" customFormat="1" ht="11.25" customHeight="1">
      <c r="A157" s="290"/>
      <c r="B157" s="4"/>
      <c r="C157" s="4"/>
      <c r="D157" s="11"/>
      <c r="E157" s="11"/>
      <c r="F157" s="11"/>
      <c r="G157" s="11"/>
      <c r="H157" s="12"/>
      <c r="I157" s="12"/>
    </row>
    <row r="158" spans="1:9" s="2" customFormat="1" ht="11.25" customHeight="1">
      <c r="A158" s="290"/>
      <c r="B158" s="4"/>
      <c r="C158" s="4"/>
      <c r="D158" s="11"/>
      <c r="E158" s="11"/>
      <c r="F158" s="11"/>
      <c r="G158" s="11"/>
      <c r="H158" s="12"/>
      <c r="I158" s="12"/>
    </row>
    <row r="159" spans="1:9" s="2" customFormat="1" ht="11.25" customHeight="1">
      <c r="A159" s="290"/>
      <c r="B159" s="4"/>
      <c r="C159" s="4"/>
      <c r="D159" s="11"/>
      <c r="E159" s="11"/>
      <c r="F159" s="11"/>
      <c r="G159" s="11"/>
      <c r="H159" s="12"/>
      <c r="I159" s="12"/>
    </row>
    <row r="160" spans="1:9" s="2" customFormat="1" ht="11.25" customHeight="1">
      <c r="A160" s="290"/>
      <c r="B160" s="4"/>
      <c r="C160" s="4"/>
      <c r="D160" s="11"/>
      <c r="E160" s="11"/>
      <c r="F160" s="11"/>
      <c r="G160" s="11"/>
      <c r="H160" s="12"/>
      <c r="I160" s="12"/>
    </row>
    <row r="161" spans="1:9" s="2" customFormat="1" ht="11.25" customHeight="1">
      <c r="A161" s="290"/>
      <c r="B161" s="4"/>
      <c r="C161" s="4"/>
      <c r="D161" s="11"/>
      <c r="E161" s="11"/>
      <c r="F161" s="11"/>
      <c r="G161" s="11"/>
      <c r="H161" s="12"/>
      <c r="I161" s="12"/>
    </row>
    <row r="162" spans="1:9" s="2" customFormat="1" ht="11.25" customHeight="1">
      <c r="A162" s="290"/>
      <c r="B162" s="4"/>
      <c r="C162" s="4"/>
      <c r="D162" s="11"/>
      <c r="E162" s="11"/>
      <c r="F162" s="11"/>
      <c r="G162" s="11"/>
      <c r="H162" s="12"/>
      <c r="I162" s="12"/>
    </row>
    <row r="163" spans="1:9" s="2" customFormat="1" ht="11.25" customHeight="1">
      <c r="A163" s="290"/>
      <c r="B163" s="4"/>
      <c r="C163" s="4"/>
      <c r="D163" s="11"/>
      <c r="E163" s="11"/>
      <c r="F163" s="11"/>
      <c r="G163" s="11"/>
      <c r="H163" s="12"/>
      <c r="I163" s="12"/>
    </row>
    <row r="164" spans="1:9" s="2" customFormat="1" ht="11.25" customHeight="1">
      <c r="A164" s="290"/>
      <c r="B164" s="4"/>
      <c r="C164" s="4"/>
      <c r="D164" s="11"/>
      <c r="E164" s="11"/>
      <c r="F164" s="11"/>
      <c r="G164" s="11"/>
      <c r="H164" s="12"/>
      <c r="I164" s="12"/>
    </row>
    <row r="165" spans="1:9" s="2" customFormat="1" ht="11.25" customHeight="1">
      <c r="A165" s="290"/>
      <c r="B165" s="4"/>
      <c r="C165" s="4"/>
      <c r="D165" s="11"/>
      <c r="E165" s="11"/>
      <c r="F165" s="11"/>
      <c r="G165" s="11"/>
      <c r="H165" s="12"/>
      <c r="I165" s="12"/>
    </row>
    <row r="166" spans="1:9" s="2" customFormat="1" ht="11.25" customHeight="1">
      <c r="A166" s="290"/>
      <c r="B166" s="4"/>
      <c r="C166" s="4"/>
      <c r="D166" s="11"/>
      <c r="E166" s="11"/>
      <c r="F166" s="11"/>
      <c r="G166" s="11"/>
      <c r="H166" s="12"/>
      <c r="I166" s="12"/>
    </row>
    <row r="167" spans="1:9" s="2" customFormat="1" ht="11.25" customHeight="1">
      <c r="A167" s="290"/>
      <c r="B167" s="4"/>
      <c r="C167" s="4"/>
      <c r="D167" s="11"/>
      <c r="E167" s="11"/>
      <c r="F167" s="11"/>
      <c r="G167" s="11"/>
      <c r="H167" s="12"/>
      <c r="I167" s="12"/>
    </row>
    <row r="168" spans="1:9" s="2" customFormat="1" ht="11.25" customHeight="1">
      <c r="A168" s="290"/>
      <c r="B168" s="4"/>
      <c r="C168" s="4"/>
      <c r="D168" s="11"/>
      <c r="E168" s="11"/>
      <c r="F168" s="11"/>
      <c r="G168" s="11"/>
      <c r="H168" s="12"/>
      <c r="I168" s="12"/>
    </row>
    <row r="169" spans="1:9" s="2" customFormat="1" ht="11.25" customHeight="1">
      <c r="A169" s="290"/>
      <c r="B169" s="4"/>
      <c r="C169" s="4"/>
      <c r="D169" s="11"/>
      <c r="E169" s="11"/>
      <c r="F169" s="11"/>
      <c r="G169" s="11"/>
      <c r="H169" s="12"/>
      <c r="I169" s="12"/>
    </row>
    <row r="170" spans="1:9" s="2" customFormat="1" ht="11.25" customHeight="1">
      <c r="A170" s="290"/>
      <c r="B170" s="4"/>
      <c r="C170" s="4"/>
      <c r="D170" s="11"/>
      <c r="E170" s="11"/>
      <c r="F170" s="11"/>
      <c r="G170" s="11"/>
      <c r="H170" s="12"/>
      <c r="I170" s="12"/>
    </row>
    <row r="171" spans="1:9" s="2" customFormat="1" ht="11.25" customHeight="1">
      <c r="A171" s="290"/>
      <c r="B171" s="4"/>
      <c r="C171" s="4"/>
      <c r="D171" s="11"/>
      <c r="E171" s="11"/>
      <c r="F171" s="11"/>
      <c r="G171" s="11"/>
      <c r="H171" s="12"/>
      <c r="I171" s="12"/>
    </row>
    <row r="172" spans="1:9" s="2" customFormat="1" ht="11.25" customHeight="1">
      <c r="A172" s="290"/>
      <c r="B172" s="4"/>
      <c r="C172" s="4"/>
      <c r="D172" s="11"/>
      <c r="E172" s="11"/>
      <c r="F172" s="11"/>
      <c r="G172" s="11"/>
      <c r="H172" s="12"/>
      <c r="I172" s="12"/>
    </row>
    <row r="173" spans="1:9" s="2" customFormat="1" ht="11.25" customHeight="1">
      <c r="A173" s="290"/>
      <c r="B173" s="4"/>
      <c r="C173" s="4"/>
      <c r="D173" s="11"/>
      <c r="E173" s="11"/>
      <c r="F173" s="11"/>
      <c r="G173" s="11"/>
      <c r="H173" s="12"/>
      <c r="I173" s="12"/>
    </row>
    <row r="174" spans="1:9" s="2" customFormat="1" ht="11.25" customHeight="1">
      <c r="A174" s="290"/>
      <c r="B174" s="4"/>
      <c r="C174" s="4"/>
      <c r="D174" s="11"/>
      <c r="E174" s="11"/>
      <c r="F174" s="11"/>
      <c r="G174" s="11"/>
      <c r="H174" s="12"/>
      <c r="I174" s="12"/>
    </row>
    <row r="175" spans="1:9" s="2" customFormat="1" ht="11.25" customHeight="1">
      <c r="A175" s="290"/>
      <c r="B175" s="4"/>
      <c r="C175" s="4"/>
      <c r="D175" s="11"/>
      <c r="E175" s="11"/>
      <c r="F175" s="11"/>
      <c r="G175" s="11"/>
      <c r="H175" s="12"/>
      <c r="I175" s="12"/>
    </row>
    <row r="176" spans="1:9" s="2" customFormat="1" ht="11.25" customHeight="1">
      <c r="A176" s="290"/>
      <c r="B176" s="4"/>
      <c r="C176" s="4"/>
      <c r="D176" s="11"/>
      <c r="E176" s="11"/>
      <c r="F176" s="11"/>
      <c r="G176" s="11"/>
      <c r="H176" s="12"/>
      <c r="I176" s="12"/>
    </row>
    <row r="177" spans="1:9" s="2" customFormat="1" ht="11.25" customHeight="1">
      <c r="A177" s="290"/>
      <c r="B177" s="4"/>
      <c r="C177" s="4"/>
      <c r="D177" s="11"/>
      <c r="E177" s="11"/>
      <c r="F177" s="11"/>
      <c r="G177" s="11"/>
      <c r="H177" s="12"/>
      <c r="I177" s="12"/>
    </row>
    <row r="178" spans="1:9" s="2" customFormat="1" ht="11.25" customHeight="1">
      <c r="A178" s="290"/>
      <c r="B178" s="4"/>
      <c r="C178" s="4"/>
      <c r="D178" s="11"/>
      <c r="E178" s="11"/>
      <c r="F178" s="11"/>
      <c r="G178" s="11"/>
      <c r="H178" s="12"/>
      <c r="I178" s="12"/>
    </row>
    <row r="179" spans="1:9" s="2" customFormat="1" ht="11.25" customHeight="1">
      <c r="A179" s="290"/>
      <c r="B179" s="4"/>
      <c r="C179" s="4"/>
      <c r="D179" s="11"/>
      <c r="E179" s="11"/>
      <c r="F179" s="11"/>
      <c r="G179" s="11"/>
      <c r="H179" s="12"/>
      <c r="I179" s="12"/>
    </row>
    <row r="180" spans="1:9" s="2" customFormat="1" ht="11.25" customHeight="1">
      <c r="A180" s="290"/>
      <c r="B180" s="4"/>
      <c r="C180" s="4"/>
      <c r="D180" s="11"/>
      <c r="E180" s="11"/>
      <c r="F180" s="11"/>
      <c r="G180" s="11"/>
      <c r="H180" s="12"/>
      <c r="I180" s="12"/>
    </row>
    <row r="181" spans="1:9" s="2" customFormat="1" ht="11.25" customHeight="1">
      <c r="A181" s="290"/>
      <c r="B181" s="4"/>
      <c r="C181" s="4"/>
      <c r="D181" s="11"/>
      <c r="E181" s="11"/>
      <c r="F181" s="11"/>
      <c r="G181" s="11"/>
      <c r="H181" s="12"/>
      <c r="I181" s="12"/>
    </row>
    <row r="182" spans="1:9" s="2" customFormat="1" ht="11.25" customHeight="1">
      <c r="A182" s="290"/>
      <c r="B182" s="4"/>
      <c r="C182" s="4"/>
      <c r="D182" s="11"/>
      <c r="E182" s="11"/>
      <c r="F182" s="11"/>
      <c r="G182" s="11"/>
      <c r="H182" s="12"/>
      <c r="I182" s="12"/>
    </row>
    <row r="183" spans="1:9" s="2" customFormat="1" ht="11.25" customHeight="1">
      <c r="A183" s="290"/>
      <c r="B183" s="4"/>
      <c r="C183" s="4"/>
      <c r="D183" s="11"/>
      <c r="E183" s="11"/>
      <c r="F183" s="11"/>
      <c r="G183" s="11"/>
      <c r="H183" s="12"/>
      <c r="I183" s="12"/>
    </row>
    <row r="184" spans="1:9" s="2" customFormat="1" ht="11.25" customHeight="1">
      <c r="A184" s="290"/>
      <c r="B184" s="4"/>
      <c r="C184" s="4"/>
      <c r="D184" s="11"/>
      <c r="E184" s="11"/>
      <c r="F184" s="11"/>
      <c r="G184" s="11"/>
      <c r="H184" s="12"/>
      <c r="I184" s="12"/>
    </row>
    <row r="185" spans="1:9" s="2" customFormat="1" ht="11.25" customHeight="1">
      <c r="A185" s="290"/>
      <c r="B185" s="4"/>
      <c r="C185" s="4"/>
      <c r="D185" s="11"/>
      <c r="E185" s="11"/>
      <c r="F185" s="11"/>
      <c r="G185" s="11"/>
      <c r="H185" s="12"/>
      <c r="I185" s="12"/>
    </row>
    <row r="186" spans="1:9" s="2" customFormat="1" ht="11.25" customHeight="1">
      <c r="A186" s="290"/>
      <c r="B186" s="4"/>
      <c r="C186" s="4"/>
      <c r="D186" s="11"/>
      <c r="E186" s="11"/>
      <c r="F186" s="11"/>
      <c r="G186" s="11"/>
      <c r="H186" s="12"/>
      <c r="I186" s="12"/>
    </row>
    <row r="187" spans="1:9" s="2" customFormat="1" ht="11.25" customHeight="1">
      <c r="A187" s="290"/>
      <c r="B187" s="4"/>
      <c r="C187" s="4"/>
      <c r="D187" s="11"/>
      <c r="E187" s="11"/>
      <c r="F187" s="11"/>
      <c r="G187" s="11"/>
      <c r="H187" s="12"/>
      <c r="I187" s="12"/>
    </row>
    <row r="188" spans="1:9" s="2" customFormat="1" ht="11.25" customHeight="1">
      <c r="A188" s="290"/>
      <c r="B188" s="4"/>
      <c r="C188" s="4"/>
      <c r="D188" s="11"/>
      <c r="E188" s="11"/>
      <c r="F188" s="11"/>
      <c r="G188" s="11"/>
      <c r="H188" s="12"/>
      <c r="I188" s="12"/>
    </row>
    <row r="189" spans="1:9" s="2" customFormat="1" ht="11.25" customHeight="1">
      <c r="A189" s="290"/>
      <c r="B189" s="4"/>
      <c r="C189" s="4"/>
      <c r="D189" s="11"/>
      <c r="E189" s="11"/>
      <c r="F189" s="11"/>
      <c r="G189" s="11"/>
      <c r="H189" s="12"/>
      <c r="I189" s="12"/>
    </row>
    <row r="190" spans="1:9" s="2" customFormat="1" ht="11.25" customHeight="1">
      <c r="A190" s="290"/>
      <c r="B190" s="4"/>
      <c r="C190" s="4"/>
      <c r="D190" s="11"/>
      <c r="E190" s="11"/>
      <c r="F190" s="11"/>
      <c r="G190" s="11"/>
      <c r="H190" s="12"/>
      <c r="I190" s="12"/>
    </row>
    <row r="191" spans="1:9" s="2" customFormat="1" ht="11.25" customHeight="1">
      <c r="A191" s="290"/>
      <c r="B191" s="4"/>
      <c r="C191" s="4"/>
      <c r="D191" s="11"/>
      <c r="E191" s="11"/>
      <c r="F191" s="11"/>
      <c r="G191" s="11"/>
      <c r="H191" s="12"/>
      <c r="I191" s="12"/>
    </row>
    <row r="192" spans="1:9" s="2" customFormat="1" ht="11.25" customHeight="1">
      <c r="A192" s="290"/>
      <c r="B192" s="4"/>
      <c r="C192" s="4"/>
      <c r="D192" s="11"/>
      <c r="E192" s="11"/>
      <c r="F192" s="11"/>
      <c r="G192" s="11"/>
      <c r="H192" s="12"/>
      <c r="I192" s="12"/>
    </row>
    <row r="193" spans="1:9" s="2" customFormat="1" ht="11.25" customHeight="1">
      <c r="A193" s="290"/>
      <c r="B193" s="4"/>
      <c r="C193" s="4"/>
      <c r="D193" s="11"/>
      <c r="E193" s="11"/>
      <c r="F193" s="11"/>
      <c r="G193" s="11"/>
      <c r="H193" s="12"/>
      <c r="I193" s="12"/>
    </row>
    <row r="194" spans="1:9" s="2" customFormat="1" ht="11.25" customHeight="1">
      <c r="A194" s="290"/>
      <c r="B194" s="4"/>
      <c r="C194" s="4"/>
      <c r="D194" s="11"/>
      <c r="E194" s="11"/>
      <c r="F194" s="11"/>
      <c r="G194" s="11"/>
      <c r="H194" s="12"/>
      <c r="I194" s="12"/>
    </row>
    <row r="195" spans="1:9" s="2" customFormat="1" ht="11.25" customHeight="1">
      <c r="A195" s="290"/>
      <c r="B195" s="4"/>
      <c r="C195" s="4"/>
      <c r="D195" s="11"/>
      <c r="E195" s="11"/>
      <c r="F195" s="11"/>
      <c r="G195" s="11"/>
      <c r="H195" s="12"/>
      <c r="I195" s="12"/>
    </row>
    <row r="196" spans="1:9" s="2" customFormat="1" ht="11.25" customHeight="1">
      <c r="A196" s="290"/>
      <c r="B196" s="4"/>
      <c r="C196" s="4"/>
      <c r="D196" s="11"/>
      <c r="E196" s="11"/>
      <c r="F196" s="11"/>
      <c r="G196" s="11"/>
      <c r="H196" s="12"/>
      <c r="I196" s="12"/>
    </row>
    <row r="197" spans="1:9" s="2" customFormat="1" ht="11.25" customHeight="1">
      <c r="A197" s="290"/>
      <c r="B197" s="4"/>
      <c r="C197" s="4"/>
      <c r="D197" s="11"/>
      <c r="E197" s="11"/>
      <c r="F197" s="11"/>
      <c r="G197" s="11"/>
      <c r="H197" s="12"/>
      <c r="I197" s="12"/>
    </row>
    <row r="198" spans="1:9" s="2" customFormat="1" ht="11.25" customHeight="1">
      <c r="A198" s="290"/>
      <c r="B198" s="4"/>
      <c r="C198" s="4"/>
      <c r="D198" s="11"/>
      <c r="E198" s="11"/>
      <c r="F198" s="11"/>
      <c r="G198" s="11"/>
      <c r="H198" s="12"/>
      <c r="I198" s="12"/>
    </row>
    <row r="199" spans="1:9" s="2" customFormat="1" ht="11.25" customHeight="1">
      <c r="A199" s="290"/>
      <c r="B199" s="4"/>
      <c r="C199" s="4"/>
      <c r="D199" s="11"/>
      <c r="E199" s="11"/>
      <c r="F199" s="11"/>
      <c r="G199" s="11"/>
      <c r="H199" s="12"/>
      <c r="I199" s="12"/>
    </row>
    <row r="200" spans="1:9" s="2" customFormat="1" ht="11.25" customHeight="1">
      <c r="A200" s="290"/>
      <c r="B200" s="4"/>
      <c r="C200" s="4"/>
      <c r="D200" s="11"/>
      <c r="E200" s="11"/>
      <c r="F200" s="11"/>
      <c r="G200" s="11"/>
      <c r="H200" s="12"/>
      <c r="I200" s="12"/>
    </row>
    <row r="201" spans="1:9" s="2" customFormat="1" ht="11.25" customHeight="1">
      <c r="A201" s="290"/>
      <c r="B201" s="4"/>
      <c r="C201" s="4"/>
      <c r="D201" s="11"/>
      <c r="E201" s="11"/>
      <c r="F201" s="11"/>
      <c r="G201" s="11"/>
      <c r="H201" s="12"/>
      <c r="I201" s="12"/>
    </row>
    <row r="202" spans="1:9" s="2" customFormat="1" ht="11.25" customHeight="1">
      <c r="A202" s="290"/>
      <c r="B202" s="4"/>
      <c r="C202" s="4"/>
      <c r="D202" s="11"/>
      <c r="E202" s="11"/>
      <c r="F202" s="11"/>
      <c r="G202" s="11"/>
      <c r="H202" s="12"/>
      <c r="I202" s="12"/>
    </row>
    <row r="203" spans="1:9" s="2" customFormat="1" ht="11.25" customHeight="1">
      <c r="A203" s="290"/>
      <c r="B203" s="4"/>
      <c r="C203" s="4"/>
      <c r="D203" s="11"/>
      <c r="E203" s="11"/>
      <c r="F203" s="11"/>
      <c r="G203" s="11"/>
      <c r="H203" s="12"/>
      <c r="I203" s="12"/>
    </row>
    <row r="204" spans="1:9" s="2" customFormat="1" ht="11.25" customHeight="1">
      <c r="A204" s="290"/>
      <c r="B204" s="4"/>
      <c r="C204" s="4"/>
      <c r="D204" s="11"/>
      <c r="E204" s="11"/>
      <c r="F204" s="11"/>
      <c r="G204" s="11"/>
      <c r="H204" s="12"/>
      <c r="I204" s="12"/>
    </row>
    <row r="205" spans="1:9" s="2" customFormat="1" ht="11.25" customHeight="1">
      <c r="A205" s="290"/>
      <c r="B205" s="4"/>
      <c r="C205" s="4"/>
      <c r="D205" s="11"/>
      <c r="E205" s="11"/>
      <c r="F205" s="11"/>
      <c r="G205" s="11"/>
      <c r="H205" s="12"/>
      <c r="I205" s="12"/>
    </row>
    <row r="206" spans="1:9" s="2" customFormat="1" ht="11.25" customHeight="1">
      <c r="A206" s="290"/>
      <c r="B206" s="4"/>
      <c r="C206" s="4"/>
      <c r="D206" s="11"/>
      <c r="E206" s="11"/>
      <c r="F206" s="11"/>
      <c r="G206" s="11"/>
      <c r="H206" s="12"/>
      <c r="I206" s="12"/>
    </row>
    <row r="207" spans="1:9" s="2" customFormat="1" ht="11.25" customHeight="1">
      <c r="A207" s="290"/>
      <c r="B207" s="4"/>
      <c r="C207" s="4"/>
      <c r="D207" s="11"/>
      <c r="E207" s="11"/>
      <c r="F207" s="11"/>
      <c r="G207" s="11"/>
      <c r="H207" s="12"/>
      <c r="I207" s="12"/>
    </row>
    <row r="208" spans="1:9" s="2" customFormat="1" ht="11.25" customHeight="1">
      <c r="A208" s="290"/>
      <c r="B208" s="4"/>
      <c r="C208" s="4"/>
      <c r="D208" s="11"/>
      <c r="E208" s="11"/>
      <c r="F208" s="11"/>
      <c r="G208" s="11"/>
      <c r="H208" s="12"/>
      <c r="I208" s="12"/>
    </row>
    <row r="209" spans="1:9" s="2" customFormat="1" ht="11.25" customHeight="1">
      <c r="A209" s="290"/>
      <c r="B209" s="4"/>
      <c r="C209" s="4"/>
      <c r="D209" s="11"/>
      <c r="E209" s="11"/>
      <c r="F209" s="11"/>
      <c r="G209" s="11"/>
      <c r="H209" s="12"/>
      <c r="I209" s="12"/>
    </row>
    <row r="210" spans="1:9" s="2" customFormat="1" ht="11.25" customHeight="1">
      <c r="A210" s="290"/>
      <c r="B210" s="4"/>
      <c r="C210" s="4"/>
      <c r="D210" s="11"/>
      <c r="E210" s="11"/>
      <c r="F210" s="11"/>
      <c r="G210" s="11"/>
      <c r="H210" s="12"/>
      <c r="I210" s="12"/>
    </row>
    <row r="211" spans="1:9" s="2" customFormat="1" ht="11.25" customHeight="1">
      <c r="A211" s="290"/>
      <c r="B211" s="4"/>
      <c r="C211" s="4"/>
      <c r="D211" s="11"/>
      <c r="E211" s="11"/>
      <c r="F211" s="11"/>
      <c r="G211" s="11"/>
      <c r="H211" s="12"/>
      <c r="I211" s="12"/>
    </row>
    <row r="212" spans="1:9" s="2" customFormat="1" ht="11.25" customHeight="1">
      <c r="A212" s="290"/>
      <c r="B212" s="4"/>
      <c r="C212" s="4"/>
      <c r="D212" s="11"/>
      <c r="E212" s="11"/>
      <c r="F212" s="11"/>
      <c r="G212" s="11"/>
      <c r="H212" s="12"/>
      <c r="I212" s="12"/>
    </row>
    <row r="213" spans="1:9" s="2" customFormat="1" ht="11.25" customHeight="1">
      <c r="A213" s="290"/>
      <c r="B213" s="4"/>
      <c r="C213" s="4"/>
      <c r="D213" s="11"/>
      <c r="E213" s="11"/>
      <c r="F213" s="11"/>
      <c r="G213" s="11"/>
      <c r="H213" s="12"/>
      <c r="I213" s="12"/>
    </row>
    <row r="214" spans="1:9" s="2" customFormat="1" ht="11.25" customHeight="1">
      <c r="A214" s="290"/>
      <c r="B214" s="4"/>
      <c r="C214" s="4"/>
      <c r="D214" s="11"/>
      <c r="E214" s="11"/>
      <c r="F214" s="11"/>
      <c r="G214" s="11"/>
      <c r="H214" s="12"/>
      <c r="I214" s="12"/>
    </row>
    <row r="215" spans="1:9" s="2" customFormat="1" ht="11.25" customHeight="1">
      <c r="A215" s="290"/>
      <c r="B215" s="4"/>
      <c r="C215" s="4"/>
      <c r="D215" s="11"/>
      <c r="E215" s="11"/>
      <c r="F215" s="11"/>
      <c r="G215" s="11"/>
      <c r="H215" s="12"/>
      <c r="I215" s="12"/>
    </row>
    <row r="216" spans="1:9" s="2" customFormat="1" ht="11.25" customHeight="1">
      <c r="A216" s="290"/>
      <c r="B216" s="4"/>
      <c r="C216" s="4"/>
      <c r="D216" s="11"/>
      <c r="E216" s="11"/>
      <c r="F216" s="11"/>
      <c r="G216" s="11"/>
      <c r="H216" s="12"/>
      <c r="I216" s="12"/>
    </row>
    <row r="217" spans="1:9" s="2" customFormat="1" ht="11.25" customHeight="1">
      <c r="A217" s="290"/>
      <c r="B217" s="4"/>
      <c r="C217" s="4"/>
      <c r="D217" s="11"/>
      <c r="E217" s="11"/>
      <c r="F217" s="11"/>
      <c r="G217" s="11"/>
      <c r="H217" s="12"/>
      <c r="I217" s="12"/>
    </row>
    <row r="218" spans="1:9" s="2" customFormat="1" ht="11.25" customHeight="1">
      <c r="A218" s="290"/>
      <c r="B218" s="4"/>
      <c r="C218" s="4"/>
      <c r="D218" s="11"/>
      <c r="E218" s="11"/>
      <c r="F218" s="11"/>
      <c r="G218" s="11"/>
      <c r="H218" s="12"/>
      <c r="I218" s="12"/>
    </row>
    <row r="219" spans="1:9" s="2" customFormat="1" ht="11.25" customHeight="1">
      <c r="A219" s="290"/>
      <c r="B219" s="4"/>
      <c r="C219" s="4"/>
      <c r="D219" s="11"/>
      <c r="E219" s="11"/>
      <c r="F219" s="11"/>
      <c r="G219" s="11"/>
      <c r="H219" s="12"/>
      <c r="I219" s="12"/>
    </row>
    <row r="220" spans="1:9" s="2" customFormat="1" ht="11.25" customHeight="1">
      <c r="A220" s="290"/>
      <c r="B220" s="4"/>
      <c r="C220" s="4"/>
      <c r="D220" s="11"/>
      <c r="E220" s="11"/>
      <c r="F220" s="11"/>
      <c r="G220" s="11"/>
      <c r="H220" s="12"/>
      <c r="I220" s="12"/>
    </row>
    <row r="221" spans="1:9" s="2" customFormat="1" ht="11.25" customHeight="1">
      <c r="A221" s="290"/>
      <c r="B221" s="4"/>
      <c r="C221" s="4"/>
      <c r="D221" s="11"/>
      <c r="E221" s="11"/>
      <c r="F221" s="11"/>
      <c r="G221" s="11"/>
      <c r="H221" s="12"/>
      <c r="I221" s="12"/>
    </row>
    <row r="222" spans="1:9" s="2" customFormat="1" ht="11.25" customHeight="1">
      <c r="A222" s="290"/>
      <c r="B222" s="4"/>
      <c r="C222" s="4"/>
      <c r="D222" s="11"/>
      <c r="E222" s="11"/>
      <c r="F222" s="11"/>
      <c r="G222" s="11"/>
      <c r="H222" s="12"/>
      <c r="I222" s="12"/>
    </row>
    <row r="223" spans="1:9" s="2" customFormat="1" ht="11.25" customHeight="1">
      <c r="A223" s="290"/>
      <c r="B223" s="4"/>
      <c r="C223" s="4"/>
      <c r="D223" s="11"/>
      <c r="E223" s="11"/>
      <c r="F223" s="11"/>
      <c r="G223" s="11"/>
      <c r="H223" s="12"/>
      <c r="I223" s="12"/>
    </row>
    <row r="224" spans="1:9" s="2" customFormat="1" ht="11.25" customHeight="1">
      <c r="A224" s="290"/>
      <c r="B224" s="4"/>
      <c r="C224" s="4"/>
      <c r="D224" s="11"/>
      <c r="E224" s="11"/>
      <c r="F224" s="11"/>
      <c r="G224" s="11"/>
      <c r="H224" s="12"/>
      <c r="I224" s="12"/>
    </row>
    <row r="225" spans="1:9" s="2" customFormat="1" ht="11.25" customHeight="1">
      <c r="A225" s="290"/>
      <c r="B225" s="4"/>
      <c r="C225" s="4"/>
      <c r="D225" s="11"/>
      <c r="E225" s="11"/>
      <c r="F225" s="11"/>
      <c r="G225" s="11"/>
      <c r="H225" s="12"/>
      <c r="I225" s="12"/>
    </row>
    <row r="226" spans="1:9" s="2" customFormat="1" ht="11.25" customHeight="1">
      <c r="A226" s="290"/>
      <c r="B226" s="4"/>
      <c r="C226" s="4"/>
      <c r="D226" s="11"/>
      <c r="E226" s="11"/>
      <c r="F226" s="11"/>
      <c r="G226" s="11"/>
      <c r="H226" s="12"/>
      <c r="I226" s="12"/>
    </row>
    <row r="227" spans="1:9" s="2" customFormat="1" ht="11.25" customHeight="1">
      <c r="A227" s="290"/>
      <c r="B227" s="4"/>
      <c r="C227" s="4"/>
      <c r="D227" s="11"/>
      <c r="E227" s="11"/>
      <c r="F227" s="11"/>
      <c r="G227" s="11"/>
      <c r="H227" s="12"/>
      <c r="I227" s="12"/>
    </row>
    <row r="228" spans="1:9" s="2" customFormat="1" ht="11.25" customHeight="1">
      <c r="A228" s="290"/>
      <c r="B228" s="4"/>
      <c r="C228" s="4"/>
      <c r="D228" s="11"/>
      <c r="E228" s="11"/>
      <c r="F228" s="11"/>
      <c r="G228" s="11"/>
      <c r="H228" s="12"/>
      <c r="I228" s="12"/>
    </row>
    <row r="229" spans="1:9" s="2" customFormat="1" ht="11.25" customHeight="1">
      <c r="A229" s="290"/>
      <c r="B229" s="4"/>
      <c r="C229" s="4"/>
      <c r="D229" s="11"/>
      <c r="E229" s="11"/>
      <c r="F229" s="11"/>
      <c r="G229" s="11"/>
      <c r="H229" s="12"/>
      <c r="I229" s="12"/>
    </row>
    <row r="230" spans="1:9" s="2" customFormat="1" ht="11.25" customHeight="1">
      <c r="A230" s="290"/>
      <c r="B230" s="4"/>
      <c r="C230" s="4"/>
      <c r="D230" s="11"/>
      <c r="E230" s="11"/>
      <c r="F230" s="11"/>
      <c r="G230" s="11"/>
      <c r="H230" s="12"/>
      <c r="I230" s="12"/>
    </row>
    <row r="231" spans="1:9" s="2" customFormat="1" ht="11.25" customHeight="1">
      <c r="A231" s="290"/>
      <c r="B231" s="4"/>
      <c r="C231" s="4"/>
      <c r="D231" s="11"/>
      <c r="E231" s="11"/>
      <c r="F231" s="11"/>
      <c r="G231" s="11"/>
      <c r="H231" s="12"/>
      <c r="I231" s="12"/>
    </row>
    <row r="232" spans="1:9" s="2" customFormat="1" ht="11.25" customHeight="1">
      <c r="A232" s="290"/>
      <c r="B232" s="4"/>
      <c r="C232" s="4"/>
      <c r="D232" s="11"/>
      <c r="E232" s="11"/>
      <c r="F232" s="11"/>
      <c r="G232" s="11"/>
      <c r="H232" s="12"/>
      <c r="I232" s="12"/>
    </row>
    <row r="233" spans="1:9" s="2" customFormat="1" ht="11.25" customHeight="1">
      <c r="A233" s="290"/>
      <c r="B233" s="4"/>
      <c r="C233" s="4"/>
      <c r="D233" s="11"/>
      <c r="E233" s="11"/>
      <c r="F233" s="11"/>
      <c r="G233" s="11"/>
      <c r="H233" s="12"/>
      <c r="I233" s="12"/>
    </row>
    <row r="234" spans="1:9" s="2" customFormat="1" ht="11.25" customHeight="1">
      <c r="A234" s="290"/>
      <c r="B234" s="4"/>
      <c r="C234" s="4"/>
      <c r="D234" s="11"/>
      <c r="E234" s="11"/>
      <c r="F234" s="11"/>
      <c r="G234" s="11"/>
      <c r="H234" s="12"/>
      <c r="I234" s="12"/>
    </row>
    <row r="235" spans="1:9" s="2" customFormat="1" ht="11.25" customHeight="1">
      <c r="A235" s="290"/>
      <c r="B235" s="4"/>
      <c r="C235" s="4"/>
      <c r="D235" s="11"/>
      <c r="E235" s="11"/>
      <c r="F235" s="11"/>
      <c r="G235" s="11"/>
      <c r="H235" s="12"/>
      <c r="I235" s="12"/>
    </row>
    <row r="236" spans="1:9" s="2" customFormat="1" ht="11.25" customHeight="1">
      <c r="A236" s="290"/>
      <c r="B236" s="4"/>
      <c r="C236" s="4"/>
      <c r="D236" s="11"/>
      <c r="E236" s="11"/>
      <c r="F236" s="11"/>
      <c r="G236" s="11"/>
      <c r="H236" s="12"/>
      <c r="I236" s="12"/>
    </row>
    <row r="237" spans="1:9" s="2" customFormat="1" ht="11.25" customHeight="1">
      <c r="A237" s="290"/>
      <c r="B237" s="4"/>
      <c r="C237" s="4"/>
      <c r="D237" s="11"/>
      <c r="E237" s="11"/>
      <c r="F237" s="11"/>
      <c r="G237" s="11"/>
      <c r="H237" s="12"/>
      <c r="I237" s="12"/>
    </row>
    <row r="238" spans="1:9" s="2" customFormat="1" ht="11.25" customHeight="1">
      <c r="A238" s="290"/>
      <c r="B238" s="4"/>
      <c r="C238" s="4"/>
      <c r="D238" s="11"/>
      <c r="E238" s="11"/>
      <c r="F238" s="11"/>
      <c r="G238" s="11"/>
      <c r="H238" s="12"/>
      <c r="I238" s="12"/>
    </row>
    <row r="239" spans="1:9" s="2" customFormat="1" ht="11.25" customHeight="1">
      <c r="A239" s="290"/>
      <c r="B239" s="4"/>
      <c r="C239" s="4"/>
      <c r="D239" s="11"/>
      <c r="E239" s="11"/>
      <c r="F239" s="11"/>
      <c r="G239" s="11"/>
      <c r="H239" s="12"/>
      <c r="I239" s="12"/>
    </row>
    <row r="240" spans="1:9" s="2" customFormat="1" ht="11.25" customHeight="1">
      <c r="A240" s="290"/>
      <c r="B240" s="4"/>
      <c r="C240" s="4"/>
      <c r="D240" s="11"/>
      <c r="E240" s="11"/>
      <c r="F240" s="11"/>
      <c r="G240" s="11"/>
      <c r="H240" s="12"/>
      <c r="I240" s="12"/>
    </row>
    <row r="241" spans="1:9" s="2" customFormat="1" ht="11.25" customHeight="1">
      <c r="A241" s="290"/>
      <c r="B241" s="4"/>
      <c r="C241" s="4"/>
      <c r="D241" s="11"/>
      <c r="E241" s="11"/>
      <c r="F241" s="11"/>
      <c r="G241" s="11"/>
      <c r="H241" s="12"/>
      <c r="I241" s="12"/>
    </row>
    <row r="242" spans="1:9" s="2" customFormat="1" ht="11.25" customHeight="1">
      <c r="A242" s="290"/>
      <c r="B242" s="4"/>
      <c r="C242" s="4"/>
      <c r="D242" s="11"/>
      <c r="E242" s="11"/>
      <c r="F242" s="11"/>
      <c r="G242" s="11"/>
      <c r="H242" s="12"/>
      <c r="I242" s="12"/>
    </row>
    <row r="243" spans="1:9" s="2" customFormat="1" ht="11.25" customHeight="1">
      <c r="A243" s="290"/>
      <c r="B243" s="4"/>
      <c r="C243" s="4"/>
      <c r="D243" s="11"/>
      <c r="E243" s="11"/>
      <c r="F243" s="11"/>
      <c r="G243" s="11"/>
      <c r="H243" s="12"/>
      <c r="I243" s="12"/>
    </row>
    <row r="244" spans="1:9" s="2" customFormat="1" ht="11.25" customHeight="1">
      <c r="A244" s="290"/>
      <c r="B244" s="4"/>
      <c r="C244" s="4"/>
      <c r="D244" s="11"/>
      <c r="E244" s="11"/>
      <c r="F244" s="11"/>
      <c r="G244" s="11"/>
      <c r="H244" s="12"/>
      <c r="I244" s="12"/>
    </row>
    <row r="245" spans="1:9" s="2" customFormat="1" ht="11.25" customHeight="1">
      <c r="A245" s="290"/>
      <c r="B245" s="4"/>
      <c r="C245" s="4"/>
      <c r="D245" s="11"/>
      <c r="E245" s="11"/>
      <c r="F245" s="11"/>
      <c r="G245" s="11"/>
      <c r="H245" s="12"/>
      <c r="I245" s="12"/>
    </row>
    <row r="246" spans="1:9" s="2" customFormat="1" ht="11.25" customHeight="1">
      <c r="A246" s="290"/>
      <c r="B246" s="4"/>
      <c r="C246" s="4"/>
      <c r="D246" s="11"/>
      <c r="E246" s="11"/>
      <c r="F246" s="11"/>
      <c r="G246" s="11"/>
      <c r="H246" s="12"/>
      <c r="I246" s="12"/>
    </row>
    <row r="247" spans="1:9" s="2" customFormat="1" ht="11.25" customHeight="1">
      <c r="A247" s="290"/>
      <c r="B247" s="4"/>
      <c r="C247" s="4"/>
      <c r="D247" s="11"/>
      <c r="E247" s="11"/>
      <c r="F247" s="11"/>
      <c r="G247" s="11"/>
      <c r="H247" s="12"/>
      <c r="I247" s="12"/>
    </row>
    <row r="248" spans="1:9" s="2" customFormat="1" ht="11.25" customHeight="1">
      <c r="A248" s="290"/>
      <c r="B248" s="4"/>
      <c r="C248" s="4"/>
      <c r="D248" s="11"/>
      <c r="E248" s="11"/>
      <c r="F248" s="11"/>
      <c r="G248" s="11"/>
      <c r="H248" s="12"/>
      <c r="I248" s="12"/>
    </row>
    <row r="249" spans="1:9" s="2" customFormat="1" ht="11.25" customHeight="1">
      <c r="A249" s="290"/>
      <c r="B249" s="4"/>
      <c r="C249" s="4"/>
      <c r="D249" s="11"/>
      <c r="E249" s="11"/>
      <c r="F249" s="11"/>
      <c r="G249" s="11"/>
      <c r="H249" s="12"/>
      <c r="I249" s="12"/>
    </row>
    <row r="250" spans="1:9" s="2" customFormat="1" ht="11.25" customHeight="1">
      <c r="A250" s="290"/>
      <c r="B250" s="4"/>
      <c r="C250" s="4"/>
      <c r="D250" s="11"/>
      <c r="E250" s="11"/>
      <c r="F250" s="11"/>
      <c r="G250" s="11"/>
      <c r="H250" s="12"/>
      <c r="I250" s="12"/>
    </row>
    <row r="251" spans="1:9" s="2" customFormat="1" ht="11.25" customHeight="1">
      <c r="A251" s="290"/>
      <c r="B251" s="4"/>
      <c r="C251" s="4"/>
      <c r="D251" s="11"/>
      <c r="E251" s="11"/>
      <c r="F251" s="11"/>
      <c r="G251" s="11"/>
      <c r="H251" s="12"/>
      <c r="I251" s="12"/>
    </row>
    <row r="252" spans="1:9" s="2" customFormat="1" ht="11.25" customHeight="1">
      <c r="A252" s="290"/>
      <c r="B252" s="4"/>
      <c r="C252" s="4"/>
      <c r="D252" s="11"/>
      <c r="E252" s="11"/>
      <c r="F252" s="11"/>
      <c r="G252" s="11"/>
      <c r="H252" s="12"/>
      <c r="I252" s="12"/>
    </row>
    <row r="253" spans="1:9" s="2" customFormat="1" ht="11.25" customHeight="1">
      <c r="A253" s="290"/>
      <c r="B253" s="4"/>
      <c r="C253" s="4"/>
      <c r="D253" s="11"/>
      <c r="E253" s="11"/>
      <c r="F253" s="11"/>
      <c r="G253" s="11"/>
      <c r="H253" s="12"/>
      <c r="I253" s="12"/>
    </row>
    <row r="254" spans="1:9" s="2" customFormat="1" ht="11.25" customHeight="1">
      <c r="A254" s="290"/>
      <c r="B254" s="4"/>
      <c r="C254" s="4"/>
      <c r="D254" s="11"/>
      <c r="E254" s="11"/>
      <c r="F254" s="11"/>
      <c r="G254" s="11"/>
      <c r="H254" s="12"/>
      <c r="I254" s="12"/>
    </row>
    <row r="255" spans="1:9" s="2" customFormat="1" ht="11.25" customHeight="1">
      <c r="A255" s="290"/>
      <c r="B255" s="4"/>
      <c r="C255" s="4"/>
      <c r="D255" s="11"/>
      <c r="E255" s="11"/>
      <c r="F255" s="11"/>
      <c r="G255" s="11"/>
      <c r="H255" s="12"/>
      <c r="I255" s="12"/>
    </row>
    <row r="256" spans="1:9" s="2" customFormat="1" ht="11.25" customHeight="1">
      <c r="A256" s="290"/>
      <c r="B256" s="4"/>
      <c r="C256" s="4"/>
      <c r="D256" s="11"/>
      <c r="E256" s="11"/>
      <c r="F256" s="11"/>
      <c r="G256" s="11"/>
      <c r="H256" s="12"/>
      <c r="I256" s="12"/>
    </row>
    <row r="257" spans="1:9" s="2" customFormat="1" ht="11.25" customHeight="1">
      <c r="A257" s="290"/>
      <c r="B257" s="4"/>
      <c r="C257" s="4"/>
      <c r="D257" s="11"/>
      <c r="E257" s="11"/>
      <c r="F257" s="11"/>
      <c r="G257" s="11"/>
      <c r="H257" s="12"/>
      <c r="I257" s="12"/>
    </row>
    <row r="258" spans="1:9" s="2" customFormat="1" ht="11.25" customHeight="1">
      <c r="A258" s="290"/>
      <c r="B258" s="4"/>
      <c r="C258" s="4"/>
      <c r="D258" s="11"/>
      <c r="E258" s="11"/>
      <c r="F258" s="11"/>
      <c r="G258" s="11"/>
      <c r="H258" s="12"/>
      <c r="I258" s="12"/>
    </row>
    <row r="259" spans="1:9" s="2" customFormat="1" ht="11.25" customHeight="1">
      <c r="A259" s="290"/>
      <c r="B259" s="4"/>
      <c r="C259" s="4"/>
      <c r="D259" s="11"/>
      <c r="E259" s="11"/>
      <c r="F259" s="11"/>
      <c r="G259" s="11"/>
      <c r="H259" s="12"/>
      <c r="I259" s="12"/>
    </row>
    <row r="260" spans="1:9" s="2" customFormat="1" ht="11.25" customHeight="1">
      <c r="A260" s="290"/>
      <c r="B260" s="4"/>
      <c r="C260" s="4"/>
      <c r="D260" s="11"/>
      <c r="E260" s="11"/>
      <c r="F260" s="11"/>
      <c r="G260" s="11"/>
      <c r="H260" s="12"/>
      <c r="I260" s="12"/>
    </row>
    <row r="261" spans="1:9" s="2" customFormat="1" ht="11.25" customHeight="1">
      <c r="A261" s="290"/>
      <c r="B261" s="4"/>
      <c r="C261" s="4"/>
      <c r="D261" s="11"/>
      <c r="E261" s="11"/>
      <c r="F261" s="11"/>
      <c r="G261" s="11"/>
      <c r="H261" s="12"/>
      <c r="I261" s="12"/>
    </row>
    <row r="262" spans="1:9" s="2" customFormat="1" ht="11.25" customHeight="1">
      <c r="A262" s="290"/>
      <c r="B262" s="4"/>
      <c r="C262" s="4"/>
      <c r="D262" s="11"/>
      <c r="E262" s="11"/>
      <c r="F262" s="11"/>
      <c r="G262" s="11"/>
      <c r="H262" s="12"/>
      <c r="I262" s="12"/>
    </row>
    <row r="263" spans="1:9" s="2" customFormat="1" ht="11.25" customHeight="1">
      <c r="A263" s="290"/>
      <c r="B263" s="4"/>
      <c r="C263" s="4"/>
      <c r="D263" s="11"/>
      <c r="E263" s="11"/>
      <c r="F263" s="11"/>
      <c r="G263" s="11"/>
      <c r="H263" s="12"/>
      <c r="I263" s="12"/>
    </row>
    <row r="264" spans="1:9" s="2" customFormat="1" ht="11.25" customHeight="1">
      <c r="A264" s="290"/>
      <c r="B264" s="4"/>
      <c r="C264" s="4"/>
      <c r="D264" s="11"/>
      <c r="E264" s="11"/>
      <c r="F264" s="11"/>
      <c r="G264" s="11"/>
      <c r="H264" s="12"/>
      <c r="I264" s="12"/>
    </row>
    <row r="265" spans="1:9" s="2" customFormat="1" ht="11.25" customHeight="1">
      <c r="A265" s="290"/>
      <c r="B265" s="4"/>
      <c r="C265" s="4"/>
      <c r="D265" s="11"/>
      <c r="E265" s="11"/>
      <c r="F265" s="11"/>
      <c r="G265" s="11"/>
      <c r="H265" s="12"/>
      <c r="I265" s="12"/>
    </row>
    <row r="266" spans="1:9" s="2" customFormat="1" ht="11.25" customHeight="1">
      <c r="A266" s="290"/>
      <c r="B266" s="4"/>
      <c r="C266" s="4"/>
      <c r="D266" s="11"/>
      <c r="E266" s="11"/>
      <c r="F266" s="11"/>
      <c r="G266" s="11"/>
      <c r="H266" s="12"/>
      <c r="I266" s="12"/>
    </row>
    <row r="267" spans="1:9" s="2" customFormat="1" ht="11.25" customHeight="1">
      <c r="A267" s="290"/>
      <c r="B267" s="4"/>
      <c r="C267" s="4"/>
      <c r="D267" s="11"/>
      <c r="E267" s="11"/>
      <c r="F267" s="11"/>
      <c r="G267" s="11"/>
      <c r="H267" s="12"/>
      <c r="I267" s="12"/>
    </row>
    <row r="268" spans="1:9" s="2" customFormat="1" ht="11.25" customHeight="1">
      <c r="A268" s="290"/>
      <c r="B268" s="4"/>
      <c r="C268" s="4"/>
      <c r="D268" s="11"/>
      <c r="E268" s="11"/>
      <c r="F268" s="11"/>
      <c r="G268" s="11"/>
      <c r="H268" s="12"/>
      <c r="I268" s="12"/>
    </row>
    <row r="269" spans="1:9" s="2" customFormat="1" ht="11.25" customHeight="1">
      <c r="A269" s="290"/>
      <c r="B269" s="4"/>
      <c r="C269" s="4"/>
      <c r="D269" s="11"/>
      <c r="E269" s="11"/>
      <c r="F269" s="11"/>
      <c r="G269" s="11"/>
      <c r="H269" s="12"/>
      <c r="I269" s="12"/>
    </row>
    <row r="270" spans="1:9" s="2" customFormat="1" ht="11.25" customHeight="1">
      <c r="A270" s="290"/>
      <c r="B270" s="4"/>
      <c r="C270" s="4"/>
      <c r="D270" s="11"/>
      <c r="E270" s="11"/>
      <c r="F270" s="11"/>
      <c r="G270" s="11"/>
      <c r="H270" s="12"/>
      <c r="I270" s="12"/>
    </row>
    <row r="271" spans="1:9" s="2" customFormat="1" ht="11.25" customHeight="1">
      <c r="A271" s="290"/>
      <c r="B271" s="4"/>
      <c r="C271" s="4"/>
      <c r="D271" s="11"/>
      <c r="E271" s="11"/>
      <c r="F271" s="11"/>
      <c r="G271" s="11"/>
      <c r="H271" s="12"/>
      <c r="I271" s="12"/>
    </row>
    <row r="272" spans="1:9" s="2" customFormat="1" ht="11.25" customHeight="1">
      <c r="A272" s="290"/>
      <c r="B272" s="4"/>
      <c r="C272" s="4"/>
      <c r="D272" s="11"/>
      <c r="E272" s="11"/>
      <c r="F272" s="11"/>
      <c r="G272" s="11"/>
      <c r="H272" s="12"/>
      <c r="I272" s="12"/>
    </row>
    <row r="273" spans="1:9" s="2" customFormat="1" ht="11.25" customHeight="1">
      <c r="A273" s="290"/>
      <c r="B273" s="4"/>
      <c r="C273" s="4"/>
      <c r="D273" s="11"/>
      <c r="E273" s="11"/>
      <c r="F273" s="11"/>
      <c r="G273" s="11"/>
      <c r="H273" s="12"/>
      <c r="I273" s="12"/>
    </row>
    <row r="274" spans="1:9" s="2" customFormat="1" ht="11.25" customHeight="1">
      <c r="A274" s="290"/>
      <c r="B274" s="4"/>
      <c r="C274" s="4"/>
      <c r="D274" s="11"/>
      <c r="E274" s="11"/>
      <c r="F274" s="11"/>
      <c r="G274" s="11"/>
      <c r="H274" s="12"/>
      <c r="I274" s="12"/>
    </row>
    <row r="275" spans="1:9" s="2" customFormat="1" ht="11.25" customHeight="1">
      <c r="A275" s="290"/>
      <c r="B275" s="4"/>
      <c r="C275" s="4"/>
      <c r="D275" s="11"/>
      <c r="E275" s="11"/>
      <c r="F275" s="11"/>
      <c r="G275" s="11"/>
      <c r="H275" s="12"/>
      <c r="I275" s="12"/>
    </row>
    <row r="276" spans="1:9" s="2" customFormat="1" ht="11.25" customHeight="1">
      <c r="A276" s="290"/>
      <c r="B276" s="4"/>
      <c r="C276" s="4"/>
      <c r="D276" s="11"/>
      <c r="E276" s="11"/>
      <c r="F276" s="11"/>
      <c r="G276" s="11"/>
      <c r="H276" s="12"/>
      <c r="I276" s="12"/>
    </row>
    <row r="277" spans="1:9" s="2" customFormat="1" ht="11.25" customHeight="1">
      <c r="A277" s="290"/>
      <c r="B277" s="4"/>
      <c r="C277" s="4"/>
      <c r="D277" s="11"/>
      <c r="E277" s="11"/>
      <c r="F277" s="11"/>
      <c r="G277" s="11"/>
      <c r="H277" s="12"/>
      <c r="I277" s="12"/>
    </row>
    <row r="278" spans="1:9" s="2" customFormat="1" ht="11.25" customHeight="1">
      <c r="A278" s="290"/>
      <c r="B278" s="4"/>
      <c r="C278" s="4"/>
      <c r="D278" s="11"/>
      <c r="E278" s="11"/>
      <c r="F278" s="11"/>
      <c r="G278" s="11"/>
      <c r="H278" s="12"/>
      <c r="I278" s="12"/>
    </row>
    <row r="279" spans="1:9" s="2" customFormat="1" ht="11.25" customHeight="1">
      <c r="A279" s="290"/>
      <c r="B279" s="4"/>
      <c r="C279" s="4"/>
      <c r="D279" s="11"/>
      <c r="E279" s="11"/>
      <c r="F279" s="11"/>
      <c r="G279" s="11"/>
      <c r="H279" s="12"/>
      <c r="I279" s="12"/>
    </row>
    <row r="280" spans="1:9" s="2" customFormat="1" ht="11.25" customHeight="1">
      <c r="A280" s="290"/>
      <c r="B280" s="4"/>
      <c r="C280" s="4"/>
      <c r="D280" s="11"/>
      <c r="E280" s="11"/>
      <c r="F280" s="11"/>
      <c r="G280" s="11"/>
      <c r="H280" s="12"/>
      <c r="I280" s="12"/>
    </row>
    <row r="281" spans="1:9" s="2" customFormat="1" ht="11.25" customHeight="1">
      <c r="A281" s="290"/>
      <c r="B281" s="4"/>
      <c r="C281" s="4"/>
      <c r="D281" s="11"/>
      <c r="E281" s="11"/>
      <c r="F281" s="11"/>
      <c r="G281" s="11"/>
      <c r="H281" s="12"/>
      <c r="I281" s="12"/>
    </row>
    <row r="282" spans="1:9" s="2" customFormat="1">
      <c r="A282" s="290"/>
      <c r="B282" s="4"/>
      <c r="C282" s="4"/>
      <c r="D282" s="11"/>
      <c r="E282" s="11"/>
      <c r="F282" s="11"/>
      <c r="G282" s="11"/>
      <c r="H282" s="12"/>
      <c r="I282" s="12"/>
    </row>
    <row r="283" spans="1:9" s="2" customFormat="1">
      <c r="A283" s="34"/>
      <c r="B283" s="5"/>
      <c r="C283" s="5"/>
      <c r="D283" s="13"/>
      <c r="E283" s="13"/>
      <c r="F283" s="13"/>
      <c r="G283" s="13"/>
      <c r="H283" s="14"/>
      <c r="I283" s="14"/>
    </row>
    <row r="284" spans="1:9" s="2" customFormat="1">
      <c r="A284" s="290"/>
      <c r="B284" s="4"/>
      <c r="C284" s="4"/>
      <c r="D284" s="109"/>
      <c r="E284" s="109"/>
      <c r="F284" s="109"/>
      <c r="G284" s="109"/>
      <c r="H284" s="12"/>
      <c r="I284" s="12"/>
    </row>
    <row r="285" spans="1:9" s="2" customFormat="1">
      <c r="A285" s="34"/>
      <c r="B285" s="5"/>
      <c r="C285" s="5"/>
      <c r="D285" s="13"/>
      <c r="E285" s="13"/>
      <c r="F285" s="13"/>
      <c r="G285" s="13"/>
      <c r="H285" s="14"/>
      <c r="I285" s="14"/>
    </row>
    <row r="286" spans="1:9" s="2" customFormat="1">
      <c r="A286" s="34"/>
      <c r="B286" s="10"/>
      <c r="C286" s="10"/>
      <c r="D286" s="13"/>
      <c r="E286" s="13"/>
      <c r="F286" s="13"/>
      <c r="G286" s="13"/>
      <c r="H286" s="14"/>
      <c r="I286" s="14"/>
    </row>
    <row r="287" spans="1:9" s="2" customFormat="1">
      <c r="A287" s="290"/>
      <c r="B287" s="6"/>
      <c r="C287" s="6"/>
      <c r="D287" s="109"/>
      <c r="E287" s="109"/>
      <c r="F287" s="109"/>
      <c r="G287" s="109"/>
      <c r="H287" s="12"/>
      <c r="I287" s="12"/>
    </row>
  </sheetData>
  <mergeCells count="28">
    <mergeCell ref="A1:B1"/>
    <mergeCell ref="A3:I3"/>
    <mergeCell ref="A4:A7"/>
    <mergeCell ref="B4:B7"/>
    <mergeCell ref="E4:F4"/>
    <mergeCell ref="H4:I5"/>
    <mergeCell ref="D5:D6"/>
    <mergeCell ref="E5:E6"/>
    <mergeCell ref="C5:C6"/>
    <mergeCell ref="A84:I84"/>
    <mergeCell ref="A21:B21"/>
    <mergeCell ref="A82:I82"/>
    <mergeCell ref="A83:I83"/>
    <mergeCell ref="A67:B67"/>
    <mergeCell ref="A29:B29"/>
    <mergeCell ref="A71:B71"/>
    <mergeCell ref="A73:B73"/>
    <mergeCell ref="A75:B75"/>
    <mergeCell ref="A31:B31"/>
    <mergeCell ref="A34:B34"/>
    <mergeCell ref="A55:B55"/>
    <mergeCell ref="A62:B62"/>
    <mergeCell ref="A64:B64"/>
    <mergeCell ref="A9:B9"/>
    <mergeCell ref="A11:B11"/>
    <mergeCell ref="A17:B17"/>
    <mergeCell ref="A19:B19"/>
    <mergeCell ref="A25:B25"/>
  </mergeCells>
  <pageMargins left="0" right="0" top="0" bottom="0" header="0.31496062992125984" footer="0.39370078740157483"/>
  <pageSetup scale="96"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0"/>
  <sheetViews>
    <sheetView showGridLines="0" zoomScale="140" zoomScaleNormal="140" zoomScaleSheetLayoutView="55" workbookViewId="0">
      <selection sqref="A1:B1"/>
    </sheetView>
  </sheetViews>
  <sheetFormatPr baseColWidth="10" defaultRowHeight="12.75"/>
  <cols>
    <col min="1" max="1" width="5.42578125" style="223" customWidth="1"/>
    <col min="2" max="2" width="56.5703125" style="221" customWidth="1"/>
    <col min="3" max="3" width="14.7109375" style="222" customWidth="1"/>
    <col min="4" max="6" width="14.7109375" style="221" customWidth="1"/>
    <col min="7" max="7" width="1.140625" style="220" customWidth="1"/>
    <col min="8" max="9" width="14.7109375" style="220" customWidth="1"/>
    <col min="10" max="16384" width="11.42578125" style="220"/>
  </cols>
  <sheetData>
    <row r="1" spans="1:9" ht="33" customHeight="1">
      <c r="A1" s="336" t="s">
        <v>0</v>
      </c>
      <c r="B1" s="336"/>
      <c r="C1" s="40" t="s">
        <v>89</v>
      </c>
      <c r="D1" s="296"/>
      <c r="E1" s="297"/>
    </row>
    <row r="2" spans="1:9" ht="14.25" customHeight="1"/>
    <row r="3" spans="1:9" s="299" customFormat="1" ht="56.25" customHeight="1">
      <c r="A3" s="337" t="s">
        <v>650</v>
      </c>
      <c r="B3" s="337"/>
      <c r="C3" s="337"/>
      <c r="D3" s="337"/>
      <c r="E3" s="337"/>
      <c r="F3" s="337"/>
      <c r="G3" s="337"/>
      <c r="H3" s="337"/>
      <c r="I3" s="337"/>
    </row>
    <row r="4" spans="1:9">
      <c r="A4" s="377" t="s">
        <v>4</v>
      </c>
      <c r="B4" s="360" t="s">
        <v>33</v>
      </c>
      <c r="C4" s="99"/>
      <c r="D4" s="99"/>
      <c r="E4" s="340" t="s">
        <v>1</v>
      </c>
      <c r="F4" s="340"/>
      <c r="G4" s="98"/>
      <c r="H4" s="338" t="s">
        <v>3</v>
      </c>
      <c r="I4" s="338"/>
    </row>
    <row r="5" spans="1:9" ht="12.75" customHeight="1">
      <c r="A5" s="377"/>
      <c r="B5" s="360"/>
      <c r="C5" s="335" t="s">
        <v>2</v>
      </c>
      <c r="D5" s="335" t="s">
        <v>79</v>
      </c>
      <c r="E5" s="335" t="s">
        <v>667</v>
      </c>
      <c r="F5" s="114" t="s">
        <v>34</v>
      </c>
      <c r="G5" s="96"/>
      <c r="H5" s="339"/>
      <c r="I5" s="339"/>
    </row>
    <row r="6" spans="1:9" ht="18">
      <c r="A6" s="377"/>
      <c r="B6" s="360"/>
      <c r="C6" s="335"/>
      <c r="D6" s="335"/>
      <c r="E6" s="335"/>
      <c r="F6" s="270" t="s">
        <v>652</v>
      </c>
      <c r="G6" s="97"/>
      <c r="H6" s="96" t="s">
        <v>79</v>
      </c>
      <c r="I6" s="96" t="s">
        <v>667</v>
      </c>
    </row>
    <row r="7" spans="1:9">
      <c r="A7" s="378"/>
      <c r="B7" s="361"/>
      <c r="C7" s="28" t="s">
        <v>6</v>
      </c>
      <c r="D7" s="28" t="s">
        <v>7</v>
      </c>
      <c r="E7" s="28" t="s">
        <v>8</v>
      </c>
      <c r="F7" s="29" t="s">
        <v>9</v>
      </c>
      <c r="G7" s="29"/>
      <c r="H7" s="29" t="s">
        <v>76</v>
      </c>
      <c r="I7" s="29" t="s">
        <v>77</v>
      </c>
    </row>
    <row r="8" spans="1:9" s="244" customFormat="1" ht="14.25">
      <c r="A8" s="242" t="s">
        <v>249</v>
      </c>
      <c r="B8" s="245"/>
      <c r="C8" s="266">
        <f>C9+C11+C13+C15+C49+C52+C54+C56+C58+C60+C64+C66+C79+C81+C83+C86</f>
        <v>231484768063.15298</v>
      </c>
      <c r="D8" s="266">
        <f>D9+D11+D13+D15+D49+D52+D54+D56+D58+D60+D64+D66+D79+D81+D83+D86</f>
        <v>226561053182.49036</v>
      </c>
      <c r="E8" s="266">
        <f>E9+E11+E13+E15+E49+E52+E54+E56+E58+E60+E64+E66+E79+E81+E83+E86</f>
        <v>176812354182.95584</v>
      </c>
      <c r="F8" s="266">
        <f>F9+F11+F13+F15+F49+F52+F54+F56+F58+F60+F64+F66+F79+F81+F83+F86</f>
        <v>170731629035.17737</v>
      </c>
      <c r="G8" s="229"/>
      <c r="H8" s="228">
        <f t="shared" ref="H8:H39" si="0">IF(F8=0,"n.a.",IF(D8=0,"n.a.",(F8/D8)*100))</f>
        <v>75.357889909549669</v>
      </c>
      <c r="I8" s="228">
        <f t="shared" ref="I8:I39" si="1">IF(F8=0,"n.a.",IF(E8=0,"n.a.",(F8/E8)*100))</f>
        <v>96.560916132881488</v>
      </c>
    </row>
    <row r="9" spans="1:9" s="244" customFormat="1" ht="14.25">
      <c r="A9" s="237" t="s">
        <v>447</v>
      </c>
      <c r="B9" s="236"/>
      <c r="C9" s="235">
        <f>C10</f>
        <v>1725758133</v>
      </c>
      <c r="D9" s="235">
        <f>D10</f>
        <v>1945605472.9099996</v>
      </c>
      <c r="E9" s="235">
        <f>E10</f>
        <v>1191714540.25</v>
      </c>
      <c r="F9" s="235">
        <f>F10</f>
        <v>1191714540.25</v>
      </c>
      <c r="G9" s="234"/>
      <c r="H9" s="233">
        <f t="shared" si="0"/>
        <v>61.251603001896306</v>
      </c>
      <c r="I9" s="233">
        <f t="shared" si="1"/>
        <v>100</v>
      </c>
    </row>
    <row r="10" spans="1:9" s="244" customFormat="1" ht="14.25">
      <c r="A10" s="232"/>
      <c r="B10" s="231" t="s">
        <v>627</v>
      </c>
      <c r="C10" s="230">
        <v>1725758133</v>
      </c>
      <c r="D10" s="230">
        <v>1945605472.9099996</v>
      </c>
      <c r="E10" s="230">
        <v>1191714540.25</v>
      </c>
      <c r="F10" s="230">
        <v>1191714540.25</v>
      </c>
      <c r="G10" s="238"/>
      <c r="H10" s="292">
        <f t="shared" si="0"/>
        <v>61.251603001896306</v>
      </c>
      <c r="I10" s="292">
        <f t="shared" si="1"/>
        <v>100</v>
      </c>
    </row>
    <row r="11" spans="1:9" s="239" customFormat="1" ht="14.25">
      <c r="A11" s="237" t="s">
        <v>360</v>
      </c>
      <c r="B11" s="236"/>
      <c r="C11" s="235">
        <f>C12</f>
        <v>351618024</v>
      </c>
      <c r="D11" s="235">
        <f>D12</f>
        <v>333340020.60000002</v>
      </c>
      <c r="E11" s="235">
        <f>E12</f>
        <v>333039484.82999998</v>
      </c>
      <c r="F11" s="235">
        <f>F12</f>
        <v>232172394.66</v>
      </c>
      <c r="G11" s="234"/>
      <c r="H11" s="233">
        <f t="shared" si="0"/>
        <v>69.650321087188402</v>
      </c>
      <c r="I11" s="233">
        <f t="shared" si="1"/>
        <v>69.713173733292436</v>
      </c>
    </row>
    <row r="12" spans="1:9">
      <c r="A12" s="232"/>
      <c r="B12" s="231" t="s">
        <v>57</v>
      </c>
      <c r="C12" s="230">
        <v>351618024</v>
      </c>
      <c r="D12" s="230">
        <v>333340020.60000002</v>
      </c>
      <c r="E12" s="230">
        <v>333039484.82999998</v>
      </c>
      <c r="F12" s="230">
        <v>232172394.66</v>
      </c>
      <c r="G12" s="238"/>
      <c r="H12" s="292">
        <f t="shared" si="0"/>
        <v>69.650321087188402</v>
      </c>
      <c r="I12" s="292">
        <f t="shared" si="1"/>
        <v>69.713173733292436</v>
      </c>
    </row>
    <row r="13" spans="1:9" s="239" customFormat="1" ht="14.25">
      <c r="A13" s="237" t="s">
        <v>353</v>
      </c>
      <c r="B13" s="236"/>
      <c r="C13" s="235">
        <f>C14</f>
        <v>70000000</v>
      </c>
      <c r="D13" s="235">
        <f>D14</f>
        <v>70000000</v>
      </c>
      <c r="E13" s="235">
        <f>E14</f>
        <v>2816987.18</v>
      </c>
      <c r="F13" s="235">
        <f>F14</f>
        <v>2816987.18</v>
      </c>
      <c r="G13" s="235">
        <f>G14</f>
        <v>0</v>
      </c>
      <c r="H13" s="233">
        <f t="shared" si="0"/>
        <v>4.0242674000000003</v>
      </c>
      <c r="I13" s="233">
        <f t="shared" si="1"/>
        <v>100</v>
      </c>
    </row>
    <row r="14" spans="1:9" s="239" customFormat="1" ht="14.25">
      <c r="A14" s="232"/>
      <c r="B14" s="231" t="s">
        <v>441</v>
      </c>
      <c r="C14" s="230">
        <v>70000000</v>
      </c>
      <c r="D14" s="230">
        <v>70000000</v>
      </c>
      <c r="E14" s="230">
        <v>2816987.18</v>
      </c>
      <c r="F14" s="230">
        <v>2816987.18</v>
      </c>
      <c r="G14" s="229"/>
      <c r="H14" s="292">
        <f t="shared" si="0"/>
        <v>4.0242674000000003</v>
      </c>
      <c r="I14" s="292">
        <f t="shared" si="1"/>
        <v>100</v>
      </c>
    </row>
    <row r="15" spans="1:9" s="239" customFormat="1" ht="14.25">
      <c r="A15" s="237" t="s">
        <v>14</v>
      </c>
      <c r="B15" s="236"/>
      <c r="C15" s="235">
        <f>C16+C20+C32+C45</f>
        <v>205746901616.94626</v>
      </c>
      <c r="D15" s="235">
        <f>D16+D20+D32+D45</f>
        <v>199742839480.93326</v>
      </c>
      <c r="E15" s="235">
        <f>E16+E20+E32+E45</f>
        <v>157506224570.99649</v>
      </c>
      <c r="F15" s="235">
        <f>F16+F20+F32+F45</f>
        <v>152197851389.86063</v>
      </c>
      <c r="G15" s="234"/>
      <c r="H15" s="233">
        <f t="shared" si="0"/>
        <v>76.196899866535091</v>
      </c>
      <c r="I15" s="233">
        <f t="shared" si="1"/>
        <v>96.629737525869587</v>
      </c>
    </row>
    <row r="16" spans="1:9" s="239" customFormat="1" ht="14.25">
      <c r="A16" s="242"/>
      <c r="B16" s="241" t="s">
        <v>642</v>
      </c>
      <c r="C16" s="240">
        <f>C17+C18+C19</f>
        <v>15633200288.301849</v>
      </c>
      <c r="D16" s="240">
        <f>D17+D18+D19</f>
        <v>13702462461.668983</v>
      </c>
      <c r="E16" s="240">
        <f>E17+E18+E19</f>
        <v>13553472335.316626</v>
      </c>
      <c r="F16" s="240">
        <f>F17+F18+F19</f>
        <v>13553074270.446625</v>
      </c>
      <c r="G16" s="229"/>
      <c r="H16" s="228">
        <f t="shared" si="0"/>
        <v>98.909771206159078</v>
      </c>
      <c r="I16" s="228">
        <f t="shared" si="1"/>
        <v>99.997063004519049</v>
      </c>
    </row>
    <row r="17" spans="1:9">
      <c r="A17" s="232"/>
      <c r="B17" s="291" t="s">
        <v>36</v>
      </c>
      <c r="C17" s="230">
        <v>15123706814.301849</v>
      </c>
      <c r="D17" s="230">
        <v>13263744029.298985</v>
      </c>
      <c r="E17" s="230">
        <v>13239884439.486626</v>
      </c>
      <c r="F17" s="230">
        <v>13239884439.486626</v>
      </c>
      <c r="G17" s="238"/>
      <c r="H17" s="292">
        <f t="shared" si="0"/>
        <v>99.820114216923557</v>
      </c>
      <c r="I17" s="292">
        <f t="shared" si="1"/>
        <v>100</v>
      </c>
    </row>
    <row r="18" spans="1:9">
      <c r="A18" s="232"/>
      <c r="B18" s="291" t="s">
        <v>16</v>
      </c>
      <c r="C18" s="230">
        <v>219983523</v>
      </c>
      <c r="D18" s="230">
        <v>269654127.46000004</v>
      </c>
      <c r="E18" s="230">
        <v>211467236.16000003</v>
      </c>
      <c r="F18" s="230">
        <v>211467236.16000003</v>
      </c>
      <c r="G18" s="238"/>
      <c r="H18" s="292">
        <f t="shared" si="0"/>
        <v>78.421657458726884</v>
      </c>
      <c r="I18" s="292">
        <f t="shared" si="1"/>
        <v>100</v>
      </c>
    </row>
    <row r="19" spans="1:9">
      <c r="A19" s="232"/>
      <c r="B19" s="291" t="s">
        <v>45</v>
      </c>
      <c r="C19" s="230">
        <v>289509951</v>
      </c>
      <c r="D19" s="230">
        <v>169064304.91</v>
      </c>
      <c r="E19" s="230">
        <v>102120659.67</v>
      </c>
      <c r="F19" s="230">
        <v>101722594.80000001</v>
      </c>
      <c r="G19" s="238"/>
      <c r="H19" s="292">
        <f t="shared" si="0"/>
        <v>60.167990430712862</v>
      </c>
      <c r="I19" s="292">
        <f t="shared" si="1"/>
        <v>99.61020143104605</v>
      </c>
    </row>
    <row r="20" spans="1:9" s="239" customFormat="1" ht="14.25">
      <c r="A20" s="242"/>
      <c r="B20" s="241" t="s">
        <v>641</v>
      </c>
      <c r="C20" s="243">
        <f>SUM(C21:C31)</f>
        <v>78413539946.5</v>
      </c>
      <c r="D20" s="243">
        <f>SUM(D21:D31)</f>
        <v>76319814805.959961</v>
      </c>
      <c r="E20" s="243">
        <f>SUM(E21:E31)</f>
        <v>59256952641.009995</v>
      </c>
      <c r="F20" s="243">
        <f>SUM(F21:F31)</f>
        <v>56854565642.369987</v>
      </c>
      <c r="G20" s="229"/>
      <c r="H20" s="228">
        <f t="shared" si="0"/>
        <v>74.495156712474227</v>
      </c>
      <c r="I20" s="228">
        <f t="shared" si="1"/>
        <v>95.945814133922596</v>
      </c>
    </row>
    <row r="21" spans="1:9">
      <c r="A21" s="232"/>
      <c r="B21" s="291" t="s">
        <v>542</v>
      </c>
      <c r="C21" s="230">
        <v>3117482036</v>
      </c>
      <c r="D21" s="230">
        <v>3072716587.8800001</v>
      </c>
      <c r="E21" s="230">
        <v>1779611962.1499999</v>
      </c>
      <c r="F21" s="230">
        <v>1728247574.6700001</v>
      </c>
      <c r="G21" s="238"/>
      <c r="H21" s="292">
        <f t="shared" si="0"/>
        <v>56.244939135841122</v>
      </c>
      <c r="I21" s="292">
        <f t="shared" si="1"/>
        <v>97.113731050787891</v>
      </c>
    </row>
    <row r="22" spans="1:9">
      <c r="A22" s="232"/>
      <c r="B22" s="291" t="s">
        <v>626</v>
      </c>
      <c r="C22" s="230">
        <v>39714566796</v>
      </c>
      <c r="D22" s="230">
        <v>37341789798.759972</v>
      </c>
      <c r="E22" s="230">
        <v>28272199708.759998</v>
      </c>
      <c r="F22" s="230">
        <v>26531364558.129997</v>
      </c>
      <c r="G22" s="238"/>
      <c r="H22" s="292">
        <f t="shared" si="0"/>
        <v>71.0500613417599</v>
      </c>
      <c r="I22" s="292">
        <f t="shared" si="1"/>
        <v>93.842590358858374</v>
      </c>
    </row>
    <row r="23" spans="1:9">
      <c r="A23" s="232"/>
      <c r="B23" s="291" t="s">
        <v>539</v>
      </c>
      <c r="C23" s="230">
        <v>1170507</v>
      </c>
      <c r="D23" s="230">
        <v>466112</v>
      </c>
      <c r="E23" s="230">
        <v>45200</v>
      </c>
      <c r="F23" s="230">
        <v>45200</v>
      </c>
      <c r="G23" s="238"/>
      <c r="H23" s="292">
        <f t="shared" si="0"/>
        <v>9.6972401482905397</v>
      </c>
      <c r="I23" s="292">
        <f t="shared" si="1"/>
        <v>100</v>
      </c>
    </row>
    <row r="24" spans="1:9">
      <c r="A24" s="232"/>
      <c r="B24" s="291" t="s">
        <v>534</v>
      </c>
      <c r="C24" s="230">
        <v>37308524</v>
      </c>
      <c r="D24" s="230">
        <v>96081457.859999985</v>
      </c>
      <c r="E24" s="230">
        <v>45980998.539999999</v>
      </c>
      <c r="F24" s="230">
        <v>43681459.940000005</v>
      </c>
      <c r="G24" s="238"/>
      <c r="H24" s="292">
        <f t="shared" si="0"/>
        <v>45.46294458151138</v>
      </c>
      <c r="I24" s="292">
        <f t="shared" si="1"/>
        <v>94.998937228386708</v>
      </c>
    </row>
    <row r="25" spans="1:9">
      <c r="A25" s="232"/>
      <c r="B25" s="291" t="s">
        <v>36</v>
      </c>
      <c r="C25" s="230">
        <v>5248895638.5</v>
      </c>
      <c r="D25" s="230">
        <v>6740254986.2200003</v>
      </c>
      <c r="E25" s="230">
        <v>6740254986.2200003</v>
      </c>
      <c r="F25" s="230">
        <v>6190254986.2200003</v>
      </c>
      <c r="G25" s="238"/>
      <c r="H25" s="292">
        <f t="shared" si="0"/>
        <v>91.840071315930359</v>
      </c>
      <c r="I25" s="292">
        <f t="shared" si="1"/>
        <v>91.840071315930359</v>
      </c>
    </row>
    <row r="26" spans="1:9">
      <c r="A26" s="232"/>
      <c r="B26" s="291" t="s">
        <v>16</v>
      </c>
      <c r="C26" s="230">
        <v>4085022553</v>
      </c>
      <c r="D26" s="230">
        <v>3682364554.5100002</v>
      </c>
      <c r="E26" s="230">
        <v>2496783525.3899999</v>
      </c>
      <c r="F26" s="230">
        <v>2490605368.6799998</v>
      </c>
      <c r="G26" s="238"/>
      <c r="H26" s="292">
        <f t="shared" si="0"/>
        <v>67.636034722027034</v>
      </c>
      <c r="I26" s="292">
        <f t="shared" si="1"/>
        <v>99.752555371854484</v>
      </c>
    </row>
    <row r="27" spans="1:9">
      <c r="A27" s="232"/>
      <c r="B27" s="291" t="s">
        <v>45</v>
      </c>
      <c r="C27" s="230">
        <v>43749381</v>
      </c>
      <c r="D27" s="230">
        <v>15315609.430000002</v>
      </c>
      <c r="E27" s="230">
        <v>1006476.72</v>
      </c>
      <c r="F27" s="230">
        <v>1006476.72</v>
      </c>
      <c r="G27" s="238"/>
      <c r="H27" s="292">
        <f t="shared" si="0"/>
        <v>6.5715747362199473</v>
      </c>
      <c r="I27" s="292">
        <f t="shared" si="1"/>
        <v>100</v>
      </c>
    </row>
    <row r="28" spans="1:9">
      <c r="A28" s="232"/>
      <c r="B28" s="291" t="s">
        <v>437</v>
      </c>
      <c r="C28" s="230">
        <v>100000000</v>
      </c>
      <c r="D28" s="230">
        <v>84445017.640000001</v>
      </c>
      <c r="E28" s="230">
        <v>4770290.63</v>
      </c>
      <c r="F28" s="230">
        <v>4770290.63</v>
      </c>
      <c r="G28" s="238"/>
      <c r="H28" s="292">
        <f t="shared" si="0"/>
        <v>5.6489900331791789</v>
      </c>
      <c r="I28" s="292">
        <f t="shared" si="1"/>
        <v>100</v>
      </c>
    </row>
    <row r="29" spans="1:9">
      <c r="A29" s="232"/>
      <c r="B29" s="291" t="s">
        <v>529</v>
      </c>
      <c r="C29" s="230">
        <v>25005340441</v>
      </c>
      <c r="D29" s="230">
        <v>25005279117.869999</v>
      </c>
      <c r="E29" s="230">
        <v>19802641436.75</v>
      </c>
      <c r="F29" s="230">
        <v>19758625409.98</v>
      </c>
      <c r="G29" s="238"/>
      <c r="H29" s="292">
        <f t="shared" si="0"/>
        <v>79.017815865368675</v>
      </c>
      <c r="I29" s="292">
        <f t="shared" si="1"/>
        <v>99.777726487092195</v>
      </c>
    </row>
    <row r="30" spans="1:9">
      <c r="A30" s="232"/>
      <c r="B30" s="291" t="s">
        <v>543</v>
      </c>
      <c r="C30" s="230">
        <v>1000000000</v>
      </c>
      <c r="D30" s="230">
        <v>229852163.10999992</v>
      </c>
      <c r="E30" s="230">
        <v>84747746.849999994</v>
      </c>
      <c r="F30" s="230">
        <v>77054008.399999991</v>
      </c>
      <c r="G30" s="238"/>
      <c r="H30" s="292">
        <f t="shared" si="0"/>
        <v>33.523290517446384</v>
      </c>
      <c r="I30" s="292">
        <f t="shared" si="1"/>
        <v>90.921601180008238</v>
      </c>
    </row>
    <row r="31" spans="1:9">
      <c r="A31" s="232"/>
      <c r="B31" s="291" t="s">
        <v>486</v>
      </c>
      <c r="C31" s="230">
        <v>60004070</v>
      </c>
      <c r="D31" s="230">
        <v>51249400.68</v>
      </c>
      <c r="E31" s="230">
        <v>28910309</v>
      </c>
      <c r="F31" s="230">
        <v>28910309</v>
      </c>
      <c r="G31" s="238"/>
      <c r="H31" s="292">
        <f t="shared" si="0"/>
        <v>56.411018697594649</v>
      </c>
      <c r="I31" s="292">
        <f t="shared" si="1"/>
        <v>100</v>
      </c>
    </row>
    <row r="32" spans="1:9" s="239" customFormat="1" ht="14.25">
      <c r="A32" s="242"/>
      <c r="B32" s="241" t="s">
        <v>640</v>
      </c>
      <c r="C32" s="240">
        <f>SUM(C33:C44)</f>
        <v>109804526526.51553</v>
      </c>
      <c r="D32" s="240">
        <f>SUM(D33:D44)</f>
        <v>107849239320.97147</v>
      </c>
      <c r="E32" s="240">
        <f>SUM(E33:E44)</f>
        <v>83220898546.489914</v>
      </c>
      <c r="F32" s="240">
        <f>SUM(F33:F44)</f>
        <v>80357359868.929199</v>
      </c>
      <c r="G32" s="229"/>
      <c r="H32" s="228">
        <f t="shared" si="0"/>
        <v>74.508972316231791</v>
      </c>
      <c r="I32" s="228">
        <f t="shared" si="1"/>
        <v>96.55911107957931</v>
      </c>
    </row>
    <row r="33" spans="1:9">
      <c r="A33" s="232"/>
      <c r="B33" s="291" t="s">
        <v>609</v>
      </c>
      <c r="C33" s="230">
        <v>42079852586</v>
      </c>
      <c r="D33" s="230">
        <v>41903374504.460045</v>
      </c>
      <c r="E33" s="230">
        <v>34512238624.950012</v>
      </c>
      <c r="F33" s="230">
        <v>31984434667.769997</v>
      </c>
      <c r="G33" s="238"/>
      <c r="H33" s="292">
        <f t="shared" si="0"/>
        <v>76.329018953749625</v>
      </c>
      <c r="I33" s="292">
        <f t="shared" si="1"/>
        <v>92.675630275247968</v>
      </c>
    </row>
    <row r="34" spans="1:9">
      <c r="A34" s="232"/>
      <c r="B34" s="291" t="s">
        <v>539</v>
      </c>
      <c r="C34" s="230">
        <v>2427341142.5155439</v>
      </c>
      <c r="D34" s="230">
        <v>2472689685.3314233</v>
      </c>
      <c r="E34" s="230">
        <v>2021286848.7198842</v>
      </c>
      <c r="F34" s="230">
        <v>1882407588.4591966</v>
      </c>
      <c r="G34" s="238"/>
      <c r="H34" s="292">
        <f t="shared" si="0"/>
        <v>76.127934678826918</v>
      </c>
      <c r="I34" s="292">
        <f t="shared" si="1"/>
        <v>93.129166186944616</v>
      </c>
    </row>
    <row r="35" spans="1:9">
      <c r="A35" s="232"/>
      <c r="B35" s="291" t="s">
        <v>649</v>
      </c>
      <c r="C35" s="230">
        <v>580517003</v>
      </c>
      <c r="D35" s="230">
        <v>580517003</v>
      </c>
      <c r="E35" s="230">
        <v>563072059</v>
      </c>
      <c r="F35" s="230">
        <v>545627115</v>
      </c>
      <c r="G35" s="238"/>
      <c r="H35" s="292">
        <f t="shared" si="0"/>
        <v>93.989859415022153</v>
      </c>
      <c r="I35" s="292">
        <f t="shared" si="1"/>
        <v>96.901827444433721</v>
      </c>
    </row>
    <row r="36" spans="1:9">
      <c r="A36" s="232"/>
      <c r="B36" s="291" t="s">
        <v>16</v>
      </c>
      <c r="C36" s="230">
        <v>6238009014</v>
      </c>
      <c r="D36" s="230">
        <v>4692387581.3299999</v>
      </c>
      <c r="E36" s="230">
        <v>2050324153.4800005</v>
      </c>
      <c r="F36" s="230">
        <v>1976398495.0200005</v>
      </c>
      <c r="G36" s="238"/>
      <c r="H36" s="292">
        <f t="shared" si="0"/>
        <v>42.119250824114886</v>
      </c>
      <c r="I36" s="292">
        <f t="shared" si="1"/>
        <v>96.394440443257395</v>
      </c>
    </row>
    <row r="37" spans="1:9">
      <c r="A37" s="232"/>
      <c r="B37" s="291" t="s">
        <v>45</v>
      </c>
      <c r="C37" s="230">
        <v>50098632</v>
      </c>
      <c r="D37" s="230">
        <v>50098632</v>
      </c>
      <c r="E37" s="230">
        <v>904344.94</v>
      </c>
      <c r="F37" s="230">
        <v>904344.94</v>
      </c>
      <c r="G37" s="238"/>
      <c r="H37" s="292">
        <f t="shared" si="0"/>
        <v>1.8051290103091038</v>
      </c>
      <c r="I37" s="292">
        <f t="shared" si="1"/>
        <v>100</v>
      </c>
    </row>
    <row r="38" spans="1:9">
      <c r="A38" s="232"/>
      <c r="B38" s="291" t="s">
        <v>437</v>
      </c>
      <c r="C38" s="230">
        <v>625000000</v>
      </c>
      <c r="D38" s="230">
        <v>555554982.36000001</v>
      </c>
      <c r="E38" s="230">
        <v>312333216.75999999</v>
      </c>
      <c r="F38" s="230">
        <v>263241317.75999999</v>
      </c>
      <c r="G38" s="238"/>
      <c r="H38" s="292">
        <f t="shared" si="0"/>
        <v>47.383486084806528</v>
      </c>
      <c r="I38" s="292">
        <f t="shared" si="1"/>
        <v>84.282203631987457</v>
      </c>
    </row>
    <row r="39" spans="1:9">
      <c r="A39" s="232"/>
      <c r="B39" s="291" t="s">
        <v>58</v>
      </c>
      <c r="C39" s="230">
        <v>2556384475</v>
      </c>
      <c r="D39" s="230">
        <v>1878793258.4899998</v>
      </c>
      <c r="E39" s="230">
        <v>1625103065.4100001</v>
      </c>
      <c r="F39" s="230">
        <v>1622737258.1400001</v>
      </c>
      <c r="G39" s="238"/>
      <c r="H39" s="292">
        <f t="shared" si="0"/>
        <v>86.371251909015584</v>
      </c>
      <c r="I39" s="292">
        <f t="shared" si="1"/>
        <v>99.854421093630577</v>
      </c>
    </row>
    <row r="40" spans="1:9">
      <c r="A40" s="232"/>
      <c r="B40" s="291" t="s">
        <v>529</v>
      </c>
      <c r="C40" s="230">
        <v>53714465344</v>
      </c>
      <c r="D40" s="230">
        <v>54034965344</v>
      </c>
      <c r="E40" s="230">
        <v>40839721889</v>
      </c>
      <c r="F40" s="230">
        <v>40791389035.029999</v>
      </c>
      <c r="G40" s="238"/>
      <c r="H40" s="292">
        <f t="shared" ref="H40:H71" si="2">IF(F40=0,"n.a.",IF(D40=0,"n.a.",(F40/D40)*100))</f>
        <v>75.490728596459519</v>
      </c>
      <c r="I40" s="292">
        <f t="shared" ref="I40:I71" si="3">IF(F40=0,"n.a.",IF(E40=0,"n.a.",(F40/E40)*100))</f>
        <v>99.881652343026801</v>
      </c>
    </row>
    <row r="41" spans="1:9">
      <c r="A41" s="232"/>
      <c r="B41" s="291" t="s">
        <v>648</v>
      </c>
      <c r="C41" s="230">
        <v>372871713</v>
      </c>
      <c r="D41" s="230">
        <v>372871713</v>
      </c>
      <c r="E41" s="230">
        <v>353668208.05000001</v>
      </c>
      <c r="F41" s="230">
        <v>353668208.05000001</v>
      </c>
      <c r="G41" s="238"/>
      <c r="H41" s="292">
        <f t="shared" si="2"/>
        <v>94.849835940759604</v>
      </c>
      <c r="I41" s="292">
        <f t="shared" si="3"/>
        <v>100</v>
      </c>
    </row>
    <row r="42" spans="1:9">
      <c r="A42" s="232"/>
      <c r="B42" s="291" t="s">
        <v>543</v>
      </c>
      <c r="C42" s="230">
        <v>123020131</v>
      </c>
      <c r="D42" s="230">
        <v>117520131.00000001</v>
      </c>
      <c r="E42" s="230">
        <v>90906417.789999992</v>
      </c>
      <c r="F42" s="230">
        <v>86258155.789999992</v>
      </c>
      <c r="G42" s="238"/>
      <c r="H42" s="292">
        <f t="shared" si="2"/>
        <v>73.398621203034551</v>
      </c>
      <c r="I42" s="292">
        <f t="shared" si="3"/>
        <v>94.88676144874853</v>
      </c>
    </row>
    <row r="43" spans="1:9">
      <c r="A43" s="232"/>
      <c r="B43" s="291" t="s">
        <v>486</v>
      </c>
      <c r="C43" s="230">
        <v>436966486</v>
      </c>
      <c r="D43" s="230">
        <v>590466486</v>
      </c>
      <c r="E43" s="230">
        <v>305870746.63</v>
      </c>
      <c r="F43" s="230">
        <v>305079046.63</v>
      </c>
      <c r="G43" s="238"/>
      <c r="H43" s="292">
        <f t="shared" si="2"/>
        <v>51.667461890461972</v>
      </c>
      <c r="I43" s="292">
        <f t="shared" si="3"/>
        <v>99.7411651788467</v>
      </c>
    </row>
    <row r="44" spans="1:9">
      <c r="A44" s="232"/>
      <c r="B44" s="291" t="s">
        <v>647</v>
      </c>
      <c r="C44" s="230">
        <v>600000000</v>
      </c>
      <c r="D44" s="230">
        <v>600000000</v>
      </c>
      <c r="E44" s="230">
        <v>545468971.75999999</v>
      </c>
      <c r="F44" s="230">
        <v>545214636.34000003</v>
      </c>
      <c r="G44" s="238"/>
      <c r="H44" s="292">
        <f t="shared" si="2"/>
        <v>90.869106056666666</v>
      </c>
      <c r="I44" s="292">
        <f t="shared" si="3"/>
        <v>99.953373072866214</v>
      </c>
    </row>
    <row r="45" spans="1:9" s="239" customFormat="1" ht="14.25">
      <c r="A45" s="242"/>
      <c r="B45" s="241" t="s">
        <v>646</v>
      </c>
      <c r="C45" s="240">
        <f>C46+C48+C47</f>
        <v>1895634855.628886</v>
      </c>
      <c r="D45" s="240">
        <f>D46+D48+D47</f>
        <v>1871322892.3328557</v>
      </c>
      <c r="E45" s="240">
        <f>E46+E48+E47</f>
        <v>1474901048.179971</v>
      </c>
      <c r="F45" s="240">
        <f>F46+F48+F47</f>
        <v>1432851608.114799</v>
      </c>
      <c r="G45" s="240">
        <f>G46+G48+G47</f>
        <v>0</v>
      </c>
      <c r="H45" s="228">
        <f t="shared" si="2"/>
        <v>76.568913573678174</v>
      </c>
      <c r="I45" s="228">
        <f t="shared" si="3"/>
        <v>97.148999241877206</v>
      </c>
    </row>
    <row r="46" spans="1:9" s="239" customFormat="1" ht="14.25">
      <c r="A46" s="232"/>
      <c r="B46" s="291" t="s">
        <v>539</v>
      </c>
      <c r="C46" s="230">
        <v>606835285.62888598</v>
      </c>
      <c r="D46" s="230">
        <v>618172421.33285582</v>
      </c>
      <c r="E46" s="230">
        <v>505321712.17997104</v>
      </c>
      <c r="F46" s="230">
        <v>470601897.11479914</v>
      </c>
      <c r="G46" s="238"/>
      <c r="H46" s="292">
        <f t="shared" si="2"/>
        <v>76.127934678826918</v>
      </c>
      <c r="I46" s="292">
        <f t="shared" si="3"/>
        <v>93.129166186944616</v>
      </c>
    </row>
    <row r="47" spans="1:9">
      <c r="A47" s="232"/>
      <c r="B47" s="291" t="s">
        <v>16</v>
      </c>
      <c r="C47" s="230">
        <v>173803290</v>
      </c>
      <c r="D47" s="230">
        <v>138154191</v>
      </c>
      <c r="E47" s="230">
        <v>129437500</v>
      </c>
      <c r="F47" s="230">
        <v>126121711</v>
      </c>
      <c r="G47" s="238"/>
      <c r="H47" s="292">
        <f t="shared" si="2"/>
        <v>91.290542897826384</v>
      </c>
      <c r="I47" s="292">
        <f t="shared" si="3"/>
        <v>97.438308836310966</v>
      </c>
    </row>
    <row r="48" spans="1:9">
      <c r="A48" s="232"/>
      <c r="B48" s="291" t="s">
        <v>529</v>
      </c>
      <c r="C48" s="230">
        <v>1114996280</v>
      </c>
      <c r="D48" s="230">
        <v>1114996280</v>
      </c>
      <c r="E48" s="230">
        <v>840141836</v>
      </c>
      <c r="F48" s="230">
        <v>836128000</v>
      </c>
      <c r="G48" s="238"/>
      <c r="H48" s="292">
        <f t="shared" si="2"/>
        <v>74.989308484509024</v>
      </c>
      <c r="I48" s="292">
        <f t="shared" si="3"/>
        <v>99.522243051350685</v>
      </c>
    </row>
    <row r="49" spans="1:9">
      <c r="A49" s="237" t="s">
        <v>17</v>
      </c>
      <c r="B49" s="236"/>
      <c r="C49" s="235">
        <f>C50+C51</f>
        <v>1092824637</v>
      </c>
      <c r="D49" s="235">
        <f>D50+D51</f>
        <v>1056463844.2999998</v>
      </c>
      <c r="E49" s="235">
        <f>E50+E51</f>
        <v>635398088.67000008</v>
      </c>
      <c r="F49" s="235">
        <f>F50+F51</f>
        <v>599810839.6400001</v>
      </c>
      <c r="G49" s="234"/>
      <c r="H49" s="233">
        <f t="shared" si="2"/>
        <v>56.775330540291947</v>
      </c>
      <c r="I49" s="233">
        <f t="shared" si="3"/>
        <v>94.399220006391531</v>
      </c>
    </row>
    <row r="50" spans="1:9" s="239" customFormat="1" ht="14.25">
      <c r="A50" s="232"/>
      <c r="B50" s="231" t="s">
        <v>431</v>
      </c>
      <c r="C50" s="230">
        <v>734482432</v>
      </c>
      <c r="D50" s="230">
        <v>749227985.77999985</v>
      </c>
      <c r="E50" s="230">
        <v>513557538.67000002</v>
      </c>
      <c r="F50" s="230">
        <v>490089628.38000005</v>
      </c>
      <c r="G50" s="238"/>
      <c r="H50" s="292">
        <f t="shared" si="2"/>
        <v>65.412616410715316</v>
      </c>
      <c r="I50" s="292">
        <f t="shared" si="3"/>
        <v>95.430325032171353</v>
      </c>
    </row>
    <row r="51" spans="1:9">
      <c r="A51" s="232"/>
      <c r="B51" s="231" t="s">
        <v>429</v>
      </c>
      <c r="C51" s="230">
        <v>358342205</v>
      </c>
      <c r="D51" s="230">
        <v>307235858.51999998</v>
      </c>
      <c r="E51" s="230">
        <v>121840550</v>
      </c>
      <c r="F51" s="230">
        <v>109721211.26000001</v>
      </c>
      <c r="G51" s="238"/>
      <c r="H51" s="292">
        <f t="shared" si="2"/>
        <v>35.712371527380661</v>
      </c>
      <c r="I51" s="292">
        <f t="shared" si="3"/>
        <v>90.053115535016886</v>
      </c>
    </row>
    <row r="52" spans="1:9">
      <c r="A52" s="237" t="s">
        <v>302</v>
      </c>
      <c r="B52" s="236"/>
      <c r="C52" s="235">
        <f>C53</f>
        <v>526449957</v>
      </c>
      <c r="D52" s="235">
        <f>D53</f>
        <v>1391610053.9000003</v>
      </c>
      <c r="E52" s="235">
        <f>E53</f>
        <v>1012649475.3500004</v>
      </c>
      <c r="F52" s="235">
        <f>F53</f>
        <v>1012649475.3500004</v>
      </c>
      <c r="G52" s="235">
        <f>G53</f>
        <v>0</v>
      </c>
      <c r="H52" s="233">
        <f t="shared" si="2"/>
        <v>72.768191959524913</v>
      </c>
      <c r="I52" s="233">
        <f t="shared" si="3"/>
        <v>100</v>
      </c>
    </row>
    <row r="53" spans="1:9">
      <c r="A53" s="232"/>
      <c r="B53" s="231" t="s">
        <v>623</v>
      </c>
      <c r="C53" s="230">
        <v>526449957</v>
      </c>
      <c r="D53" s="230">
        <v>1391610053.9000003</v>
      </c>
      <c r="E53" s="230">
        <v>1012649475.3500004</v>
      </c>
      <c r="F53" s="230">
        <v>1012649475.3500004</v>
      </c>
      <c r="G53" s="238"/>
      <c r="H53" s="292">
        <f t="shared" si="2"/>
        <v>72.768191959524913</v>
      </c>
      <c r="I53" s="292">
        <f t="shared" si="3"/>
        <v>100</v>
      </c>
    </row>
    <row r="54" spans="1:9">
      <c r="A54" s="237" t="s">
        <v>18</v>
      </c>
      <c r="B54" s="236"/>
      <c r="C54" s="235">
        <f>C55</f>
        <v>539206246.52061057</v>
      </c>
      <c r="D54" s="235">
        <f>D55</f>
        <v>17407348.587107237</v>
      </c>
      <c r="E54" s="235">
        <f>E55</f>
        <v>16031967.265653547</v>
      </c>
      <c r="F54" s="235">
        <f>F55</f>
        <v>15775215.614494411</v>
      </c>
      <c r="G54" s="235">
        <f>G55</f>
        <v>0</v>
      </c>
      <c r="H54" s="233">
        <f t="shared" si="2"/>
        <v>90.623885283588407</v>
      </c>
      <c r="I54" s="233">
        <f t="shared" si="3"/>
        <v>98.398501899955889</v>
      </c>
    </row>
    <row r="55" spans="1:9">
      <c r="A55" s="232"/>
      <c r="B55" s="231" t="s">
        <v>63</v>
      </c>
      <c r="C55" s="230">
        <v>539206246.52061057</v>
      </c>
      <c r="D55" s="230">
        <v>17407348.587107237</v>
      </c>
      <c r="E55" s="230">
        <v>16031967.265653547</v>
      </c>
      <c r="F55" s="230">
        <v>15775215.614494411</v>
      </c>
      <c r="G55" s="238"/>
      <c r="H55" s="292">
        <f t="shared" si="2"/>
        <v>90.623885283588407</v>
      </c>
      <c r="I55" s="292">
        <f t="shared" si="3"/>
        <v>98.398501899955889</v>
      </c>
    </row>
    <row r="56" spans="1:9" s="239" customFormat="1" ht="14.25">
      <c r="A56" s="237" t="s">
        <v>19</v>
      </c>
      <c r="B56" s="236"/>
      <c r="C56" s="235">
        <f>C57</f>
        <v>433922.57999999996</v>
      </c>
      <c r="D56" s="235">
        <f>D57</f>
        <v>1112576.5031999999</v>
      </c>
      <c r="E56" s="235">
        <f>E57</f>
        <v>855510.24710000004</v>
      </c>
      <c r="F56" s="235">
        <f>F57</f>
        <v>822150.67139999999</v>
      </c>
      <c r="G56" s="234"/>
      <c r="H56" s="233">
        <f t="shared" si="2"/>
        <v>73.896102338609964</v>
      </c>
      <c r="I56" s="233">
        <f t="shared" si="3"/>
        <v>96.100622311295282</v>
      </c>
    </row>
    <row r="57" spans="1:9">
      <c r="A57" s="232"/>
      <c r="B57" s="231" t="s">
        <v>20</v>
      </c>
      <c r="C57" s="230">
        <v>433922.57999999996</v>
      </c>
      <c r="D57" s="230">
        <v>1112576.5031999999</v>
      </c>
      <c r="E57" s="230">
        <v>855510.24710000004</v>
      </c>
      <c r="F57" s="230">
        <v>822150.67139999999</v>
      </c>
      <c r="G57" s="238"/>
      <c r="H57" s="292">
        <f t="shared" si="2"/>
        <v>73.896102338609964</v>
      </c>
      <c r="I57" s="292">
        <f t="shared" si="3"/>
        <v>96.100622311295282</v>
      </c>
    </row>
    <row r="58" spans="1:9" s="239" customFormat="1" ht="14.25">
      <c r="A58" s="237" t="s">
        <v>21</v>
      </c>
      <c r="B58" s="236"/>
      <c r="C58" s="235">
        <f>C59</f>
        <v>3392832166.5530772</v>
      </c>
      <c r="D58" s="235">
        <f>D59</f>
        <v>3392832166.5530772</v>
      </c>
      <c r="E58" s="235">
        <f>E59</f>
        <v>2544624125.0716281</v>
      </c>
      <c r="F58" s="235">
        <f>F59</f>
        <v>2544624125.0716281</v>
      </c>
      <c r="G58" s="234"/>
      <c r="H58" s="233">
        <f t="shared" si="2"/>
        <v>75.000000004622109</v>
      </c>
      <c r="I58" s="233">
        <f t="shared" si="3"/>
        <v>100</v>
      </c>
    </row>
    <row r="59" spans="1:9">
      <c r="A59" s="232"/>
      <c r="B59" s="231" t="s">
        <v>645</v>
      </c>
      <c r="C59" s="230">
        <v>3392832166.5530772</v>
      </c>
      <c r="D59" s="230">
        <v>3392832166.5530772</v>
      </c>
      <c r="E59" s="230">
        <v>2544624125.0716281</v>
      </c>
      <c r="F59" s="230">
        <v>2544624125.0716281</v>
      </c>
      <c r="G59" s="238"/>
      <c r="H59" s="292">
        <f t="shared" si="2"/>
        <v>75.000000004622109</v>
      </c>
      <c r="I59" s="292">
        <f t="shared" si="3"/>
        <v>100</v>
      </c>
    </row>
    <row r="60" spans="1:9">
      <c r="A60" s="237" t="s">
        <v>22</v>
      </c>
      <c r="B60" s="236"/>
      <c r="C60" s="235">
        <f>C61+C62+C63</f>
        <v>739567918.47769558</v>
      </c>
      <c r="D60" s="235">
        <f>D61+D62+D63</f>
        <v>679710450.59583199</v>
      </c>
      <c r="E60" s="235">
        <f>E61+E62+E63</f>
        <v>536807335.88798833</v>
      </c>
      <c r="F60" s="235">
        <f>F61+F62+F63</f>
        <v>515339531.00562024</v>
      </c>
      <c r="G60" s="235">
        <f>G61+G62+G63</f>
        <v>0</v>
      </c>
      <c r="H60" s="233">
        <f t="shared" si="2"/>
        <v>75.81750884569675</v>
      </c>
      <c r="I60" s="233">
        <f t="shared" si="3"/>
        <v>96.000836157192964</v>
      </c>
    </row>
    <row r="61" spans="1:9" s="239" customFormat="1" ht="14.25">
      <c r="A61" s="232"/>
      <c r="B61" s="231" t="s">
        <v>644</v>
      </c>
      <c r="C61" s="230">
        <v>298134475</v>
      </c>
      <c r="D61" s="230">
        <v>303778017.96999991</v>
      </c>
      <c r="E61" s="230">
        <v>210308763.03999996</v>
      </c>
      <c r="F61" s="230">
        <v>198871152.65999997</v>
      </c>
      <c r="G61" s="238"/>
      <c r="H61" s="292">
        <f t="shared" si="2"/>
        <v>65.465945820885509</v>
      </c>
      <c r="I61" s="292">
        <f t="shared" si="3"/>
        <v>94.561515072092078</v>
      </c>
    </row>
    <row r="62" spans="1:9">
      <c r="A62" s="232"/>
      <c r="B62" s="231" t="s">
        <v>44</v>
      </c>
      <c r="C62" s="230">
        <v>91433423.819999993</v>
      </c>
      <c r="D62" s="230">
        <v>89836434.255600005</v>
      </c>
      <c r="E62" s="230">
        <v>89376747.541800007</v>
      </c>
      <c r="F62" s="230">
        <v>87096747.541800007</v>
      </c>
      <c r="G62" s="238"/>
      <c r="H62" s="292">
        <f t="shared" si="2"/>
        <v>96.950361246523741</v>
      </c>
      <c r="I62" s="292">
        <f t="shared" si="3"/>
        <v>97.449000928419679</v>
      </c>
    </row>
    <row r="63" spans="1:9">
      <c r="A63" s="232"/>
      <c r="B63" s="231" t="s">
        <v>36</v>
      </c>
      <c r="C63" s="230">
        <v>350000019.65769559</v>
      </c>
      <c r="D63" s="230">
        <v>286095998.37023211</v>
      </c>
      <c r="E63" s="230">
        <v>237121825.30618834</v>
      </c>
      <c r="F63" s="230">
        <v>229371630.80382028</v>
      </c>
      <c r="G63" s="238"/>
      <c r="H63" s="292">
        <f t="shared" si="2"/>
        <v>80.172960163879765</v>
      </c>
      <c r="I63" s="292">
        <f t="shared" si="3"/>
        <v>96.731555818465694</v>
      </c>
    </row>
    <row r="64" spans="1:9" s="239" customFormat="1" ht="14.25">
      <c r="A64" s="379" t="s">
        <v>643</v>
      </c>
      <c r="B64" s="379"/>
      <c r="C64" s="235">
        <f>C65</f>
        <v>856086023</v>
      </c>
      <c r="D64" s="235">
        <f>D65</f>
        <v>1292453625.0100005</v>
      </c>
      <c r="E64" s="235">
        <f>E65</f>
        <v>924073907.37999976</v>
      </c>
      <c r="F64" s="235">
        <f>F65</f>
        <v>761423762.70999992</v>
      </c>
      <c r="G64" s="234"/>
      <c r="H64" s="233">
        <f t="shared" si="2"/>
        <v>58.913043220727424</v>
      </c>
      <c r="I64" s="233">
        <f t="shared" si="3"/>
        <v>82.398578363590289</v>
      </c>
    </row>
    <row r="65" spans="1:9">
      <c r="A65" s="232"/>
      <c r="B65" s="231" t="s">
        <v>516</v>
      </c>
      <c r="C65" s="230">
        <v>856086023</v>
      </c>
      <c r="D65" s="230">
        <v>1292453625.0100005</v>
      </c>
      <c r="E65" s="230">
        <v>924073907.37999976</v>
      </c>
      <c r="F65" s="230">
        <v>761423762.70999992</v>
      </c>
      <c r="G65" s="238"/>
      <c r="H65" s="292">
        <f t="shared" si="2"/>
        <v>58.913043220727424</v>
      </c>
      <c r="I65" s="292">
        <f t="shared" si="3"/>
        <v>82.398578363590289</v>
      </c>
    </row>
    <row r="66" spans="1:9" s="239" customFormat="1" ht="14.25">
      <c r="A66" s="237" t="s">
        <v>29</v>
      </c>
      <c r="B66" s="236"/>
      <c r="C66" s="235">
        <f>C67+C74+C77</f>
        <v>12540795761.530001</v>
      </c>
      <c r="D66" s="235">
        <f>D67+D74+D77</f>
        <v>12561050317.820202</v>
      </c>
      <c r="E66" s="235">
        <f>E67+E74+E77</f>
        <v>9122276869.8277016</v>
      </c>
      <c r="F66" s="235">
        <f>F67+F74+F77</f>
        <v>8874604768.6464996</v>
      </c>
      <c r="G66" s="234"/>
      <c r="H66" s="233">
        <f t="shared" si="2"/>
        <v>70.651773093020822</v>
      </c>
      <c r="I66" s="233">
        <f t="shared" si="3"/>
        <v>97.284974960578239</v>
      </c>
    </row>
    <row r="67" spans="1:9" s="239" customFormat="1" ht="14.25">
      <c r="A67" s="242"/>
      <c r="B67" s="241" t="s">
        <v>642</v>
      </c>
      <c r="C67" s="240">
        <f>SUM(C68:C73)</f>
        <v>4156370287.5300012</v>
      </c>
      <c r="D67" s="240">
        <f>SUM(D68:D73)</f>
        <v>4174777241.0402021</v>
      </c>
      <c r="E67" s="240">
        <f>SUM(E68:E73)</f>
        <v>3070610802.0476995</v>
      </c>
      <c r="F67" s="240">
        <f>SUM(F68:F73)</f>
        <v>2822938700.8664994</v>
      </c>
      <c r="G67" s="240"/>
      <c r="H67" s="228">
        <f t="shared" si="2"/>
        <v>67.618906060796817</v>
      </c>
      <c r="I67" s="228">
        <f t="shared" si="3"/>
        <v>91.934109623530446</v>
      </c>
    </row>
    <row r="68" spans="1:9">
      <c r="A68" s="232"/>
      <c r="B68" s="291" t="s">
        <v>507</v>
      </c>
      <c r="C68" s="230">
        <v>3230692801.3900008</v>
      </c>
      <c r="D68" s="230">
        <v>3331456453.3702021</v>
      </c>
      <c r="E68" s="230">
        <v>2447990115.9576993</v>
      </c>
      <c r="F68" s="230">
        <v>2200318014.7764993</v>
      </c>
      <c r="G68" s="238"/>
      <c r="H68" s="292">
        <f t="shared" si="2"/>
        <v>66.046728977969721</v>
      </c>
      <c r="I68" s="292">
        <f t="shared" si="3"/>
        <v>89.882634755479557</v>
      </c>
    </row>
    <row r="69" spans="1:9">
      <c r="A69" s="232"/>
      <c r="B69" s="291" t="s">
        <v>508</v>
      </c>
      <c r="C69" s="230">
        <v>107496074.01999998</v>
      </c>
      <c r="D69" s="230">
        <v>107388577.95999998</v>
      </c>
      <c r="E69" s="230">
        <v>76985947.820000008</v>
      </c>
      <c r="F69" s="230">
        <v>76985947.820000008</v>
      </c>
      <c r="G69" s="238"/>
      <c r="H69" s="292">
        <f t="shared" si="2"/>
        <v>71.689139834476322</v>
      </c>
      <c r="I69" s="292">
        <f t="shared" si="3"/>
        <v>100</v>
      </c>
    </row>
    <row r="70" spans="1:9">
      <c r="A70" s="232"/>
      <c r="B70" s="291" t="s">
        <v>509</v>
      </c>
      <c r="C70" s="230">
        <v>128437006.89000003</v>
      </c>
      <c r="D70" s="230">
        <v>128308569.92000003</v>
      </c>
      <c r="E70" s="230">
        <v>97241684.220000014</v>
      </c>
      <c r="F70" s="230">
        <v>97241684.220000014</v>
      </c>
      <c r="G70" s="238"/>
      <c r="H70" s="292">
        <f t="shared" si="2"/>
        <v>75.787365006585205</v>
      </c>
      <c r="I70" s="292">
        <f t="shared" si="3"/>
        <v>100</v>
      </c>
    </row>
    <row r="71" spans="1:9">
      <c r="A71" s="232"/>
      <c r="B71" s="291" t="s">
        <v>510</v>
      </c>
      <c r="C71" s="230">
        <v>92411297.550000012</v>
      </c>
      <c r="D71" s="230">
        <v>92318886.25</v>
      </c>
      <c r="E71" s="230">
        <v>63808614.170000002</v>
      </c>
      <c r="F71" s="230">
        <v>63808614.170000002</v>
      </c>
      <c r="G71" s="238"/>
      <c r="H71" s="292">
        <f t="shared" si="2"/>
        <v>69.117616949153785</v>
      </c>
      <c r="I71" s="292">
        <f t="shared" si="3"/>
        <v>100</v>
      </c>
    </row>
    <row r="72" spans="1:9">
      <c r="A72" s="232"/>
      <c r="B72" s="291" t="s">
        <v>513</v>
      </c>
      <c r="C72" s="230">
        <v>74984395.519999996</v>
      </c>
      <c r="D72" s="230">
        <v>74909411.12000002</v>
      </c>
      <c r="E72" s="230">
        <v>56191431.420000002</v>
      </c>
      <c r="F72" s="230">
        <v>56191431.420000002</v>
      </c>
      <c r="G72" s="238"/>
      <c r="H72" s="292">
        <f t="shared" ref="H72:H88" si="4">IF(F72=0,"n.a.",IF(D72=0,"n.a.",(F72/D72)*100))</f>
        <v>75.012512553309179</v>
      </c>
      <c r="I72" s="292">
        <f t="shared" ref="I72:I88" si="5">IF(F72=0,"n.a.",IF(E72=0,"n.a.",(F72/E72)*100))</f>
        <v>100</v>
      </c>
    </row>
    <row r="73" spans="1:9">
      <c r="A73" s="232"/>
      <c r="B73" s="291" t="s">
        <v>515</v>
      </c>
      <c r="C73" s="230">
        <v>522348712.16000038</v>
      </c>
      <c r="D73" s="230">
        <v>440395342.42000031</v>
      </c>
      <c r="E73" s="230">
        <v>328393008.45999998</v>
      </c>
      <c r="F73" s="230">
        <v>328393008.45999998</v>
      </c>
      <c r="G73" s="238"/>
      <c r="H73" s="292">
        <f t="shared" si="4"/>
        <v>74.567775093955262</v>
      </c>
      <c r="I73" s="292">
        <f t="shared" si="5"/>
        <v>100</v>
      </c>
    </row>
    <row r="74" spans="1:9" s="239" customFormat="1" ht="14.25">
      <c r="A74" s="242"/>
      <c r="B74" s="241" t="s">
        <v>641</v>
      </c>
      <c r="C74" s="243">
        <f>SUM(C75:C76)</f>
        <v>4719563143</v>
      </c>
      <c r="D74" s="243">
        <f>SUM(D75:D76)</f>
        <v>4725075607.7800007</v>
      </c>
      <c r="E74" s="243">
        <f>SUM(E75:E76)</f>
        <v>3305309853.7800012</v>
      </c>
      <c r="F74" s="243">
        <f>SUM(F75:F76)</f>
        <v>3305309853.7800012</v>
      </c>
      <c r="G74" s="229"/>
      <c r="H74" s="228">
        <f t="shared" si="4"/>
        <v>69.95252834341305</v>
      </c>
      <c r="I74" s="228">
        <f t="shared" si="5"/>
        <v>100</v>
      </c>
    </row>
    <row r="75" spans="1:9">
      <c r="A75" s="232"/>
      <c r="B75" s="291" t="s">
        <v>512</v>
      </c>
      <c r="C75" s="230">
        <v>553009917</v>
      </c>
      <c r="D75" s="230">
        <v>552456907</v>
      </c>
      <c r="E75" s="230">
        <v>414411811</v>
      </c>
      <c r="F75" s="230">
        <v>414411811</v>
      </c>
      <c r="G75" s="238"/>
      <c r="H75" s="292">
        <f t="shared" si="4"/>
        <v>75.01251332893554</v>
      </c>
      <c r="I75" s="292">
        <f t="shared" si="5"/>
        <v>100</v>
      </c>
    </row>
    <row r="76" spans="1:9">
      <c r="A76" s="232"/>
      <c r="B76" s="291" t="s">
        <v>514</v>
      </c>
      <c r="C76" s="230">
        <v>4166553226</v>
      </c>
      <c r="D76" s="230">
        <v>4172618700.7800012</v>
      </c>
      <c r="E76" s="230">
        <v>2890898042.7800012</v>
      </c>
      <c r="F76" s="230">
        <v>2890898042.7800012</v>
      </c>
      <c r="G76" s="238"/>
      <c r="H76" s="292">
        <f t="shared" si="4"/>
        <v>69.282583674362485</v>
      </c>
      <c r="I76" s="292">
        <f t="shared" si="5"/>
        <v>100</v>
      </c>
    </row>
    <row r="77" spans="1:9" s="239" customFormat="1" ht="14.25">
      <c r="A77" s="242"/>
      <c r="B77" s="241" t="s">
        <v>640</v>
      </c>
      <c r="C77" s="240">
        <f>C78</f>
        <v>3664862331</v>
      </c>
      <c r="D77" s="240">
        <f>D78</f>
        <v>3661197469</v>
      </c>
      <c r="E77" s="240">
        <f>E78</f>
        <v>2746356214</v>
      </c>
      <c r="F77" s="240">
        <f>F78</f>
        <v>2746356214</v>
      </c>
      <c r="G77" s="229"/>
      <c r="H77" s="228">
        <f t="shared" si="4"/>
        <v>75.012512634291895</v>
      </c>
      <c r="I77" s="228">
        <f t="shared" si="5"/>
        <v>100</v>
      </c>
    </row>
    <row r="78" spans="1:9" s="239" customFormat="1" ht="14.25">
      <c r="A78" s="232"/>
      <c r="B78" s="291" t="s">
        <v>512</v>
      </c>
      <c r="C78" s="230">
        <v>3664862331</v>
      </c>
      <c r="D78" s="230">
        <v>3661197469</v>
      </c>
      <c r="E78" s="230">
        <v>2746356214</v>
      </c>
      <c r="F78" s="230">
        <v>2746356214</v>
      </c>
      <c r="G78" s="229"/>
      <c r="H78" s="292">
        <f t="shared" si="4"/>
        <v>75.012512634291895</v>
      </c>
      <c r="I78" s="292">
        <f t="shared" si="5"/>
        <v>100</v>
      </c>
    </row>
    <row r="79" spans="1:9" s="239" customFormat="1" ht="14.25">
      <c r="A79" s="237" t="s">
        <v>69</v>
      </c>
      <c r="B79" s="236"/>
      <c r="C79" s="235">
        <f>C80</f>
        <v>124656469.558</v>
      </c>
      <c r="D79" s="235">
        <f>D80</f>
        <v>124656469.558</v>
      </c>
      <c r="E79" s="235">
        <f>E80</f>
        <v>86065844.513290003</v>
      </c>
      <c r="F79" s="235">
        <f>F80</f>
        <v>81696611.776360005</v>
      </c>
      <c r="G79" s="234"/>
      <c r="H79" s="233">
        <f t="shared" si="4"/>
        <v>65.537402162948567</v>
      </c>
      <c r="I79" s="233">
        <f t="shared" si="5"/>
        <v>94.923383646975878</v>
      </c>
    </row>
    <row r="80" spans="1:9" s="239" customFormat="1" ht="14.25">
      <c r="A80" s="232"/>
      <c r="B80" s="231" t="s">
        <v>39</v>
      </c>
      <c r="C80" s="230">
        <v>124656469.558</v>
      </c>
      <c r="D80" s="230">
        <v>124656469.558</v>
      </c>
      <c r="E80" s="230">
        <v>86065844.513290003</v>
      </c>
      <c r="F80" s="230">
        <v>81696611.776360005</v>
      </c>
      <c r="G80" s="238"/>
      <c r="H80" s="292">
        <f t="shared" si="4"/>
        <v>65.537402162948567</v>
      </c>
      <c r="I80" s="292">
        <f t="shared" si="5"/>
        <v>94.923383646975878</v>
      </c>
    </row>
    <row r="81" spans="1:9" s="239" customFormat="1" ht="14.25">
      <c r="A81" s="237" t="s">
        <v>87</v>
      </c>
      <c r="B81" s="236"/>
      <c r="C81" s="235">
        <f>C82</f>
        <v>13154325</v>
      </c>
      <c r="D81" s="235">
        <f>D82</f>
        <v>13154325</v>
      </c>
      <c r="E81" s="235">
        <f>E82</f>
        <v>4498410</v>
      </c>
      <c r="F81" s="235">
        <f>F82</f>
        <v>4498410</v>
      </c>
      <c r="G81" s="234"/>
      <c r="H81" s="233">
        <f t="shared" si="4"/>
        <v>34.197193698650445</v>
      </c>
      <c r="I81" s="233">
        <f t="shared" si="5"/>
        <v>100</v>
      </c>
    </row>
    <row r="82" spans="1:9" s="239" customFormat="1" ht="14.25">
      <c r="A82" s="232"/>
      <c r="B82" s="231" t="s">
        <v>16</v>
      </c>
      <c r="C82" s="230">
        <v>13154325</v>
      </c>
      <c r="D82" s="230">
        <v>13154325</v>
      </c>
      <c r="E82" s="230">
        <v>4498410</v>
      </c>
      <c r="F82" s="230">
        <v>4498410</v>
      </c>
      <c r="G82" s="238"/>
      <c r="H82" s="292">
        <f t="shared" si="4"/>
        <v>34.197193698650445</v>
      </c>
      <c r="I82" s="292">
        <f t="shared" si="5"/>
        <v>100</v>
      </c>
    </row>
    <row r="83" spans="1:9">
      <c r="A83" s="237" t="s">
        <v>639</v>
      </c>
      <c r="B83" s="236"/>
      <c r="C83" s="235">
        <f>C84+C85</f>
        <v>1946156183.7573698</v>
      </c>
      <c r="D83" s="235">
        <f>D84+D85</f>
        <v>1985351851.7496963</v>
      </c>
      <c r="E83" s="235">
        <f>E84+E85</f>
        <v>1322799254.4459639</v>
      </c>
      <c r="F83" s="235">
        <f>F84+F85</f>
        <v>1191496055.540725</v>
      </c>
      <c r="G83" s="234"/>
      <c r="H83" s="233">
        <f t="shared" si="4"/>
        <v>60.014352342163235</v>
      </c>
      <c r="I83" s="233">
        <f t="shared" si="5"/>
        <v>90.073837850760398</v>
      </c>
    </row>
    <row r="84" spans="1:9">
      <c r="A84" s="232"/>
      <c r="B84" s="231" t="s">
        <v>60</v>
      </c>
      <c r="C84" s="230">
        <v>107014528.19256999</v>
      </c>
      <c r="D84" s="230">
        <v>106983586.25231999</v>
      </c>
      <c r="E84" s="230">
        <v>71424529.297899991</v>
      </c>
      <c r="F84" s="230">
        <v>58984735.501908861</v>
      </c>
      <c r="G84" s="229"/>
      <c r="H84" s="292">
        <f t="shared" si="4"/>
        <v>55.13437861654198</v>
      </c>
      <c r="I84" s="292">
        <f t="shared" si="5"/>
        <v>82.583303077704869</v>
      </c>
    </row>
    <row r="85" spans="1:9">
      <c r="A85" s="232"/>
      <c r="B85" s="231" t="s">
        <v>500</v>
      </c>
      <c r="C85" s="230">
        <v>1839141655.5647998</v>
      </c>
      <c r="D85" s="230">
        <v>1878368265.4973762</v>
      </c>
      <c r="E85" s="230">
        <v>1251374725.1480639</v>
      </c>
      <c r="F85" s="230">
        <v>1132511320.0388162</v>
      </c>
      <c r="G85" s="238"/>
      <c r="H85" s="292">
        <f t="shared" si="4"/>
        <v>60.292294159842861</v>
      </c>
      <c r="I85" s="292">
        <f t="shared" si="5"/>
        <v>90.501373991297157</v>
      </c>
    </row>
    <row r="86" spans="1:9">
      <c r="A86" s="237" t="s">
        <v>465</v>
      </c>
      <c r="B86" s="236"/>
      <c r="C86" s="235">
        <f>C87+C88</f>
        <v>1818326678.2300053</v>
      </c>
      <c r="D86" s="235">
        <f>D87+D88</f>
        <v>1953465178.4700048</v>
      </c>
      <c r="E86" s="235">
        <f>E87+E88</f>
        <v>1572477811.0399961</v>
      </c>
      <c r="F86" s="235">
        <f>F87+F88</f>
        <v>1504332777.2000048</v>
      </c>
      <c r="G86" s="234"/>
      <c r="H86" s="233">
        <f t="shared" si="4"/>
        <v>77.008425529152774</v>
      </c>
      <c r="I86" s="233">
        <f t="shared" si="5"/>
        <v>95.666391388065307</v>
      </c>
    </row>
    <row r="87" spans="1:9">
      <c r="A87" s="232"/>
      <c r="B87" s="231" t="s">
        <v>638</v>
      </c>
      <c r="C87" s="230">
        <v>66015790.99999994</v>
      </c>
      <c r="D87" s="230">
        <v>67092046.120000049</v>
      </c>
      <c r="E87" s="230">
        <v>49606159.579999961</v>
      </c>
      <c r="F87" s="230">
        <v>44051014.450000048</v>
      </c>
      <c r="G87" s="229"/>
      <c r="H87" s="292">
        <f t="shared" si="4"/>
        <v>65.657580887026342</v>
      </c>
      <c r="I87" s="292">
        <f t="shared" si="5"/>
        <v>88.8015013114629</v>
      </c>
    </row>
    <row r="88" spans="1:9">
      <c r="A88" s="227"/>
      <c r="B88" s="226" t="s">
        <v>499</v>
      </c>
      <c r="C88" s="225">
        <v>1752310887.2300053</v>
      </c>
      <c r="D88" s="225">
        <v>1886373132.3500047</v>
      </c>
      <c r="E88" s="225">
        <v>1522871651.4599962</v>
      </c>
      <c r="F88" s="225">
        <v>1460281762.7500048</v>
      </c>
      <c r="G88" s="224"/>
      <c r="H88" s="293">
        <f t="shared" si="4"/>
        <v>77.41213748792191</v>
      </c>
      <c r="I88" s="293">
        <f t="shared" si="5"/>
        <v>95.890008941332269</v>
      </c>
    </row>
    <row r="89" spans="1:9">
      <c r="A89" s="356" t="s">
        <v>54</v>
      </c>
      <c r="B89" s="356"/>
      <c r="C89" s="356"/>
      <c r="D89" s="356"/>
      <c r="E89" s="356"/>
      <c r="F89" s="356"/>
      <c r="G89" s="356"/>
      <c r="H89" s="356"/>
      <c r="I89" s="356"/>
    </row>
    <row r="90" spans="1:9" ht="20.25" customHeight="1">
      <c r="A90" s="357" t="s">
        <v>254</v>
      </c>
      <c r="B90" s="357"/>
      <c r="C90" s="357"/>
      <c r="D90" s="357"/>
      <c r="E90" s="357"/>
      <c r="F90" s="357"/>
      <c r="G90" s="357"/>
      <c r="H90" s="357"/>
      <c r="I90" s="357"/>
    </row>
    <row r="91" spans="1:9">
      <c r="A91" s="351" t="s">
        <v>35</v>
      </c>
      <c r="B91" s="351"/>
      <c r="C91" s="351"/>
      <c r="D91" s="351"/>
      <c r="E91" s="351"/>
      <c r="F91" s="351"/>
      <c r="G91" s="351"/>
      <c r="H91" s="351"/>
      <c r="I91" s="351"/>
    </row>
    <row r="93" spans="1:9">
      <c r="B93" s="258"/>
      <c r="C93" s="259"/>
      <c r="D93" s="258"/>
      <c r="E93" s="258"/>
      <c r="F93" s="258"/>
    </row>
    <row r="94" spans="1:9">
      <c r="B94" s="258"/>
      <c r="C94" s="259"/>
      <c r="D94" s="258"/>
      <c r="E94" s="258"/>
      <c r="F94" s="258"/>
      <c r="H94" s="260"/>
      <c r="I94" s="260"/>
    </row>
    <row r="95" spans="1:9">
      <c r="B95" s="258"/>
      <c r="C95" s="259"/>
      <c r="D95" s="258"/>
      <c r="E95" s="258"/>
      <c r="F95" s="258"/>
      <c r="H95" s="260"/>
      <c r="I95" s="260"/>
    </row>
    <row r="96" spans="1:9">
      <c r="B96" s="258"/>
      <c r="C96" s="259"/>
      <c r="D96" s="258"/>
      <c r="E96" s="258"/>
      <c r="F96" s="258"/>
      <c r="H96" s="260"/>
      <c r="I96" s="260"/>
    </row>
    <row r="97" spans="2:9">
      <c r="B97" s="258"/>
      <c r="C97" s="259"/>
      <c r="D97" s="258"/>
      <c r="E97" s="258"/>
      <c r="F97" s="258"/>
      <c r="H97" s="260"/>
      <c r="I97" s="260"/>
    </row>
    <row r="98" spans="2:9">
      <c r="B98" s="258"/>
      <c r="C98" s="259"/>
      <c r="D98" s="258"/>
      <c r="E98" s="258"/>
      <c r="F98" s="258"/>
      <c r="H98" s="260"/>
      <c r="I98" s="260"/>
    </row>
    <row r="99" spans="2:9">
      <c r="B99" s="258"/>
      <c r="C99" s="259"/>
      <c r="D99" s="258"/>
      <c r="E99" s="258"/>
      <c r="F99" s="258"/>
      <c r="H99" s="260"/>
      <c r="I99" s="260"/>
    </row>
    <row r="100" spans="2:9">
      <c r="B100" s="258"/>
      <c r="C100" s="259"/>
      <c r="D100" s="258"/>
      <c r="E100" s="258"/>
      <c r="F100" s="258"/>
      <c r="H100" s="260"/>
      <c r="I100" s="260"/>
    </row>
    <row r="101" spans="2:9">
      <c r="B101" s="258"/>
      <c r="C101" s="259"/>
      <c r="D101" s="258"/>
      <c r="E101" s="258"/>
      <c r="F101" s="258"/>
      <c r="H101" s="260"/>
      <c r="I101" s="260"/>
    </row>
    <row r="102" spans="2:9">
      <c r="B102" s="258"/>
      <c r="C102" s="259"/>
      <c r="D102" s="258"/>
      <c r="E102" s="258"/>
      <c r="F102" s="258"/>
      <c r="H102" s="260"/>
      <c r="I102" s="260"/>
    </row>
    <row r="103" spans="2:9">
      <c r="B103" s="258"/>
      <c r="C103" s="259"/>
      <c r="D103" s="258"/>
      <c r="E103" s="258"/>
      <c r="F103" s="258"/>
      <c r="H103" s="260"/>
      <c r="I103" s="260"/>
    </row>
    <row r="104" spans="2:9">
      <c r="B104" s="258"/>
      <c r="C104" s="259"/>
      <c r="D104" s="258"/>
      <c r="E104" s="258"/>
      <c r="F104" s="258"/>
      <c r="H104" s="260"/>
      <c r="I104" s="260"/>
    </row>
    <row r="105" spans="2:9">
      <c r="B105" s="258"/>
      <c r="C105" s="259"/>
      <c r="D105" s="258"/>
      <c r="E105" s="258"/>
      <c r="F105" s="258"/>
      <c r="H105" s="260"/>
      <c r="I105" s="260"/>
    </row>
    <row r="106" spans="2:9">
      <c r="B106" s="258"/>
      <c r="C106" s="259"/>
      <c r="D106" s="258"/>
      <c r="E106" s="258"/>
      <c r="F106" s="258"/>
      <c r="H106" s="260"/>
      <c r="I106" s="260"/>
    </row>
    <row r="107" spans="2:9">
      <c r="B107" s="258"/>
      <c r="C107" s="259"/>
      <c r="D107" s="258"/>
      <c r="E107" s="258"/>
      <c r="F107" s="258"/>
      <c r="H107" s="260"/>
      <c r="I107" s="260"/>
    </row>
    <row r="108" spans="2:9">
      <c r="B108" s="258"/>
      <c r="C108" s="259"/>
      <c r="D108" s="258"/>
      <c r="E108" s="258"/>
      <c r="F108" s="258"/>
      <c r="H108" s="260"/>
      <c r="I108" s="260"/>
    </row>
    <row r="109" spans="2:9">
      <c r="B109" s="258"/>
      <c r="C109" s="259"/>
      <c r="D109" s="258"/>
      <c r="E109" s="258"/>
      <c r="F109" s="258"/>
      <c r="H109" s="260"/>
      <c r="I109" s="260"/>
    </row>
    <row r="110" spans="2:9">
      <c r="H110" s="260"/>
      <c r="I110" s="260"/>
    </row>
  </sheetData>
  <mergeCells count="13">
    <mergeCell ref="A1:B1"/>
    <mergeCell ref="A91:I91"/>
    <mergeCell ref="A3:I3"/>
    <mergeCell ref="A89:I89"/>
    <mergeCell ref="A90:I90"/>
    <mergeCell ref="A4:A7"/>
    <mergeCell ref="B4:B7"/>
    <mergeCell ref="E4:F4"/>
    <mergeCell ref="H4:I5"/>
    <mergeCell ref="C5:C6"/>
    <mergeCell ref="D5:D6"/>
    <mergeCell ref="E5:E6"/>
    <mergeCell ref="A64:B64"/>
  </mergeCells>
  <pageMargins left="0.70866141732283461" right="0.70866141732283461" top="0.74803149606299213" bottom="0.74803149606299213" header="0.31496062992125984" footer="0.31496062992125984"/>
  <pageSetup scale="50"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0"/>
  <sheetViews>
    <sheetView showGridLines="0" zoomScale="140" zoomScaleNormal="140" workbookViewId="0">
      <selection sqref="A1:B1"/>
    </sheetView>
  </sheetViews>
  <sheetFormatPr baseColWidth="10" defaultRowHeight="12"/>
  <cols>
    <col min="1" max="1" width="5.42578125" style="1" customWidth="1"/>
    <col min="2" max="2" width="56.5703125" style="1" customWidth="1"/>
    <col min="3" max="6" width="14.7109375" style="1" customWidth="1"/>
    <col min="7" max="7" width="0.5703125" style="3" customWidth="1"/>
    <col min="8" max="9" width="14.7109375" style="1" customWidth="1"/>
    <col min="10" max="16384" width="11.42578125" style="1"/>
  </cols>
  <sheetData>
    <row r="1" spans="1:9" s="91" customFormat="1" ht="34.5" customHeight="1">
      <c r="A1" s="336" t="s">
        <v>0</v>
      </c>
      <c r="B1" s="336"/>
      <c r="C1" s="40" t="s">
        <v>89</v>
      </c>
      <c r="D1" s="92"/>
      <c r="E1" s="92"/>
      <c r="F1" s="300"/>
      <c r="G1" s="93"/>
      <c r="H1" s="300"/>
      <c r="I1" s="300"/>
    </row>
    <row r="2" spans="1:9" ht="14.25" customHeight="1">
      <c r="F2" s="180"/>
      <c r="H2" s="172"/>
      <c r="I2" s="172"/>
    </row>
    <row r="3" spans="1:9" s="171" customFormat="1" ht="56.25" customHeight="1">
      <c r="A3" s="369" t="s">
        <v>553</v>
      </c>
      <c r="B3" s="369"/>
      <c r="C3" s="369"/>
      <c r="D3" s="369"/>
      <c r="E3" s="369"/>
      <c r="F3" s="369"/>
      <c r="G3" s="369"/>
      <c r="H3" s="369"/>
      <c r="I3" s="369"/>
    </row>
    <row r="4" spans="1:9" ht="12.75" customHeight="1">
      <c r="A4" s="338" t="s">
        <v>4</v>
      </c>
      <c r="B4" s="335" t="s">
        <v>33</v>
      </c>
      <c r="C4" s="37"/>
      <c r="D4" s="187"/>
      <c r="E4" s="340" t="s">
        <v>1</v>
      </c>
      <c r="F4" s="340"/>
      <c r="G4" s="98"/>
      <c r="H4" s="338" t="s">
        <v>492</v>
      </c>
      <c r="I4" s="338"/>
    </row>
    <row r="5" spans="1:9" ht="12" customHeight="1">
      <c r="A5" s="338"/>
      <c r="B5" s="338"/>
      <c r="C5" s="335" t="s">
        <v>2</v>
      </c>
      <c r="D5" s="335" t="s">
        <v>491</v>
      </c>
      <c r="E5" s="335" t="s">
        <v>675</v>
      </c>
      <c r="F5" s="39" t="s">
        <v>34</v>
      </c>
      <c r="G5" s="96"/>
      <c r="H5" s="339"/>
      <c r="I5" s="339"/>
    </row>
    <row r="6" spans="1:9" ht="17.25" customHeight="1">
      <c r="A6" s="338"/>
      <c r="B6" s="338"/>
      <c r="C6" s="335"/>
      <c r="D6" s="335"/>
      <c r="E6" s="335"/>
      <c r="F6" s="270" t="s">
        <v>652</v>
      </c>
      <c r="G6" s="97"/>
      <c r="H6" s="96" t="s">
        <v>79</v>
      </c>
      <c r="I6" s="96" t="s">
        <v>675</v>
      </c>
    </row>
    <row r="7" spans="1:9" ht="11.25" customHeight="1">
      <c r="A7" s="339"/>
      <c r="B7" s="339"/>
      <c r="C7" s="28" t="s">
        <v>6</v>
      </c>
      <c r="D7" s="28" t="s">
        <v>7</v>
      </c>
      <c r="E7" s="28" t="s">
        <v>8</v>
      </c>
      <c r="F7" s="29" t="s">
        <v>9</v>
      </c>
      <c r="G7" s="29"/>
      <c r="H7" s="29" t="s">
        <v>76</v>
      </c>
      <c r="I7" s="29" t="s">
        <v>77</v>
      </c>
    </row>
    <row r="8" spans="1:9" ht="12" customHeight="1">
      <c r="A8" s="380" t="s">
        <v>249</v>
      </c>
      <c r="B8" s="380"/>
      <c r="C8" s="186">
        <f>SUM(C9,C14,C16,C18,C44,C61,C79,C63,C68,C70,C81,C92,C103,C105,C107,C114,C119,C109)</f>
        <v>760463521649.58838</v>
      </c>
      <c r="D8" s="186">
        <f>SUM(D9,D14,D16,D18,D44,D61,D79,D63,D68,D70,D81,D92,D103,D105,D107,D114,D119,D109)</f>
        <v>757741506967.57825</v>
      </c>
      <c r="E8" s="186">
        <f>SUM(E9,E14,E16,E18,E44,E61,E79,E63,E68,E70,E81,E92,E103,E105,E107,E114,E119,E109)</f>
        <v>565971834828.22595</v>
      </c>
      <c r="F8" s="186">
        <f>SUM(F9,F14,F16,F18,F44,F61,F79,F63,F68,F70,F81,F92,F103,F105,F107,F114,F119,F109)</f>
        <v>523796208540.78998</v>
      </c>
      <c r="G8" s="11"/>
      <c r="H8" s="12">
        <f t="shared" ref="H8:H39" si="0">IFERROR(+F8/D8*100,"n.a.")</f>
        <v>69.125975510696406</v>
      </c>
      <c r="I8" s="12">
        <f t="shared" ref="I8:I39" si="1">IFERROR(+F8/E8*100,"n.a.")</f>
        <v>92.548105101336645</v>
      </c>
    </row>
    <row r="9" spans="1:9" ht="12" customHeight="1">
      <c r="A9" s="364" t="s">
        <v>53</v>
      </c>
      <c r="B9" s="364"/>
      <c r="C9" s="162">
        <f>SUM(C10:C13)</f>
        <v>54948083</v>
      </c>
      <c r="D9" s="162">
        <f>SUM(D10:D13)</f>
        <v>76731081.219999999</v>
      </c>
      <c r="E9" s="162">
        <f>SUM(E10:E13)</f>
        <v>46152524.409999996</v>
      </c>
      <c r="F9" s="162">
        <f>SUM(F10:F13)</f>
        <v>45568577.589999996</v>
      </c>
      <c r="G9" s="162">
        <f>SUM(G10:G13)</f>
        <v>0</v>
      </c>
      <c r="H9" s="161">
        <f t="shared" si="0"/>
        <v>59.387378446222804</v>
      </c>
      <c r="I9" s="161">
        <f t="shared" si="1"/>
        <v>98.734745655920236</v>
      </c>
    </row>
    <row r="10" spans="1:9" s="3" customFormat="1" ht="12" customHeight="1">
      <c r="A10" s="183"/>
      <c r="B10" s="185" t="s">
        <v>490</v>
      </c>
      <c r="C10" s="175">
        <v>564000</v>
      </c>
      <c r="D10" s="175">
        <v>24819124.370000001</v>
      </c>
      <c r="E10" s="175">
        <v>18484881.48</v>
      </c>
      <c r="F10" s="175">
        <v>18484881.48</v>
      </c>
      <c r="G10" s="11"/>
      <c r="H10" s="14">
        <f t="shared" si="0"/>
        <v>74.478378867964864</v>
      </c>
      <c r="I10" s="14">
        <f t="shared" si="1"/>
        <v>100</v>
      </c>
    </row>
    <row r="11" spans="1:9" ht="12" customHeight="1">
      <c r="A11" s="183"/>
      <c r="B11" s="185" t="s">
        <v>552</v>
      </c>
      <c r="C11" s="175">
        <v>475000</v>
      </c>
      <c r="D11" s="175">
        <v>316388</v>
      </c>
      <c r="E11" s="175">
        <v>0</v>
      </c>
      <c r="F11" s="175">
        <v>0</v>
      </c>
      <c r="G11" s="11"/>
      <c r="H11" s="14">
        <f t="shared" si="0"/>
        <v>0</v>
      </c>
      <c r="I11" s="14" t="str">
        <f t="shared" si="1"/>
        <v>n.a.</v>
      </c>
    </row>
    <row r="12" spans="1:9" ht="12" customHeight="1">
      <c r="A12" s="183"/>
      <c r="B12" s="185" t="s">
        <v>551</v>
      </c>
      <c r="C12" s="175">
        <v>211356</v>
      </c>
      <c r="D12" s="175">
        <v>686199</v>
      </c>
      <c r="E12" s="175">
        <v>194800</v>
      </c>
      <c r="F12" s="175">
        <v>194800</v>
      </c>
      <c r="G12" s="11"/>
      <c r="H12" s="14">
        <f t="shared" si="0"/>
        <v>28.388266377537715</v>
      </c>
      <c r="I12" s="14">
        <f t="shared" si="1"/>
        <v>100</v>
      </c>
    </row>
    <row r="13" spans="1:9" ht="12" customHeight="1">
      <c r="A13" s="183"/>
      <c r="B13" s="184" t="s">
        <v>550</v>
      </c>
      <c r="C13" s="175">
        <v>53697727</v>
      </c>
      <c r="D13" s="175">
        <v>50909369.849999994</v>
      </c>
      <c r="E13" s="175">
        <v>27472842.929999996</v>
      </c>
      <c r="F13" s="175">
        <v>26888896.109999996</v>
      </c>
      <c r="G13" s="11"/>
      <c r="H13" s="14">
        <f t="shared" si="0"/>
        <v>52.817185106053714</v>
      </c>
      <c r="I13" s="14">
        <f t="shared" si="1"/>
        <v>97.874457982059297</v>
      </c>
    </row>
    <row r="14" spans="1:9" ht="9" customHeight="1">
      <c r="A14" s="364" t="s">
        <v>362</v>
      </c>
      <c r="B14" s="364"/>
      <c r="C14" s="162">
        <f>C15</f>
        <v>3000000</v>
      </c>
      <c r="D14" s="162">
        <f>D15</f>
        <v>3000000</v>
      </c>
      <c r="E14" s="162">
        <f>E15</f>
        <v>2500000</v>
      </c>
      <c r="F14" s="162">
        <f>F15</f>
        <v>2500000</v>
      </c>
      <c r="G14" s="162">
        <f>G15</f>
        <v>0</v>
      </c>
      <c r="H14" s="161">
        <f t="shared" si="0"/>
        <v>83.333333333333343</v>
      </c>
      <c r="I14" s="161">
        <f t="shared" si="1"/>
        <v>100</v>
      </c>
    </row>
    <row r="15" spans="1:9" ht="12.75" customHeight="1">
      <c r="A15" s="183"/>
      <c r="B15" s="169" t="s">
        <v>488</v>
      </c>
      <c r="C15" s="175">
        <v>3000000</v>
      </c>
      <c r="D15" s="175">
        <v>3000000</v>
      </c>
      <c r="E15" s="175">
        <v>2500000</v>
      </c>
      <c r="F15" s="175">
        <v>2500000</v>
      </c>
      <c r="G15" s="11"/>
      <c r="H15" s="14">
        <f t="shared" si="0"/>
        <v>83.333333333333343</v>
      </c>
      <c r="I15" s="14">
        <f t="shared" si="1"/>
        <v>100</v>
      </c>
    </row>
    <row r="16" spans="1:9" ht="9" customHeight="1">
      <c r="A16" s="364" t="s">
        <v>549</v>
      </c>
      <c r="B16" s="364"/>
      <c r="C16" s="162">
        <f>C17</f>
        <v>770833029</v>
      </c>
      <c r="D16" s="162">
        <f>D17</f>
        <v>775464001.28999996</v>
      </c>
      <c r="E16" s="162">
        <f>E17</f>
        <v>632092342.28999996</v>
      </c>
      <c r="F16" s="162">
        <f>F17</f>
        <v>624032440.29999995</v>
      </c>
      <c r="G16" s="179"/>
      <c r="H16" s="161">
        <f t="shared" si="0"/>
        <v>80.472135297307091</v>
      </c>
      <c r="I16" s="161">
        <f t="shared" si="1"/>
        <v>98.724885360768667</v>
      </c>
    </row>
    <row r="17" spans="1:9" ht="9" customHeight="1">
      <c r="A17" s="169"/>
      <c r="B17" s="169" t="s">
        <v>548</v>
      </c>
      <c r="C17" s="175">
        <v>770833029</v>
      </c>
      <c r="D17" s="175">
        <v>775464001.28999996</v>
      </c>
      <c r="E17" s="175">
        <v>632092342.28999996</v>
      </c>
      <c r="F17" s="175">
        <v>624032440.29999995</v>
      </c>
      <c r="G17" s="11"/>
      <c r="H17" s="14">
        <f t="shared" si="0"/>
        <v>80.472135297307091</v>
      </c>
      <c r="I17" s="14">
        <f t="shared" si="1"/>
        <v>98.724885360768667</v>
      </c>
    </row>
    <row r="18" spans="1:9">
      <c r="A18" s="364" t="s">
        <v>487</v>
      </c>
      <c r="B18" s="364"/>
      <c r="C18" s="162">
        <f>SUM(C19:C43)</f>
        <v>126241975932.03439</v>
      </c>
      <c r="D18" s="162">
        <f>SUM(D19:D43)</f>
        <v>122370921120.58759</v>
      </c>
      <c r="E18" s="162">
        <f>SUM(E19:E43)</f>
        <v>99064373912.578476</v>
      </c>
      <c r="F18" s="162">
        <f>SUM(F19:F43)</f>
        <v>95829989062.099365</v>
      </c>
      <c r="G18" s="162">
        <f>SUM(G19:G43)</f>
        <v>0</v>
      </c>
      <c r="H18" s="161">
        <f t="shared" si="0"/>
        <v>78.31107928628397</v>
      </c>
      <c r="I18" s="161">
        <f t="shared" si="1"/>
        <v>96.735067590157726</v>
      </c>
    </row>
    <row r="19" spans="1:9">
      <c r="A19" s="183"/>
      <c r="B19" s="159" t="s">
        <v>547</v>
      </c>
      <c r="C19" s="175">
        <v>299330437</v>
      </c>
      <c r="D19" s="175">
        <v>883797173.00999999</v>
      </c>
      <c r="E19" s="175">
        <v>336061471.53000003</v>
      </c>
      <c r="F19" s="175">
        <v>332886453.51000005</v>
      </c>
      <c r="G19" s="11"/>
      <c r="H19" s="12">
        <f t="shared" si="0"/>
        <v>37.665480686735968</v>
      </c>
      <c r="I19" s="12">
        <f t="shared" si="1"/>
        <v>99.055227007861106</v>
      </c>
    </row>
    <row r="20" spans="1:9">
      <c r="A20" s="165"/>
      <c r="B20" s="159" t="s">
        <v>71</v>
      </c>
      <c r="C20" s="175">
        <v>4407078524.4485989</v>
      </c>
      <c r="D20" s="175">
        <v>3440309390.3096814</v>
      </c>
      <c r="E20" s="175">
        <v>2966246125.7582603</v>
      </c>
      <c r="F20" s="175">
        <v>2961442461.5211601</v>
      </c>
      <c r="G20" s="11"/>
      <c r="H20" s="14">
        <f t="shared" si="0"/>
        <v>86.080701632901224</v>
      </c>
      <c r="I20" s="14">
        <f t="shared" si="1"/>
        <v>99.838055777118896</v>
      </c>
    </row>
    <row r="21" spans="1:9">
      <c r="A21" s="165"/>
      <c r="B21" s="159" t="s">
        <v>546</v>
      </c>
      <c r="C21" s="175">
        <v>367924545.5999999</v>
      </c>
      <c r="D21" s="175">
        <v>409468077.35140002</v>
      </c>
      <c r="E21" s="175">
        <v>284668048.16119999</v>
      </c>
      <c r="F21" s="175">
        <v>283727066.80720001</v>
      </c>
      <c r="G21" s="11"/>
      <c r="H21" s="14">
        <f t="shared" si="0"/>
        <v>69.291620641701272</v>
      </c>
      <c r="I21" s="14">
        <f t="shared" si="1"/>
        <v>99.669446093413654</v>
      </c>
    </row>
    <row r="22" spans="1:9">
      <c r="A22" s="165"/>
      <c r="B22" s="159" t="s">
        <v>545</v>
      </c>
      <c r="C22" s="175">
        <v>10261365390</v>
      </c>
      <c r="D22" s="175">
        <v>9399312160.869997</v>
      </c>
      <c r="E22" s="175">
        <v>7584627239.7300014</v>
      </c>
      <c r="F22" s="175">
        <v>7584029852.960001</v>
      </c>
      <c r="G22" s="11"/>
      <c r="H22" s="14">
        <f t="shared" si="0"/>
        <v>80.687072874681775</v>
      </c>
      <c r="I22" s="14">
        <f t="shared" si="1"/>
        <v>99.992123716154808</v>
      </c>
    </row>
    <row r="23" spans="1:9">
      <c r="A23" s="165"/>
      <c r="B23" s="159" t="s">
        <v>544</v>
      </c>
      <c r="C23" s="175">
        <v>198290966</v>
      </c>
      <c r="D23" s="175">
        <v>217597245.60000002</v>
      </c>
      <c r="E23" s="175">
        <v>169939458.27000001</v>
      </c>
      <c r="F23" s="175">
        <v>140202184.44999999</v>
      </c>
      <c r="G23" s="11"/>
      <c r="H23" s="14">
        <f t="shared" si="0"/>
        <v>64.431966527613056</v>
      </c>
      <c r="I23" s="14">
        <f t="shared" si="1"/>
        <v>82.501254197978312</v>
      </c>
    </row>
    <row r="24" spans="1:9">
      <c r="A24" s="165"/>
      <c r="B24" s="159" t="s">
        <v>543</v>
      </c>
      <c r="C24" s="175">
        <v>1000000000</v>
      </c>
      <c r="D24" s="175">
        <v>229852163.10999995</v>
      </c>
      <c r="E24" s="175">
        <v>84747746.849999994</v>
      </c>
      <c r="F24" s="175">
        <v>77054008.400000006</v>
      </c>
      <c r="G24" s="11"/>
      <c r="H24" s="14">
        <f t="shared" si="0"/>
        <v>33.523290517446384</v>
      </c>
      <c r="I24" s="14">
        <f t="shared" si="1"/>
        <v>90.921601180008267</v>
      </c>
    </row>
    <row r="25" spans="1:9">
      <c r="A25" s="165"/>
      <c r="B25" s="159" t="s">
        <v>542</v>
      </c>
      <c r="C25" s="175">
        <v>1246992814.4000001</v>
      </c>
      <c r="D25" s="175">
        <v>1229086635.148</v>
      </c>
      <c r="E25" s="175">
        <v>711844784.80800009</v>
      </c>
      <c r="F25" s="175">
        <v>691299029.86000001</v>
      </c>
      <c r="G25" s="11"/>
      <c r="H25" s="14">
        <f t="shared" si="0"/>
        <v>56.244939135373272</v>
      </c>
      <c r="I25" s="14">
        <f t="shared" si="1"/>
        <v>97.113731056758155</v>
      </c>
    </row>
    <row r="26" spans="1:9">
      <c r="A26" s="165"/>
      <c r="B26" s="159" t="s">
        <v>541</v>
      </c>
      <c r="C26" s="175">
        <v>500000000</v>
      </c>
      <c r="D26" s="175">
        <v>425000000</v>
      </c>
      <c r="E26" s="175">
        <v>425000000</v>
      </c>
      <c r="F26" s="175">
        <v>425000000</v>
      </c>
      <c r="G26" s="11"/>
      <c r="H26" s="14">
        <f t="shared" si="0"/>
        <v>100</v>
      </c>
      <c r="I26" s="14">
        <f t="shared" si="1"/>
        <v>100</v>
      </c>
    </row>
    <row r="27" spans="1:9">
      <c r="A27" s="165"/>
      <c r="B27" s="159" t="s">
        <v>540</v>
      </c>
      <c r="C27" s="175">
        <v>2986961952</v>
      </c>
      <c r="D27" s="175">
        <v>2260794619.9000001</v>
      </c>
      <c r="E27" s="175">
        <v>1908648510.2699993</v>
      </c>
      <c r="F27" s="175">
        <v>1905845508.0699995</v>
      </c>
      <c r="G27" s="11"/>
      <c r="H27" s="14">
        <f t="shared" si="0"/>
        <v>84.299807302013974</v>
      </c>
      <c r="I27" s="14">
        <f t="shared" si="1"/>
        <v>99.853142043445004</v>
      </c>
    </row>
    <row r="28" spans="1:9">
      <c r="A28" s="165"/>
      <c r="B28" s="159" t="s">
        <v>539</v>
      </c>
      <c r="C28" s="175">
        <v>1170507</v>
      </c>
      <c r="D28" s="175">
        <v>466112</v>
      </c>
      <c r="E28" s="175">
        <v>45200</v>
      </c>
      <c r="F28" s="175">
        <v>45200</v>
      </c>
      <c r="G28" s="11"/>
      <c r="H28" s="14">
        <f t="shared" si="0"/>
        <v>9.6972401482905397</v>
      </c>
      <c r="I28" s="14">
        <f t="shared" si="1"/>
        <v>100</v>
      </c>
    </row>
    <row r="29" spans="1:9">
      <c r="A29" s="165"/>
      <c r="B29" s="159" t="s">
        <v>15</v>
      </c>
      <c r="C29" s="175">
        <v>20413793</v>
      </c>
      <c r="D29" s="175">
        <v>16674768.080000004</v>
      </c>
      <c r="E29" s="175">
        <v>7083046.9299999997</v>
      </c>
      <c r="F29" s="175">
        <v>7042241.8199999984</v>
      </c>
      <c r="G29" s="11"/>
      <c r="H29" s="14">
        <f t="shared" si="0"/>
        <v>42.232922138488874</v>
      </c>
      <c r="I29" s="14">
        <f t="shared" si="1"/>
        <v>99.423904565319589</v>
      </c>
    </row>
    <row r="30" spans="1:9">
      <c r="A30" s="165"/>
      <c r="B30" s="159" t="s">
        <v>538</v>
      </c>
      <c r="C30" s="175">
        <v>1995825</v>
      </c>
      <c r="D30" s="175">
        <v>1527922.62</v>
      </c>
      <c r="E30" s="175">
        <v>4883.6000000000004</v>
      </c>
      <c r="F30" s="175">
        <v>4883.6000000000004</v>
      </c>
      <c r="G30" s="11"/>
      <c r="H30" s="14">
        <f t="shared" si="0"/>
        <v>0.31962351601287242</v>
      </c>
      <c r="I30" s="14">
        <f t="shared" si="1"/>
        <v>100</v>
      </c>
    </row>
    <row r="31" spans="1:9">
      <c r="A31" s="165"/>
      <c r="B31" s="159" t="s">
        <v>537</v>
      </c>
      <c r="C31" s="175">
        <v>1557347729</v>
      </c>
      <c r="D31" s="175">
        <v>2822422943.6100011</v>
      </c>
      <c r="E31" s="175">
        <v>1892374873.1199992</v>
      </c>
      <c r="F31" s="175">
        <v>1888345293.1099992</v>
      </c>
      <c r="G31" s="11"/>
      <c r="H31" s="14">
        <f t="shared" si="0"/>
        <v>66.905114181601846</v>
      </c>
      <c r="I31" s="14">
        <f t="shared" si="1"/>
        <v>99.787062274645592</v>
      </c>
    </row>
    <row r="32" spans="1:9">
      <c r="A32" s="165"/>
      <c r="B32" s="159" t="s">
        <v>536</v>
      </c>
      <c r="C32" s="175">
        <v>197874110</v>
      </c>
      <c r="D32" s="175">
        <v>249762901.86000004</v>
      </c>
      <c r="E32" s="175">
        <v>187979777.05999997</v>
      </c>
      <c r="F32" s="175">
        <v>183913380.28999999</v>
      </c>
      <c r="G32" s="11"/>
      <c r="H32" s="14">
        <f t="shared" si="0"/>
        <v>73.635187179675398</v>
      </c>
      <c r="I32" s="14">
        <f t="shared" si="1"/>
        <v>97.836790300744923</v>
      </c>
    </row>
    <row r="33" spans="1:9">
      <c r="A33" s="165"/>
      <c r="B33" s="159" t="s">
        <v>535</v>
      </c>
      <c r="C33" s="175">
        <v>327704281.58580005</v>
      </c>
      <c r="D33" s="175">
        <v>262497900.90849999</v>
      </c>
      <c r="E33" s="175">
        <v>231618278.491</v>
      </c>
      <c r="F33" s="175">
        <v>231565690.06099999</v>
      </c>
      <c r="G33" s="11"/>
      <c r="H33" s="14">
        <f t="shared" si="0"/>
        <v>88.216206399958168</v>
      </c>
      <c r="I33" s="14">
        <f t="shared" si="1"/>
        <v>99.977295215929146</v>
      </c>
    </row>
    <row r="34" spans="1:9">
      <c r="A34" s="165"/>
      <c r="B34" s="159" t="s">
        <v>534</v>
      </c>
      <c r="C34" s="175">
        <v>37308524</v>
      </c>
      <c r="D34" s="175">
        <v>96081457.859999999</v>
      </c>
      <c r="E34" s="175">
        <v>45980998.539999999</v>
      </c>
      <c r="F34" s="175">
        <v>43681459.939999998</v>
      </c>
      <c r="G34" s="11"/>
      <c r="H34" s="14">
        <f t="shared" si="0"/>
        <v>45.462944581511366</v>
      </c>
      <c r="I34" s="14">
        <f t="shared" si="1"/>
        <v>94.99893722838668</v>
      </c>
    </row>
    <row r="35" spans="1:9">
      <c r="A35" s="165"/>
      <c r="B35" s="159" t="s">
        <v>533</v>
      </c>
      <c r="C35" s="175">
        <v>2141000000</v>
      </c>
      <c r="D35" s="175">
        <v>2632389200.2399998</v>
      </c>
      <c r="E35" s="175">
        <v>417430325.13</v>
      </c>
      <c r="F35" s="175">
        <v>158127590.25999999</v>
      </c>
      <c r="G35" s="11"/>
      <c r="H35" s="14">
        <f t="shared" si="0"/>
        <v>6.0069988983993401</v>
      </c>
      <c r="I35" s="14">
        <f t="shared" si="1"/>
        <v>37.881193756288418</v>
      </c>
    </row>
    <row r="36" spans="1:9">
      <c r="A36" s="165"/>
      <c r="B36" s="159" t="s">
        <v>16</v>
      </c>
      <c r="C36" s="175">
        <v>4305006076</v>
      </c>
      <c r="D36" s="175">
        <v>3940018681.8799996</v>
      </c>
      <c r="E36" s="175">
        <v>2696250761.1300001</v>
      </c>
      <c r="F36" s="175">
        <v>2690072604.4200001</v>
      </c>
      <c r="G36" s="11"/>
      <c r="H36" s="14">
        <f t="shared" si="0"/>
        <v>68.275630691588958</v>
      </c>
      <c r="I36" s="14">
        <f t="shared" si="1"/>
        <v>99.770861197368362</v>
      </c>
    </row>
    <row r="37" spans="1:9">
      <c r="A37" s="165"/>
      <c r="B37" s="159" t="s">
        <v>435</v>
      </c>
      <c r="C37" s="175">
        <v>260529150</v>
      </c>
      <c r="D37" s="175">
        <v>198665655.99000004</v>
      </c>
      <c r="E37" s="175">
        <v>176575442.10000002</v>
      </c>
      <c r="F37" s="175">
        <v>176416305.36000001</v>
      </c>
      <c r="G37" s="11"/>
      <c r="H37" s="14">
        <f t="shared" si="0"/>
        <v>88.800605459898946</v>
      </c>
      <c r="I37" s="14">
        <f t="shared" si="1"/>
        <v>99.909876063110815</v>
      </c>
    </row>
    <row r="38" spans="1:9">
      <c r="A38" s="165"/>
      <c r="B38" s="159" t="s">
        <v>519</v>
      </c>
      <c r="C38" s="175">
        <v>789024100</v>
      </c>
      <c r="D38" s="175">
        <v>710134188.48000014</v>
      </c>
      <c r="E38" s="175">
        <v>477449067.49000001</v>
      </c>
      <c r="F38" s="175">
        <v>477208755.87999994</v>
      </c>
      <c r="G38" s="11"/>
      <c r="H38" s="14">
        <f t="shared" si="0"/>
        <v>67.199800209793707</v>
      </c>
      <c r="I38" s="14">
        <f t="shared" si="1"/>
        <v>99.949667592553183</v>
      </c>
    </row>
    <row r="39" spans="1:9">
      <c r="A39" s="165"/>
      <c r="B39" s="159" t="s">
        <v>532</v>
      </c>
      <c r="C39" s="175">
        <v>929065833</v>
      </c>
      <c r="D39" s="175">
        <v>397273909.63999999</v>
      </c>
      <c r="E39" s="175">
        <v>295236017.26999992</v>
      </c>
      <c r="F39" s="175">
        <v>292766475.85999995</v>
      </c>
      <c r="G39" s="11"/>
      <c r="H39" s="14">
        <f t="shared" si="0"/>
        <v>73.693859263322338</v>
      </c>
      <c r="I39" s="14">
        <f t="shared" si="1"/>
        <v>99.163536538381919</v>
      </c>
    </row>
    <row r="40" spans="1:9">
      <c r="A40" s="165"/>
      <c r="B40" s="159" t="s">
        <v>45</v>
      </c>
      <c r="C40" s="175">
        <v>333259332</v>
      </c>
      <c r="D40" s="175">
        <v>184379914.34</v>
      </c>
      <c r="E40" s="175">
        <v>103127136.39</v>
      </c>
      <c r="F40" s="175">
        <v>102729071.52</v>
      </c>
      <c r="G40" s="11"/>
      <c r="H40" s="14">
        <f t="shared" ref="H40:H71" si="2">IFERROR(+F40/D40*100,"n.a.")</f>
        <v>55.715977463014589</v>
      </c>
      <c r="I40" s="14">
        <f t="shared" ref="I40:I71" si="3">IFERROR(+F40/E40*100,"n.a.")</f>
        <v>99.614005698272635</v>
      </c>
    </row>
    <row r="41" spans="1:9">
      <c r="A41" s="165"/>
      <c r="B41" s="159" t="s">
        <v>531</v>
      </c>
      <c r="C41" s="175">
        <v>29352424805</v>
      </c>
      <c r="D41" s="175">
        <v>30016339181</v>
      </c>
      <c r="E41" s="175">
        <v>29986593575</v>
      </c>
      <c r="F41" s="175">
        <v>28886593575</v>
      </c>
      <c r="G41" s="11"/>
      <c r="H41" s="14">
        <f t="shared" si="2"/>
        <v>96.236231209983401</v>
      </c>
      <c r="I41" s="14">
        <f t="shared" si="3"/>
        <v>96.331694037707976</v>
      </c>
    </row>
    <row r="42" spans="1:9">
      <c r="A42" s="165"/>
      <c r="B42" s="159" t="s">
        <v>530</v>
      </c>
      <c r="C42" s="175">
        <v>39714566796</v>
      </c>
      <c r="D42" s="175">
        <v>37341789799.640015</v>
      </c>
      <c r="E42" s="175">
        <v>28272199707.860012</v>
      </c>
      <c r="F42" s="175">
        <v>26531364559.080006</v>
      </c>
      <c r="G42" s="11"/>
      <c r="H42" s="14">
        <f t="shared" si="2"/>
        <v>71.050061342629519</v>
      </c>
      <c r="I42" s="14">
        <f t="shared" si="3"/>
        <v>93.842590365205879</v>
      </c>
    </row>
    <row r="43" spans="1:9">
      <c r="A43" s="165"/>
      <c r="B43" s="159" t="s">
        <v>529</v>
      </c>
      <c r="C43" s="175">
        <v>25005340441</v>
      </c>
      <c r="D43" s="175">
        <v>25005279117.139992</v>
      </c>
      <c r="E43" s="175">
        <v>19802641437.089996</v>
      </c>
      <c r="F43" s="175">
        <v>19758625410.32</v>
      </c>
      <c r="G43" s="11"/>
      <c r="H43" s="14">
        <f t="shared" si="2"/>
        <v>79.017815869035246</v>
      </c>
      <c r="I43" s="14">
        <f t="shared" si="3"/>
        <v>99.777726487096032</v>
      </c>
    </row>
    <row r="44" spans="1:9">
      <c r="A44" s="364" t="s">
        <v>17</v>
      </c>
      <c r="B44" s="364"/>
      <c r="C44" s="162">
        <f>SUM(C45:C60)</f>
        <v>43500332668.759239</v>
      </c>
      <c r="D44" s="162">
        <f>SUM(D45:D60)</f>
        <v>38629467304.418503</v>
      </c>
      <c r="E44" s="162">
        <f>SUM(E45:E60)</f>
        <v>31398273511.844044</v>
      </c>
      <c r="F44" s="162">
        <f>SUM(F45:F60)</f>
        <v>29733299698.092003</v>
      </c>
      <c r="G44" s="179"/>
      <c r="H44" s="161">
        <f t="shared" si="2"/>
        <v>76.970514410099199</v>
      </c>
      <c r="I44" s="161">
        <f t="shared" si="3"/>
        <v>94.697244059855777</v>
      </c>
    </row>
    <row r="45" spans="1:9">
      <c r="A45" s="160"/>
      <c r="B45" s="159" t="s">
        <v>483</v>
      </c>
      <c r="C45" s="175">
        <v>166000000</v>
      </c>
      <c r="D45" s="175">
        <v>46279898.870000005</v>
      </c>
      <c r="E45" s="175">
        <v>38834106.090000004</v>
      </c>
      <c r="F45" s="175">
        <v>38814972.280000001</v>
      </c>
      <c r="G45" s="11"/>
      <c r="H45" s="14">
        <f t="shared" si="2"/>
        <v>83.870045587245244</v>
      </c>
      <c r="I45" s="14">
        <f t="shared" si="3"/>
        <v>99.950729366717866</v>
      </c>
    </row>
    <row r="46" spans="1:9">
      <c r="A46" s="160"/>
      <c r="B46" s="159" t="s">
        <v>500</v>
      </c>
      <c r="C46" s="175">
        <v>2385587983.3795209</v>
      </c>
      <c r="D46" s="175">
        <v>2440810498.11235</v>
      </c>
      <c r="E46" s="175">
        <v>1807843539.3780403</v>
      </c>
      <c r="F46" s="175">
        <v>1780206859.4027202</v>
      </c>
      <c r="G46" s="11"/>
      <c r="H46" s="14">
        <f t="shared" si="2"/>
        <v>72.93507057510115</v>
      </c>
      <c r="I46" s="14">
        <f t="shared" si="3"/>
        <v>98.471290276324027</v>
      </c>
    </row>
    <row r="47" spans="1:9">
      <c r="A47" s="160"/>
      <c r="B47" s="159" t="s">
        <v>481</v>
      </c>
      <c r="C47" s="175">
        <v>151693798</v>
      </c>
      <c r="D47" s="175">
        <v>133711291.01000002</v>
      </c>
      <c r="E47" s="175">
        <v>91635554.230000019</v>
      </c>
      <c r="F47" s="175">
        <v>91635554.230000019</v>
      </c>
      <c r="G47" s="11"/>
      <c r="H47" s="14">
        <f t="shared" si="2"/>
        <v>68.53239807784577</v>
      </c>
      <c r="I47" s="14">
        <f t="shared" si="3"/>
        <v>100</v>
      </c>
    </row>
    <row r="48" spans="1:9">
      <c r="A48" s="160"/>
      <c r="B48" s="159" t="s">
        <v>433</v>
      </c>
      <c r="C48" s="175">
        <v>222032589.59999999</v>
      </c>
      <c r="D48" s="175">
        <v>206486844.92120001</v>
      </c>
      <c r="E48" s="175">
        <v>151049097.8522</v>
      </c>
      <c r="F48" s="175">
        <v>151049097.8522</v>
      </c>
      <c r="G48" s="11"/>
      <c r="H48" s="14">
        <f t="shared" si="2"/>
        <v>73.151923024366866</v>
      </c>
      <c r="I48" s="14">
        <f t="shared" si="3"/>
        <v>100</v>
      </c>
    </row>
    <row r="49" spans="1:9">
      <c r="A49" s="160"/>
      <c r="B49" s="159" t="s">
        <v>431</v>
      </c>
      <c r="C49" s="175">
        <v>187822890.89000005</v>
      </c>
      <c r="D49" s="175">
        <v>184242980.89950001</v>
      </c>
      <c r="E49" s="175">
        <v>119850698.05440003</v>
      </c>
      <c r="F49" s="175">
        <v>109934968.8065</v>
      </c>
      <c r="G49" s="11"/>
      <c r="H49" s="14">
        <f t="shared" si="2"/>
        <v>59.668470554363651</v>
      </c>
      <c r="I49" s="14">
        <f t="shared" si="3"/>
        <v>91.726598669121401</v>
      </c>
    </row>
    <row r="50" spans="1:9">
      <c r="A50" s="160"/>
      <c r="B50" s="159" t="s">
        <v>429</v>
      </c>
      <c r="C50" s="175">
        <v>1066951</v>
      </c>
      <c r="D50" s="175">
        <v>1027117.2499999999</v>
      </c>
      <c r="E50" s="175">
        <v>1012964.9599999998</v>
      </c>
      <c r="F50" s="175">
        <v>1012964.9599999998</v>
      </c>
      <c r="G50" s="11"/>
      <c r="H50" s="14">
        <f t="shared" si="2"/>
        <v>98.622134912056055</v>
      </c>
      <c r="I50" s="14">
        <f t="shared" si="3"/>
        <v>100</v>
      </c>
    </row>
    <row r="51" spans="1:9">
      <c r="A51" s="160"/>
      <c r="B51" s="159" t="s">
        <v>426</v>
      </c>
      <c r="C51" s="175">
        <v>14000000</v>
      </c>
      <c r="D51" s="175">
        <v>13200484.25</v>
      </c>
      <c r="E51" s="175">
        <v>8554602.8200000003</v>
      </c>
      <c r="F51" s="175">
        <v>8091136</v>
      </c>
      <c r="G51" s="11"/>
      <c r="H51" s="14">
        <f t="shared" si="2"/>
        <v>61.294236232280639</v>
      </c>
      <c r="I51" s="14">
        <f t="shared" si="3"/>
        <v>94.582252037272255</v>
      </c>
    </row>
    <row r="52" spans="1:9">
      <c r="A52" s="160"/>
      <c r="B52" s="159" t="s">
        <v>480</v>
      </c>
      <c r="C52" s="175">
        <v>5011121.04</v>
      </c>
      <c r="D52" s="175">
        <v>0</v>
      </c>
      <c r="E52" s="175">
        <v>0</v>
      </c>
      <c r="F52" s="175">
        <v>0</v>
      </c>
      <c r="G52" s="11"/>
      <c r="H52" s="14" t="str">
        <f t="shared" si="2"/>
        <v>n.a.</v>
      </c>
      <c r="I52" s="14" t="str">
        <f t="shared" si="3"/>
        <v>n.a.</v>
      </c>
    </row>
    <row r="53" spans="1:9">
      <c r="A53" s="160"/>
      <c r="B53" s="159" t="s">
        <v>27</v>
      </c>
      <c r="C53" s="175">
        <v>238865205</v>
      </c>
      <c r="D53" s="175">
        <v>151665205</v>
      </c>
      <c r="E53" s="175">
        <v>85354777.699999988</v>
      </c>
      <c r="F53" s="175">
        <v>81602658.799999982</v>
      </c>
      <c r="G53" s="11"/>
      <c r="H53" s="14">
        <f t="shared" si="2"/>
        <v>53.80446939032587</v>
      </c>
      <c r="I53" s="14">
        <f t="shared" si="3"/>
        <v>95.604090361306149</v>
      </c>
    </row>
    <row r="54" spans="1:9">
      <c r="A54" s="160"/>
      <c r="B54" s="159" t="s">
        <v>528</v>
      </c>
      <c r="C54" s="175">
        <v>1742774078</v>
      </c>
      <c r="D54" s="175">
        <v>1644808293</v>
      </c>
      <c r="E54" s="175">
        <v>523096662.10000002</v>
      </c>
      <c r="F54" s="175">
        <v>467104129.80000001</v>
      </c>
      <c r="G54" s="11"/>
      <c r="H54" s="14">
        <f t="shared" si="2"/>
        <v>28.398697391538509</v>
      </c>
      <c r="I54" s="14">
        <f t="shared" si="3"/>
        <v>89.295949227583492</v>
      </c>
    </row>
    <row r="55" spans="1:9">
      <c r="A55" s="160"/>
      <c r="B55" s="159" t="s">
        <v>36</v>
      </c>
      <c r="C55" s="175">
        <v>4633390944.6000004</v>
      </c>
      <c r="D55" s="175">
        <v>4413045795.1800003</v>
      </c>
      <c r="E55" s="175">
        <v>4168584713.3800001</v>
      </c>
      <c r="F55" s="175">
        <v>4104853445.4000001</v>
      </c>
      <c r="G55" s="11"/>
      <c r="H55" s="14">
        <f t="shared" si="2"/>
        <v>93.016334656744036</v>
      </c>
      <c r="I55" s="14">
        <f t="shared" si="3"/>
        <v>98.471153344312754</v>
      </c>
    </row>
    <row r="56" spans="1:9">
      <c r="A56" s="160"/>
      <c r="B56" s="159" t="s">
        <v>527</v>
      </c>
      <c r="C56" s="175">
        <v>93749014</v>
      </c>
      <c r="D56" s="175">
        <v>77704860.770000011</v>
      </c>
      <c r="E56" s="175">
        <v>42500016.820000015</v>
      </c>
      <c r="F56" s="175">
        <v>38573302.410000004</v>
      </c>
      <c r="G56" s="11"/>
      <c r="H56" s="14">
        <f t="shared" si="2"/>
        <v>49.640784408807839</v>
      </c>
      <c r="I56" s="14">
        <f t="shared" si="3"/>
        <v>90.760675633069056</v>
      </c>
    </row>
    <row r="57" spans="1:9">
      <c r="A57" s="165"/>
      <c r="B57" s="159" t="s">
        <v>61</v>
      </c>
      <c r="C57" s="175">
        <v>606156683.26823592</v>
      </c>
      <c r="D57" s="175">
        <v>537163170.54125416</v>
      </c>
      <c r="E57" s="175">
        <v>403947951.57940245</v>
      </c>
      <c r="F57" s="175">
        <v>334102782.89467859</v>
      </c>
      <c r="G57" s="11"/>
      <c r="H57" s="14">
        <f t="shared" si="2"/>
        <v>62.197634018361924</v>
      </c>
      <c r="I57" s="14">
        <f t="shared" si="3"/>
        <v>82.70936431002184</v>
      </c>
    </row>
    <row r="58" spans="1:9">
      <c r="A58" s="160"/>
      <c r="B58" s="159" t="s">
        <v>119</v>
      </c>
      <c r="C58" s="157">
        <v>1955900000</v>
      </c>
      <c r="D58" s="157">
        <v>1671936362.9499998</v>
      </c>
      <c r="E58" s="157">
        <v>1513838331.98</v>
      </c>
      <c r="F58" s="157">
        <v>1190042457.27</v>
      </c>
      <c r="G58" s="11"/>
      <c r="H58" s="14">
        <f t="shared" si="2"/>
        <v>71.177497160852695</v>
      </c>
      <c r="I58" s="14">
        <f t="shared" si="3"/>
        <v>78.610934346833687</v>
      </c>
    </row>
    <row r="59" spans="1:9">
      <c r="A59" s="160"/>
      <c r="B59" s="159" t="s">
        <v>46</v>
      </c>
      <c r="C59" s="157">
        <v>30741769469.591484</v>
      </c>
      <c r="D59" s="157">
        <v>26748721299.769997</v>
      </c>
      <c r="E59" s="157">
        <v>22201054080.190002</v>
      </c>
      <c r="F59" s="157">
        <v>21104958483.889999</v>
      </c>
      <c r="G59" s="11"/>
      <c r="H59" s="182">
        <f t="shared" si="2"/>
        <v>78.900812668273133</v>
      </c>
      <c r="I59" s="182">
        <f t="shared" si="3"/>
        <v>95.062866869559812</v>
      </c>
    </row>
    <row r="60" spans="1:9">
      <c r="A60" s="160"/>
      <c r="B60" s="159" t="s">
        <v>478</v>
      </c>
      <c r="C60" s="175">
        <v>354511940.39000058</v>
      </c>
      <c r="D60" s="175">
        <v>358663201.89419985</v>
      </c>
      <c r="E60" s="175">
        <v>241116414.71000007</v>
      </c>
      <c r="F60" s="175">
        <v>231316884.0959</v>
      </c>
      <c r="G60" s="11"/>
      <c r="H60" s="14">
        <f t="shared" si="2"/>
        <v>64.494178068519815</v>
      </c>
      <c r="I60" s="14">
        <f t="shared" si="3"/>
        <v>95.935767945999714</v>
      </c>
    </row>
    <row r="61" spans="1:9">
      <c r="A61" s="364" t="s">
        <v>477</v>
      </c>
      <c r="B61" s="364"/>
      <c r="C61" s="162">
        <f>C62</f>
        <v>1000000.0699999998</v>
      </c>
      <c r="D61" s="162">
        <f>D62</f>
        <v>1080796.5500000003</v>
      </c>
      <c r="E61" s="162">
        <f>E62</f>
        <v>1075197.3200000003</v>
      </c>
      <c r="F61" s="162">
        <f>F62</f>
        <v>669388.06999999995</v>
      </c>
      <c r="G61" s="162">
        <f>G62</f>
        <v>0</v>
      </c>
      <c r="H61" s="161">
        <f t="shared" si="2"/>
        <v>61.93469714536004</v>
      </c>
      <c r="I61" s="161">
        <f t="shared" si="3"/>
        <v>62.257230142649512</v>
      </c>
    </row>
    <row r="62" spans="1:9">
      <c r="A62" s="160"/>
      <c r="B62" s="159" t="s">
        <v>476</v>
      </c>
      <c r="C62" s="175">
        <v>1000000.0699999998</v>
      </c>
      <c r="D62" s="175">
        <v>1080796.5500000003</v>
      </c>
      <c r="E62" s="175">
        <v>1075197.3200000003</v>
      </c>
      <c r="F62" s="175">
        <v>669388.06999999995</v>
      </c>
      <c r="G62" s="11"/>
      <c r="H62" s="14">
        <f t="shared" si="2"/>
        <v>61.93469714536004</v>
      </c>
      <c r="I62" s="14">
        <f t="shared" si="3"/>
        <v>62.257230142649512</v>
      </c>
    </row>
    <row r="63" spans="1:9">
      <c r="A63" s="364" t="s">
        <v>296</v>
      </c>
      <c r="B63" s="364"/>
      <c r="C63" s="162">
        <f>SUM(C64:C67)</f>
        <v>143938419.03871846</v>
      </c>
      <c r="D63" s="162">
        <f>SUM(D64:D67)</f>
        <v>142593818.07137293</v>
      </c>
      <c r="E63" s="162">
        <f>SUM(E64:E67)</f>
        <v>75789549.606581986</v>
      </c>
      <c r="F63" s="162">
        <f>SUM(F64:F67)</f>
        <v>75732293.716581985</v>
      </c>
      <c r="G63" s="162">
        <f>SUM(G64:G67)</f>
        <v>0</v>
      </c>
      <c r="H63" s="161">
        <f t="shared" si="2"/>
        <v>53.11050278398146</v>
      </c>
      <c r="I63" s="161">
        <f t="shared" si="3"/>
        <v>99.924454109706147</v>
      </c>
    </row>
    <row r="64" spans="1:9">
      <c r="A64" s="160"/>
      <c r="B64" s="159" t="s">
        <v>37</v>
      </c>
      <c r="C64" s="175">
        <v>2309900</v>
      </c>
      <c r="D64" s="175">
        <v>2859424.8</v>
      </c>
      <c r="E64" s="175">
        <v>1350630.76</v>
      </c>
      <c r="F64" s="175">
        <v>1350630.76</v>
      </c>
      <c r="G64" s="11"/>
      <c r="H64" s="14">
        <f t="shared" si="2"/>
        <v>47.234351468169407</v>
      </c>
      <c r="I64" s="14">
        <f t="shared" si="3"/>
        <v>100</v>
      </c>
    </row>
    <row r="65" spans="1:9">
      <c r="A65" s="160"/>
      <c r="B65" s="159" t="s">
        <v>417</v>
      </c>
      <c r="C65" s="175">
        <v>68074048</v>
      </c>
      <c r="D65" s="175">
        <v>66363885.530000001</v>
      </c>
      <c r="E65" s="175">
        <v>41754454.589999989</v>
      </c>
      <c r="F65" s="175">
        <v>41728395.009999983</v>
      </c>
      <c r="G65" s="11"/>
      <c r="H65" s="14">
        <f t="shared" si="2"/>
        <v>62.8781673597706</v>
      </c>
      <c r="I65" s="14">
        <f t="shared" si="3"/>
        <v>99.937588503416237</v>
      </c>
    </row>
    <row r="66" spans="1:9">
      <c r="A66" s="160"/>
      <c r="B66" s="159" t="s">
        <v>526</v>
      </c>
      <c r="C66" s="175">
        <v>124999.9999746</v>
      </c>
      <c r="D66" s="175">
        <v>75272.841372900002</v>
      </c>
      <c r="E66" s="175">
        <v>61868.600581999999</v>
      </c>
      <c r="F66" s="175">
        <v>61868.600581999999</v>
      </c>
      <c r="G66" s="11"/>
      <c r="H66" s="14">
        <f t="shared" si="2"/>
        <v>82.192460724983533</v>
      </c>
      <c r="I66" s="14">
        <f t="shared" si="3"/>
        <v>100</v>
      </c>
    </row>
    <row r="67" spans="1:9">
      <c r="A67" s="160"/>
      <c r="B67" s="159" t="s">
        <v>415</v>
      </c>
      <c r="C67" s="175">
        <v>73429471.038743868</v>
      </c>
      <c r="D67" s="175">
        <v>73295234.900000006</v>
      </c>
      <c r="E67" s="175">
        <v>32622595.655999999</v>
      </c>
      <c r="F67" s="175">
        <v>32591399.345999997</v>
      </c>
      <c r="G67" s="11"/>
      <c r="H67" s="14">
        <f t="shared" si="2"/>
        <v>44.465918405836227</v>
      </c>
      <c r="I67" s="14">
        <f t="shared" si="3"/>
        <v>99.904372079006336</v>
      </c>
    </row>
    <row r="68" spans="1:9">
      <c r="A68" s="364" t="s">
        <v>21</v>
      </c>
      <c r="B68" s="364"/>
      <c r="C68" s="162">
        <f>C69</f>
        <v>5236890000</v>
      </c>
      <c r="D68" s="162">
        <f>D69</f>
        <v>5236890000</v>
      </c>
      <c r="E68" s="162">
        <f>E69</f>
        <v>3946754234</v>
      </c>
      <c r="F68" s="162">
        <f>F69</f>
        <v>3946754234</v>
      </c>
      <c r="G68" s="162">
        <f>G69</f>
        <v>0</v>
      </c>
      <c r="H68" s="161">
        <f t="shared" si="2"/>
        <v>75.364466964171484</v>
      </c>
      <c r="I68" s="161">
        <f t="shared" si="3"/>
        <v>100</v>
      </c>
    </row>
    <row r="69" spans="1:9">
      <c r="A69" s="165"/>
      <c r="B69" s="159" t="s">
        <v>47</v>
      </c>
      <c r="C69" s="175">
        <v>5236890000</v>
      </c>
      <c r="D69" s="175">
        <v>5236890000</v>
      </c>
      <c r="E69" s="175">
        <v>3946754234</v>
      </c>
      <c r="F69" s="175">
        <v>3946754234</v>
      </c>
      <c r="G69" s="11"/>
      <c r="H69" s="14">
        <f t="shared" si="2"/>
        <v>75.364466964171484</v>
      </c>
      <c r="I69" s="14">
        <f t="shared" si="3"/>
        <v>100</v>
      </c>
    </row>
    <row r="70" spans="1:9">
      <c r="A70" s="364" t="s">
        <v>525</v>
      </c>
      <c r="B70" s="364"/>
      <c r="C70" s="162">
        <f>SUM(C71:C78)</f>
        <v>49058375417.929687</v>
      </c>
      <c r="D70" s="162">
        <f>SUM(D71:D78)</f>
        <v>41059960769.310989</v>
      </c>
      <c r="E70" s="162">
        <f>SUM(E71:E78)</f>
        <v>33792007760.033394</v>
      </c>
      <c r="F70" s="162">
        <f>SUM(F71:F78)</f>
        <v>32811198881.894802</v>
      </c>
      <c r="G70" s="162">
        <f>SUM(G71:G78)</f>
        <v>0</v>
      </c>
      <c r="H70" s="161">
        <f t="shared" si="2"/>
        <v>79.910448688052639</v>
      </c>
      <c r="I70" s="161">
        <f t="shared" si="3"/>
        <v>97.097512272417802</v>
      </c>
    </row>
    <row r="71" spans="1:9">
      <c r="A71" s="165"/>
      <c r="B71" s="159" t="s">
        <v>524</v>
      </c>
      <c r="C71" s="175">
        <v>1019802963.1413974</v>
      </c>
      <c r="D71" s="175">
        <v>1019802963.112</v>
      </c>
      <c r="E71" s="175">
        <v>1019802963.112</v>
      </c>
      <c r="F71" s="175">
        <v>1019802963.112</v>
      </c>
      <c r="G71" s="11"/>
      <c r="H71" s="14">
        <f t="shared" si="2"/>
        <v>100</v>
      </c>
      <c r="I71" s="14">
        <f t="shared" si="3"/>
        <v>100</v>
      </c>
    </row>
    <row r="72" spans="1:9">
      <c r="A72" s="165"/>
      <c r="B72" s="159" t="s">
        <v>474</v>
      </c>
      <c r="C72" s="175">
        <v>6684555.2800000003</v>
      </c>
      <c r="D72" s="175">
        <v>780000</v>
      </c>
      <c r="E72" s="175">
        <v>780000</v>
      </c>
      <c r="F72" s="175">
        <v>780000</v>
      </c>
      <c r="G72" s="11"/>
      <c r="H72" s="14">
        <f t="shared" ref="H72:H104" si="4">IFERROR(+F72/D72*100,"n.a.")</f>
        <v>100</v>
      </c>
      <c r="I72" s="14">
        <f t="shared" ref="I72:I103" si="5">IFERROR(+F72/E72*100,"n.a.")</f>
        <v>100</v>
      </c>
    </row>
    <row r="73" spans="1:9">
      <c r="A73" s="165"/>
      <c r="B73" s="159" t="s">
        <v>23</v>
      </c>
      <c r="C73" s="175">
        <v>1202538266</v>
      </c>
      <c r="D73" s="175">
        <v>1203538266</v>
      </c>
      <c r="E73" s="175">
        <v>1203538266</v>
      </c>
      <c r="F73" s="175">
        <v>1203538266</v>
      </c>
      <c r="G73" s="11"/>
      <c r="H73" s="14">
        <f t="shared" si="4"/>
        <v>100</v>
      </c>
      <c r="I73" s="14">
        <f t="shared" si="5"/>
        <v>100</v>
      </c>
    </row>
    <row r="74" spans="1:9">
      <c r="A74" s="165"/>
      <c r="B74" s="159" t="s">
        <v>403</v>
      </c>
      <c r="C74" s="175">
        <v>27594091.958289228</v>
      </c>
      <c r="D74" s="175">
        <v>821315.19189999998</v>
      </c>
      <c r="E74" s="175">
        <v>821315.19189999998</v>
      </c>
      <c r="F74" s="175">
        <v>795024.12089999998</v>
      </c>
      <c r="G74" s="11"/>
      <c r="H74" s="14">
        <f t="shared" si="4"/>
        <v>96.798906040057631</v>
      </c>
      <c r="I74" s="14">
        <f t="shared" si="5"/>
        <v>96.798906040057631</v>
      </c>
    </row>
    <row r="75" spans="1:9">
      <c r="A75" s="165"/>
      <c r="B75" s="159" t="s">
        <v>472</v>
      </c>
      <c r="C75" s="175">
        <v>83081719.26000002</v>
      </c>
      <c r="D75" s="175">
        <v>77882335.217099994</v>
      </c>
      <c r="E75" s="175">
        <v>43598275.914499998</v>
      </c>
      <c r="F75" s="175">
        <v>34459575.293899998</v>
      </c>
      <c r="G75" s="11"/>
      <c r="H75" s="14">
        <f t="shared" si="4"/>
        <v>44.245688316667206</v>
      </c>
      <c r="I75" s="14">
        <f t="shared" si="5"/>
        <v>79.038848603734266</v>
      </c>
    </row>
    <row r="76" spans="1:9">
      <c r="A76" s="165"/>
      <c r="B76" s="159" t="s">
        <v>26</v>
      </c>
      <c r="C76" s="175">
        <v>181458193.75</v>
      </c>
      <c r="D76" s="175">
        <v>163614615.00999999</v>
      </c>
      <c r="E76" s="175">
        <v>160638244.54000002</v>
      </c>
      <c r="F76" s="175">
        <v>151030332.72999996</v>
      </c>
      <c r="G76" s="11"/>
      <c r="H76" s="14">
        <f t="shared" si="4"/>
        <v>92.308583020391609</v>
      </c>
      <c r="I76" s="14">
        <f t="shared" si="5"/>
        <v>94.018913841150933</v>
      </c>
    </row>
    <row r="77" spans="1:9">
      <c r="A77" s="165"/>
      <c r="B77" s="159" t="s">
        <v>27</v>
      </c>
      <c r="C77" s="175">
        <v>3543744711.3600006</v>
      </c>
      <c r="D77" s="175">
        <v>3449923291.3799992</v>
      </c>
      <c r="E77" s="175">
        <v>2235143759.7749996</v>
      </c>
      <c r="F77" s="175">
        <v>2225129909.7880001</v>
      </c>
      <c r="G77" s="11"/>
      <c r="H77" s="14">
        <f t="shared" si="4"/>
        <v>64.497953196458724</v>
      </c>
      <c r="I77" s="14">
        <f t="shared" si="5"/>
        <v>99.551981838161169</v>
      </c>
    </row>
    <row r="78" spans="1:9">
      <c r="A78" s="165"/>
      <c r="B78" s="159" t="s">
        <v>36</v>
      </c>
      <c r="C78" s="175">
        <v>42993470917.18</v>
      </c>
      <c r="D78" s="175">
        <v>35143597983.399994</v>
      </c>
      <c r="E78" s="175">
        <v>29127684935.499992</v>
      </c>
      <c r="F78" s="175">
        <v>28175662810.850002</v>
      </c>
      <c r="G78" s="11"/>
      <c r="H78" s="14">
        <f t="shared" si="4"/>
        <v>80.172960162356503</v>
      </c>
      <c r="I78" s="14">
        <f t="shared" si="5"/>
        <v>96.731555814483244</v>
      </c>
    </row>
    <row r="79" spans="1:9">
      <c r="A79" s="364" t="s">
        <v>523</v>
      </c>
      <c r="B79" s="364"/>
      <c r="C79" s="162">
        <f>C80</f>
        <v>6904520</v>
      </c>
      <c r="D79" s="162">
        <f>D80</f>
        <v>7062859.3099999996</v>
      </c>
      <c r="E79" s="162">
        <f>E80</f>
        <v>4462475.24</v>
      </c>
      <c r="F79" s="162">
        <f>F80</f>
        <v>3319998.96</v>
      </c>
      <c r="G79" s="162">
        <f>G80</f>
        <v>0</v>
      </c>
      <c r="H79" s="161">
        <f t="shared" si="4"/>
        <v>47.006443343694471</v>
      </c>
      <c r="I79" s="161">
        <f t="shared" si="5"/>
        <v>74.39814859342502</v>
      </c>
    </row>
    <row r="80" spans="1:9">
      <c r="A80" s="165"/>
      <c r="B80" s="159" t="s">
        <v>399</v>
      </c>
      <c r="C80" s="175">
        <v>6904520</v>
      </c>
      <c r="D80" s="175">
        <v>7062859.3099999996</v>
      </c>
      <c r="E80" s="175">
        <v>4462475.24</v>
      </c>
      <c r="F80" s="175">
        <v>3319998.96</v>
      </c>
      <c r="G80" s="11"/>
      <c r="H80" s="14">
        <f t="shared" si="4"/>
        <v>47.006443343694471</v>
      </c>
      <c r="I80" s="14">
        <f t="shared" si="5"/>
        <v>74.39814859342502</v>
      </c>
    </row>
    <row r="81" spans="1:9">
      <c r="A81" s="364" t="s">
        <v>522</v>
      </c>
      <c r="B81" s="364"/>
      <c r="C81" s="162">
        <f>SUM(C82:C91)</f>
        <v>37367286540</v>
      </c>
      <c r="D81" s="162">
        <f>SUM(D82:D91)</f>
        <v>38132866051.690002</v>
      </c>
      <c r="E81" s="162">
        <f>SUM(E82:E91)</f>
        <v>26795819813.939999</v>
      </c>
      <c r="F81" s="162">
        <f>SUM(F82:F91)</f>
        <v>23012780261.27</v>
      </c>
      <c r="G81" s="179"/>
      <c r="H81" s="181">
        <f t="shared" si="4"/>
        <v>60.34893949506872</v>
      </c>
      <c r="I81" s="181">
        <f t="shared" si="5"/>
        <v>85.881978685712966</v>
      </c>
    </row>
    <row r="82" spans="1:9">
      <c r="A82" s="165"/>
      <c r="B82" s="159" t="s">
        <v>521</v>
      </c>
      <c r="C82" s="175">
        <v>143735963</v>
      </c>
      <c r="D82" s="175">
        <v>143735963</v>
      </c>
      <c r="E82" s="175">
        <v>69160500</v>
      </c>
      <c r="F82" s="175">
        <v>65299764.869999997</v>
      </c>
      <c r="G82" s="11"/>
      <c r="H82" s="14">
        <f t="shared" si="4"/>
        <v>45.430359603184343</v>
      </c>
      <c r="I82" s="14">
        <f t="shared" si="5"/>
        <v>94.417716572320899</v>
      </c>
    </row>
    <row r="83" spans="1:9">
      <c r="A83" s="165"/>
      <c r="B83" s="159" t="s">
        <v>520</v>
      </c>
      <c r="C83" s="175">
        <v>0</v>
      </c>
      <c r="D83" s="175">
        <v>345901186.88999999</v>
      </c>
      <c r="E83" s="175">
        <v>320959980.22000003</v>
      </c>
      <c r="F83" s="175">
        <v>237588793.33000001</v>
      </c>
      <c r="G83" s="11"/>
      <c r="H83" s="14">
        <f t="shared" si="4"/>
        <v>68.686897395803271</v>
      </c>
      <c r="I83" s="14">
        <f t="shared" si="5"/>
        <v>74.024429203649078</v>
      </c>
    </row>
    <row r="84" spans="1:9">
      <c r="A84" s="165"/>
      <c r="B84" s="159" t="s">
        <v>58</v>
      </c>
      <c r="C84" s="175">
        <v>0</v>
      </c>
      <c r="D84" s="175">
        <v>31483132.950000003</v>
      </c>
      <c r="E84" s="175">
        <v>31483132.950000003</v>
      </c>
      <c r="F84" s="175">
        <v>0</v>
      </c>
      <c r="G84" s="11"/>
      <c r="H84" s="14">
        <f t="shared" si="4"/>
        <v>0</v>
      </c>
      <c r="I84" s="14">
        <f t="shared" si="5"/>
        <v>0</v>
      </c>
    </row>
    <row r="85" spans="1:9">
      <c r="A85" s="165"/>
      <c r="B85" s="159" t="s">
        <v>16</v>
      </c>
      <c r="C85" s="175">
        <v>0</v>
      </c>
      <c r="D85" s="175">
        <v>11780381.5</v>
      </c>
      <c r="E85" s="175">
        <v>11780381.5</v>
      </c>
      <c r="F85" s="175">
        <v>11700381.25</v>
      </c>
      <c r="G85" s="11"/>
      <c r="H85" s="14">
        <f t="shared" si="4"/>
        <v>99.320902722887212</v>
      </c>
      <c r="I85" s="14">
        <f t="shared" si="5"/>
        <v>99.320902722887212</v>
      </c>
    </row>
    <row r="86" spans="1:9">
      <c r="A86" s="165"/>
      <c r="B86" s="159" t="s">
        <v>435</v>
      </c>
      <c r="C86" s="175">
        <v>0</v>
      </c>
      <c r="D86" s="175">
        <v>11863494.010000002</v>
      </c>
      <c r="E86" s="175">
        <v>2890908.23</v>
      </c>
      <c r="F86" s="175">
        <v>0</v>
      </c>
      <c r="G86" s="11"/>
      <c r="H86" s="14">
        <f t="shared" si="4"/>
        <v>0</v>
      </c>
      <c r="I86" s="14">
        <f t="shared" si="5"/>
        <v>0</v>
      </c>
    </row>
    <row r="87" spans="1:9">
      <c r="A87" s="165"/>
      <c r="B87" s="159" t="s">
        <v>519</v>
      </c>
      <c r="C87" s="175">
        <v>0</v>
      </c>
      <c r="D87" s="175">
        <v>32889911.52</v>
      </c>
      <c r="E87" s="175">
        <v>32889911.52</v>
      </c>
      <c r="F87" s="175">
        <v>0</v>
      </c>
      <c r="G87" s="11"/>
      <c r="H87" s="14">
        <f t="shared" si="4"/>
        <v>0</v>
      </c>
      <c r="I87" s="14">
        <f t="shared" si="5"/>
        <v>0</v>
      </c>
    </row>
    <row r="88" spans="1:9" ht="16.5">
      <c r="A88" s="165"/>
      <c r="B88" s="159" t="s">
        <v>518</v>
      </c>
      <c r="C88" s="175">
        <v>0</v>
      </c>
      <c r="D88" s="175">
        <v>20079803.68</v>
      </c>
      <c r="E88" s="175">
        <v>3663730.8</v>
      </c>
      <c r="F88" s="175">
        <v>0</v>
      </c>
      <c r="G88" s="11"/>
      <c r="H88" s="14">
        <f t="shared" si="4"/>
        <v>0</v>
      </c>
      <c r="I88" s="14">
        <f t="shared" si="5"/>
        <v>0</v>
      </c>
    </row>
    <row r="89" spans="1:9">
      <c r="A89" s="165"/>
      <c r="B89" s="159" t="s">
        <v>45</v>
      </c>
      <c r="C89" s="175">
        <v>0</v>
      </c>
      <c r="D89" s="175">
        <v>1662997.86</v>
      </c>
      <c r="E89" s="175">
        <v>0</v>
      </c>
      <c r="F89" s="175">
        <v>0</v>
      </c>
      <c r="G89" s="11"/>
      <c r="H89" s="14">
        <f t="shared" si="4"/>
        <v>0</v>
      </c>
      <c r="I89" s="14" t="str">
        <f t="shared" si="5"/>
        <v>n.a.</v>
      </c>
    </row>
    <row r="90" spans="1:9">
      <c r="A90" s="165"/>
      <c r="B90" s="159" t="s">
        <v>517</v>
      </c>
      <c r="C90" s="175">
        <v>36367464554</v>
      </c>
      <c r="D90" s="175">
        <v>36241015555.370003</v>
      </c>
      <c r="E90" s="175">
        <v>25398917361.339996</v>
      </c>
      <c r="F90" s="175">
        <v>21936767559.09</v>
      </c>
      <c r="G90" s="11"/>
      <c r="H90" s="14">
        <f t="shared" si="4"/>
        <v>60.530223071631127</v>
      </c>
      <c r="I90" s="14">
        <f t="shared" si="5"/>
        <v>86.368907961723679</v>
      </c>
    </row>
    <row r="91" spans="1:9">
      <c r="A91" s="165"/>
      <c r="B91" s="159" t="s">
        <v>516</v>
      </c>
      <c r="C91" s="175">
        <v>856086023</v>
      </c>
      <c r="D91" s="175">
        <v>1292453624.9099998</v>
      </c>
      <c r="E91" s="175">
        <v>924073907.38000011</v>
      </c>
      <c r="F91" s="175">
        <v>761423762.73000002</v>
      </c>
      <c r="G91" s="11"/>
      <c r="H91" s="14">
        <f t="shared" si="4"/>
        <v>58.913043226833139</v>
      </c>
      <c r="I91" s="14">
        <f t="shared" si="5"/>
        <v>82.398578365754602</v>
      </c>
    </row>
    <row r="92" spans="1:9">
      <c r="A92" s="364" t="s">
        <v>29</v>
      </c>
      <c r="B92" s="364"/>
      <c r="C92" s="162">
        <f>SUM(C93:C102)</f>
        <v>399979409516.13214</v>
      </c>
      <c r="D92" s="162">
        <f>SUM(D93:D102)</f>
        <v>410882053055.74396</v>
      </c>
      <c r="E92" s="162">
        <f>SUM(E93:E102)</f>
        <v>300781769984.59406</v>
      </c>
      <c r="F92" s="162">
        <f>SUM(F93:F102)</f>
        <v>275994306423.6521</v>
      </c>
      <c r="G92" s="179"/>
      <c r="H92" s="161">
        <f t="shared" si="4"/>
        <v>67.171175857176763</v>
      </c>
      <c r="I92" s="161">
        <f t="shared" si="5"/>
        <v>91.758987400662093</v>
      </c>
    </row>
    <row r="93" spans="1:9">
      <c r="A93" s="165"/>
      <c r="B93" s="159" t="s">
        <v>515</v>
      </c>
      <c r="C93" s="175">
        <v>332403725.91999996</v>
      </c>
      <c r="D93" s="175">
        <v>280251581.53999996</v>
      </c>
      <c r="E93" s="175">
        <v>208977369.01999998</v>
      </c>
      <c r="F93" s="175">
        <v>208977369.01999998</v>
      </c>
      <c r="G93" s="11"/>
      <c r="H93" s="14">
        <f t="shared" si="4"/>
        <v>74.567775093955319</v>
      </c>
      <c r="I93" s="14">
        <f t="shared" si="5"/>
        <v>100</v>
      </c>
    </row>
    <row r="94" spans="1:9">
      <c r="A94" s="165"/>
      <c r="B94" s="159" t="s">
        <v>514</v>
      </c>
      <c r="C94" s="175">
        <v>4166553226</v>
      </c>
      <c r="D94" s="175">
        <v>4172618700.7800012</v>
      </c>
      <c r="E94" s="175">
        <v>2890898042.7800007</v>
      </c>
      <c r="F94" s="175">
        <v>2890898042.7800007</v>
      </c>
      <c r="G94" s="11"/>
      <c r="H94" s="14">
        <f t="shared" si="4"/>
        <v>69.282583674362471</v>
      </c>
      <c r="I94" s="14">
        <f t="shared" si="5"/>
        <v>100</v>
      </c>
    </row>
    <row r="95" spans="1:9">
      <c r="A95" s="165"/>
      <c r="B95" s="159" t="s">
        <v>50</v>
      </c>
      <c r="C95" s="175">
        <v>8114196827.9519987</v>
      </c>
      <c r="D95" s="175">
        <v>8106082630.0400009</v>
      </c>
      <c r="E95" s="175">
        <v>6080576247.3300009</v>
      </c>
      <c r="F95" s="175">
        <v>6080576247.3300009</v>
      </c>
      <c r="G95" s="11"/>
      <c r="H95" s="14">
        <f t="shared" si="4"/>
        <v>75.012512514938365</v>
      </c>
      <c r="I95" s="14">
        <f t="shared" si="5"/>
        <v>100</v>
      </c>
    </row>
    <row r="96" spans="1:9">
      <c r="A96" s="165"/>
      <c r="B96" s="159" t="s">
        <v>513</v>
      </c>
      <c r="C96" s="175">
        <v>7498439552</v>
      </c>
      <c r="D96" s="175">
        <v>7490941112</v>
      </c>
      <c r="E96" s="175">
        <v>5619143142</v>
      </c>
      <c r="F96" s="175">
        <v>5619143142</v>
      </c>
      <c r="G96" s="11"/>
      <c r="H96" s="14">
        <f t="shared" si="4"/>
        <v>75.012512553309207</v>
      </c>
      <c r="I96" s="14">
        <f t="shared" si="5"/>
        <v>100</v>
      </c>
    </row>
    <row r="97" spans="1:9">
      <c r="A97" s="165"/>
      <c r="B97" s="159" t="s">
        <v>512</v>
      </c>
      <c r="C97" s="175">
        <v>553009917</v>
      </c>
      <c r="D97" s="175">
        <v>552456907</v>
      </c>
      <c r="E97" s="175">
        <v>414411811</v>
      </c>
      <c r="F97" s="175">
        <v>414411811</v>
      </c>
      <c r="G97" s="11"/>
      <c r="H97" s="14">
        <f t="shared" si="4"/>
        <v>75.01251332893554</v>
      </c>
      <c r="I97" s="14">
        <f t="shared" si="5"/>
        <v>100</v>
      </c>
    </row>
    <row r="98" spans="1:9">
      <c r="A98" s="165"/>
      <c r="B98" s="159" t="s">
        <v>511</v>
      </c>
      <c r="C98" s="175">
        <v>23411088282.260159</v>
      </c>
      <c r="D98" s="175">
        <v>24332453372.664097</v>
      </c>
      <c r="E98" s="175">
        <v>16965127154.164019</v>
      </c>
      <c r="F98" s="175">
        <v>16944873712.202017</v>
      </c>
      <c r="G98" s="11"/>
      <c r="H98" s="14">
        <f t="shared" si="4"/>
        <v>69.638985648847324</v>
      </c>
      <c r="I98" s="14">
        <f t="shared" si="5"/>
        <v>99.880617210953048</v>
      </c>
    </row>
    <row r="99" spans="1:9">
      <c r="A99" s="165"/>
      <c r="B99" s="159" t="s">
        <v>510</v>
      </c>
      <c r="C99" s="175">
        <v>9241129755</v>
      </c>
      <c r="D99" s="175">
        <v>9231888625</v>
      </c>
      <c r="E99" s="175">
        <v>6380861417</v>
      </c>
      <c r="F99" s="175">
        <v>6380861417</v>
      </c>
      <c r="G99" s="11"/>
      <c r="H99" s="14">
        <f t="shared" si="4"/>
        <v>69.117616949153785</v>
      </c>
      <c r="I99" s="14">
        <f t="shared" si="5"/>
        <v>100</v>
      </c>
    </row>
    <row r="100" spans="1:9">
      <c r="A100" s="165"/>
      <c r="B100" s="159" t="s">
        <v>509</v>
      </c>
      <c r="C100" s="175">
        <v>12843700689</v>
      </c>
      <c r="D100" s="175">
        <v>12830856992</v>
      </c>
      <c r="E100" s="175">
        <v>9724168422</v>
      </c>
      <c r="F100" s="175">
        <v>9724168422</v>
      </c>
      <c r="G100" s="11"/>
      <c r="H100" s="14">
        <f t="shared" si="4"/>
        <v>75.787365006585219</v>
      </c>
      <c r="I100" s="14">
        <f t="shared" si="5"/>
        <v>100</v>
      </c>
    </row>
    <row r="101" spans="1:9">
      <c r="A101" s="165"/>
      <c r="B101" s="159" t="s">
        <v>508</v>
      </c>
      <c r="C101" s="175">
        <v>10749607402</v>
      </c>
      <c r="D101" s="175">
        <v>10738857796</v>
      </c>
      <c r="E101" s="175">
        <v>7698594782</v>
      </c>
      <c r="F101" s="175">
        <v>7698594782</v>
      </c>
      <c r="G101" s="11"/>
      <c r="H101" s="14">
        <f t="shared" si="4"/>
        <v>71.689139834476308</v>
      </c>
      <c r="I101" s="14">
        <f t="shared" si="5"/>
        <v>100</v>
      </c>
    </row>
    <row r="102" spans="1:9">
      <c r="A102" s="165"/>
      <c r="B102" s="159" t="s">
        <v>507</v>
      </c>
      <c r="C102" s="175">
        <v>323069280139</v>
      </c>
      <c r="D102" s="175">
        <v>333145645338.71985</v>
      </c>
      <c r="E102" s="175">
        <v>244799011597.30002</v>
      </c>
      <c r="F102" s="175">
        <v>220031801478.3201</v>
      </c>
      <c r="G102" s="11"/>
      <c r="H102" s="14">
        <f t="shared" si="4"/>
        <v>66.046728977833922</v>
      </c>
      <c r="I102" s="14">
        <f t="shared" si="5"/>
        <v>89.882634755191518</v>
      </c>
    </row>
    <row r="103" spans="1:9">
      <c r="A103" s="364" t="s">
        <v>469</v>
      </c>
      <c r="B103" s="364"/>
      <c r="C103" s="162">
        <f>C104</f>
        <v>11265143</v>
      </c>
      <c r="D103" s="162">
        <f>D104</f>
        <v>11272662.5</v>
      </c>
      <c r="E103" s="162">
        <f>E104</f>
        <v>8095024.4999999991</v>
      </c>
      <c r="F103" s="162">
        <f>F104</f>
        <v>5211733.3</v>
      </c>
      <c r="G103" s="179"/>
      <c r="H103" s="161">
        <f t="shared" si="4"/>
        <v>46.233383639401957</v>
      </c>
      <c r="I103" s="161">
        <f t="shared" si="5"/>
        <v>64.381933618607334</v>
      </c>
    </row>
    <row r="104" spans="1:9">
      <c r="A104" s="165"/>
      <c r="B104" s="159" t="s">
        <v>506</v>
      </c>
      <c r="C104" s="175">
        <v>11265143</v>
      </c>
      <c r="D104" s="175">
        <v>11272662.5</v>
      </c>
      <c r="E104" s="175">
        <v>8095024.4999999991</v>
      </c>
      <c r="F104" s="175">
        <v>5211733.3</v>
      </c>
      <c r="G104" s="11"/>
      <c r="H104" s="14">
        <f t="shared" si="4"/>
        <v>46.233383639401957</v>
      </c>
      <c r="I104" s="14">
        <f t="shared" ref="I104:I122" si="6">IFERROR(+F104/E104*100,"n.a.")</f>
        <v>64.381933618607334</v>
      </c>
    </row>
    <row r="105" spans="1:9">
      <c r="A105" s="364" t="s">
        <v>391</v>
      </c>
      <c r="B105" s="364"/>
      <c r="C105" s="162">
        <f>C106</f>
        <v>8000000</v>
      </c>
      <c r="D105" s="162">
        <f>D106</f>
        <v>8000000</v>
      </c>
      <c r="E105" s="162">
        <f>E106</f>
        <v>0</v>
      </c>
      <c r="F105" s="162">
        <f>F106</f>
        <v>0</v>
      </c>
      <c r="G105" s="179"/>
      <c r="H105" s="161" t="s">
        <v>504</v>
      </c>
      <c r="I105" s="161" t="str">
        <f t="shared" si="6"/>
        <v>n.a.</v>
      </c>
    </row>
    <row r="106" spans="1:9">
      <c r="A106" s="165"/>
      <c r="B106" s="159" t="s">
        <v>505</v>
      </c>
      <c r="C106" s="175">
        <v>8000000</v>
      </c>
      <c r="D106" s="175">
        <v>8000000</v>
      </c>
      <c r="E106" s="175">
        <v>0</v>
      </c>
      <c r="F106" s="175">
        <v>0</v>
      </c>
      <c r="G106" s="11"/>
      <c r="H106" s="14" t="s">
        <v>504</v>
      </c>
      <c r="I106" s="14" t="str">
        <f t="shared" si="6"/>
        <v>n.a.</v>
      </c>
    </row>
    <row r="107" spans="1:9">
      <c r="A107" s="364" t="s">
        <v>69</v>
      </c>
      <c r="B107" s="364"/>
      <c r="C107" s="162">
        <f>C108</f>
        <v>1085600516.4419999</v>
      </c>
      <c r="D107" s="162">
        <f>D108</f>
        <v>1085600516.4790001</v>
      </c>
      <c r="E107" s="162">
        <f>E108</f>
        <v>749524878.85699975</v>
      </c>
      <c r="F107" s="162">
        <f>F108</f>
        <v>711474376.39200008</v>
      </c>
      <c r="G107" s="179"/>
      <c r="H107" s="161">
        <f t="shared" ref="H107:H122" si="7">IFERROR(+F107/D107*100,"n.a.")</f>
        <v>65.537402165169553</v>
      </c>
      <c r="I107" s="161">
        <f t="shared" si="6"/>
        <v>94.923383660989956</v>
      </c>
    </row>
    <row r="108" spans="1:9">
      <c r="A108" s="165"/>
      <c r="B108" s="159" t="s">
        <v>39</v>
      </c>
      <c r="C108" s="175">
        <v>1085600516.4419999</v>
      </c>
      <c r="D108" s="175">
        <v>1085600516.4790001</v>
      </c>
      <c r="E108" s="175">
        <v>749524878.85699975</v>
      </c>
      <c r="F108" s="175">
        <v>711474376.39200008</v>
      </c>
      <c r="G108" s="11"/>
      <c r="H108" s="14">
        <f t="shared" si="7"/>
        <v>65.537402165169553</v>
      </c>
      <c r="I108" s="14">
        <f t="shared" si="6"/>
        <v>94.923383660989956</v>
      </c>
    </row>
    <row r="109" spans="1:9">
      <c r="A109" s="364" t="s">
        <v>87</v>
      </c>
      <c r="B109" s="364"/>
      <c r="C109" s="162">
        <f>SUM(C110:C113)</f>
        <v>100591419.73417988</v>
      </c>
      <c r="D109" s="162">
        <f>SUM(D110:D113)</f>
        <v>98100476.569695488</v>
      </c>
      <c r="E109" s="162">
        <f>SUM(E110:E113)</f>
        <v>52256609.703851931</v>
      </c>
      <c r="F109" s="162">
        <f>SUM(F110:F113)</f>
        <v>50354951.096505761</v>
      </c>
      <c r="G109" s="179"/>
      <c r="H109" s="161">
        <f t="shared" si="7"/>
        <v>51.329976017732271</v>
      </c>
      <c r="I109" s="161">
        <f t="shared" si="6"/>
        <v>96.36092234432499</v>
      </c>
    </row>
    <row r="110" spans="1:9">
      <c r="A110" s="165"/>
      <c r="B110" s="159" t="s">
        <v>383</v>
      </c>
      <c r="C110" s="157">
        <v>78455138.488897741</v>
      </c>
      <c r="D110" s="157">
        <v>71766425.860959172</v>
      </c>
      <c r="E110" s="175">
        <v>36127003.629503526</v>
      </c>
      <c r="F110" s="175">
        <v>34434403.674757361</v>
      </c>
      <c r="G110" s="11"/>
      <c r="H110" s="14">
        <f t="shared" si="7"/>
        <v>47.981215814579983</v>
      </c>
      <c r="I110" s="14">
        <f t="shared" si="6"/>
        <v>95.314862056913341</v>
      </c>
    </row>
    <row r="111" spans="1:9">
      <c r="A111" s="165"/>
      <c r="B111" s="159" t="s">
        <v>503</v>
      </c>
      <c r="C111" s="157">
        <v>1751954.05</v>
      </c>
      <c r="D111" s="157">
        <v>2044454.0504999999</v>
      </c>
      <c r="E111" s="175">
        <v>1935843.8914999999</v>
      </c>
      <c r="F111" s="175">
        <v>1932519.5315</v>
      </c>
      <c r="G111" s="11"/>
      <c r="H111" s="14">
        <f t="shared" si="7"/>
        <v>94.524967730498773</v>
      </c>
      <c r="I111" s="14">
        <f t="shared" si="6"/>
        <v>99.828273342979941</v>
      </c>
    </row>
    <row r="112" spans="1:9">
      <c r="A112" s="165"/>
      <c r="B112" s="159" t="s">
        <v>502</v>
      </c>
      <c r="C112" s="157">
        <v>999999.99528214789</v>
      </c>
      <c r="D112" s="157">
        <v>981771.23063630005</v>
      </c>
      <c r="E112" s="175">
        <v>799205.88984840014</v>
      </c>
      <c r="F112" s="175">
        <v>798551.93324840011</v>
      </c>
      <c r="G112" s="11"/>
      <c r="H112" s="14">
        <f t="shared" si="7"/>
        <v>81.337882831507201</v>
      </c>
      <c r="I112" s="14">
        <f t="shared" si="6"/>
        <v>99.91817420162856</v>
      </c>
    </row>
    <row r="113" spans="1:9">
      <c r="A113" s="165"/>
      <c r="B113" s="159" t="s">
        <v>501</v>
      </c>
      <c r="C113" s="157">
        <v>19384327.199999999</v>
      </c>
      <c r="D113" s="157">
        <v>23307825.427600011</v>
      </c>
      <c r="E113" s="175">
        <v>13394556.292999998</v>
      </c>
      <c r="F113" s="175">
        <v>13189475.956999999</v>
      </c>
      <c r="G113" s="11"/>
      <c r="H113" s="14">
        <f t="shared" si="7"/>
        <v>56.588187507967405</v>
      </c>
      <c r="I113" s="14">
        <f t="shared" si="6"/>
        <v>98.468927738150057</v>
      </c>
    </row>
    <row r="114" spans="1:9">
      <c r="A114" s="364" t="s">
        <v>668</v>
      </c>
      <c r="B114" s="364"/>
      <c r="C114" s="162">
        <f>SUM(C115:C118)</f>
        <v>85340971099.518097</v>
      </c>
      <c r="D114" s="162">
        <f>SUM(D115:D118)</f>
        <v>86745328761.427078</v>
      </c>
      <c r="E114" s="162">
        <f>SUM(E115:E118)</f>
        <v>58685294099.508438</v>
      </c>
      <c r="F114" s="162">
        <f>SUM(F115:F118)</f>
        <v>51382179761.476646</v>
      </c>
      <c r="G114" s="179"/>
      <c r="H114" s="161">
        <f t="shared" si="7"/>
        <v>59.233367946291871</v>
      </c>
      <c r="I114" s="161">
        <f t="shared" si="6"/>
        <v>87.555460954752263</v>
      </c>
    </row>
    <row r="115" spans="1:9">
      <c r="A115" s="165"/>
      <c r="B115" s="159" t="s">
        <v>500</v>
      </c>
      <c r="C115" s="157">
        <v>68948654358.101196</v>
      </c>
      <c r="D115" s="157">
        <v>70419243620.052673</v>
      </c>
      <c r="E115" s="175">
        <v>46913517039.665436</v>
      </c>
      <c r="F115" s="175">
        <v>42457377508.538536</v>
      </c>
      <c r="G115" s="11"/>
      <c r="H115" s="14">
        <f t="shared" si="7"/>
        <v>60.292294159842861</v>
      </c>
      <c r="I115" s="14">
        <f t="shared" si="6"/>
        <v>90.501373991297157</v>
      </c>
    </row>
    <row r="116" spans="1:9">
      <c r="A116" s="165"/>
      <c r="B116" s="159" t="s">
        <v>498</v>
      </c>
      <c r="C116" s="157">
        <v>1723763979</v>
      </c>
      <c r="D116" s="157">
        <v>1871761479.5999999</v>
      </c>
      <c r="E116" s="175">
        <v>1299166603.5999999</v>
      </c>
      <c r="F116" s="175">
        <v>1035645089.2000003</v>
      </c>
      <c r="G116" s="11"/>
      <c r="H116" s="14">
        <f t="shared" si="7"/>
        <v>55.329971285728149</v>
      </c>
      <c r="I116" s="14">
        <f t="shared" si="6"/>
        <v>79.716110799817386</v>
      </c>
    </row>
    <row r="117" spans="1:9">
      <c r="A117" s="165"/>
      <c r="B117" s="159" t="s">
        <v>60</v>
      </c>
      <c r="C117" s="157">
        <v>3972659500.4169002</v>
      </c>
      <c r="D117" s="157">
        <v>3971510854.5743999</v>
      </c>
      <c r="E117" s="175">
        <v>2651465550.243</v>
      </c>
      <c r="F117" s="175">
        <v>2189667831.3581119</v>
      </c>
      <c r="G117" s="11"/>
      <c r="H117" s="14">
        <f t="shared" si="7"/>
        <v>55.134378616541987</v>
      </c>
      <c r="I117" s="14">
        <f t="shared" si="6"/>
        <v>82.583303077704869</v>
      </c>
    </row>
    <row r="118" spans="1:9">
      <c r="A118" s="165"/>
      <c r="B118" s="159" t="s">
        <v>378</v>
      </c>
      <c r="C118" s="157">
        <v>10695893262</v>
      </c>
      <c r="D118" s="157">
        <v>10482812807.200001</v>
      </c>
      <c r="E118" s="175">
        <v>7821144906</v>
      </c>
      <c r="F118" s="175">
        <v>5699489332.380003</v>
      </c>
      <c r="G118" s="11"/>
      <c r="H118" s="14">
        <f t="shared" si="7"/>
        <v>54.369847456069934</v>
      </c>
      <c r="I118" s="14">
        <f t="shared" si="6"/>
        <v>72.872826176735757</v>
      </c>
    </row>
    <row r="119" spans="1:9">
      <c r="A119" s="364" t="s">
        <v>255</v>
      </c>
      <c r="B119" s="364"/>
      <c r="C119" s="162">
        <f>SUM(C120:C122)</f>
        <v>11552199344.929976</v>
      </c>
      <c r="D119" s="162">
        <f>SUM(D120:D122)</f>
        <v>12475113692.410017</v>
      </c>
      <c r="E119" s="162">
        <f>SUM(E120:E122)</f>
        <v>9935592909.8000221</v>
      </c>
      <c r="F119" s="162">
        <f>SUM(F120:F122)</f>
        <v>9566836458.8800087</v>
      </c>
      <c r="G119" s="179"/>
      <c r="H119" s="161">
        <f t="shared" si="7"/>
        <v>76.687368907111178</v>
      </c>
      <c r="I119" s="161">
        <f t="shared" si="6"/>
        <v>96.288530998927214</v>
      </c>
    </row>
    <row r="120" spans="1:9">
      <c r="A120" s="165"/>
      <c r="B120" s="159" t="s">
        <v>499</v>
      </c>
      <c r="C120" s="157">
        <v>9576437045.9099751</v>
      </c>
      <c r="D120" s="175">
        <v>10309091664.020018</v>
      </c>
      <c r="E120" s="175">
        <v>8322544025.7400227</v>
      </c>
      <c r="F120" s="175">
        <v>7980488208.0500088</v>
      </c>
      <c r="G120" s="11"/>
      <c r="H120" s="14">
        <f t="shared" si="7"/>
        <v>77.412137442747579</v>
      </c>
      <c r="I120" s="14">
        <f t="shared" si="6"/>
        <v>95.890008912754311</v>
      </c>
    </row>
    <row r="121" spans="1:9">
      <c r="A121" s="165"/>
      <c r="B121" s="159" t="s">
        <v>498</v>
      </c>
      <c r="C121" s="157">
        <v>1658459480</v>
      </c>
      <c r="D121" s="175">
        <v>1843546220</v>
      </c>
      <c r="E121" s="175">
        <v>1374618439</v>
      </c>
      <c r="F121" s="175">
        <v>1374618439</v>
      </c>
      <c r="G121" s="11"/>
      <c r="H121" s="14">
        <f t="shared" si="7"/>
        <v>74.563817499514613</v>
      </c>
      <c r="I121" s="14">
        <f t="shared" si="6"/>
        <v>100</v>
      </c>
    </row>
    <row r="122" spans="1:9">
      <c r="A122" s="178"/>
      <c r="B122" s="177" t="s">
        <v>60</v>
      </c>
      <c r="C122" s="176">
        <v>317302819.01999968</v>
      </c>
      <c r="D122" s="175">
        <v>322475808.38999981</v>
      </c>
      <c r="E122" s="175">
        <v>238430445.06000012</v>
      </c>
      <c r="F122" s="175">
        <v>211729811.8300001</v>
      </c>
      <c r="G122" s="174"/>
      <c r="H122" s="173">
        <f t="shared" si="7"/>
        <v>65.657579986259208</v>
      </c>
      <c r="I122" s="173">
        <f t="shared" si="6"/>
        <v>88.80150006712401</v>
      </c>
    </row>
    <row r="123" spans="1:9" ht="27" customHeight="1">
      <c r="A123" s="365" t="s">
        <v>497</v>
      </c>
      <c r="B123" s="366"/>
      <c r="C123" s="366"/>
      <c r="D123" s="366"/>
      <c r="E123" s="366"/>
      <c r="F123" s="366"/>
      <c r="G123" s="366"/>
      <c r="H123" s="366"/>
      <c r="I123" s="366"/>
    </row>
    <row r="124" spans="1:9" ht="12" customHeight="1">
      <c r="A124" s="367" t="s">
        <v>463</v>
      </c>
      <c r="B124" s="368"/>
      <c r="C124" s="368"/>
      <c r="D124" s="368"/>
      <c r="E124" s="368"/>
      <c r="F124" s="368"/>
      <c r="G124" s="368"/>
      <c r="H124" s="368"/>
      <c r="I124" s="368"/>
    </row>
    <row r="125" spans="1:9" ht="32.25" customHeight="1">
      <c r="A125" s="381" t="s">
        <v>496</v>
      </c>
      <c r="B125" s="381"/>
      <c r="C125" s="381"/>
      <c r="D125" s="381"/>
      <c r="E125" s="381"/>
      <c r="F125" s="381"/>
      <c r="G125" s="381"/>
      <c r="H125" s="381"/>
      <c r="I125" s="381"/>
    </row>
    <row r="126" spans="1:9" ht="12" customHeight="1">
      <c r="A126" s="367" t="s">
        <v>495</v>
      </c>
      <c r="B126" s="367"/>
      <c r="C126" s="367"/>
      <c r="D126" s="367"/>
      <c r="E126" s="367"/>
      <c r="F126" s="367"/>
      <c r="G126" s="367"/>
      <c r="H126" s="367"/>
      <c r="I126" s="367"/>
    </row>
    <row r="127" spans="1:9" ht="18.75" customHeight="1">
      <c r="A127" s="367" t="s">
        <v>494</v>
      </c>
      <c r="B127" s="367"/>
      <c r="C127" s="367"/>
      <c r="D127" s="367"/>
      <c r="E127" s="367"/>
      <c r="F127" s="367"/>
      <c r="G127" s="367"/>
      <c r="H127" s="367"/>
      <c r="I127" s="367"/>
    </row>
    <row r="128" spans="1:9" ht="12" customHeight="1">
      <c r="A128" s="358" t="s">
        <v>35</v>
      </c>
      <c r="B128" s="358"/>
      <c r="C128" s="358"/>
      <c r="D128" s="358"/>
      <c r="E128" s="358"/>
      <c r="F128" s="358"/>
      <c r="G128" s="358"/>
      <c r="H128" s="358"/>
      <c r="I128" s="358"/>
    </row>
    <row r="129" spans="1:9">
      <c r="A129" s="8"/>
      <c r="B129" s="8"/>
      <c r="C129" s="8"/>
      <c r="D129" s="9"/>
      <c r="E129" s="9"/>
      <c r="F129" s="9"/>
      <c r="G129" s="9"/>
      <c r="H129" s="8"/>
      <c r="I129" s="8"/>
    </row>
    <row r="130" spans="1:9" ht="19.5" customHeight="1"/>
  </sheetData>
  <mergeCells count="34">
    <mergeCell ref="A128:I128"/>
    <mergeCell ref="A119:B119"/>
    <mergeCell ref="A123:I123"/>
    <mergeCell ref="A114:B114"/>
    <mergeCell ref="A124:I124"/>
    <mergeCell ref="A125:I125"/>
    <mergeCell ref="A126:I126"/>
    <mergeCell ref="A127:I127"/>
    <mergeCell ref="A92:B92"/>
    <mergeCell ref="A103:B103"/>
    <mergeCell ref="A105:B105"/>
    <mergeCell ref="A107:B107"/>
    <mergeCell ref="A109:B109"/>
    <mergeCell ref="A81:B81"/>
    <mergeCell ref="A8:B8"/>
    <mergeCell ref="A9:B9"/>
    <mergeCell ref="A14:B14"/>
    <mergeCell ref="A16:B16"/>
    <mergeCell ref="A18:B18"/>
    <mergeCell ref="A44:B44"/>
    <mergeCell ref="A61:B61"/>
    <mergeCell ref="A63:B63"/>
    <mergeCell ref="A68:B68"/>
    <mergeCell ref="E5:E6"/>
    <mergeCell ref="A70:B70"/>
    <mergeCell ref="A79:B79"/>
    <mergeCell ref="A1:B1"/>
    <mergeCell ref="A3:I3"/>
    <mergeCell ref="A4:A7"/>
    <mergeCell ref="B4:B7"/>
    <mergeCell ref="E4:F4"/>
    <mergeCell ref="H4:I5"/>
    <mergeCell ref="C5:C6"/>
    <mergeCell ref="D5:D6"/>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vt:i4>
      </vt:variant>
    </vt:vector>
  </HeadingPairs>
  <TitlesOfParts>
    <vt:vector size="22" baseType="lpstr">
      <vt:lpstr>Anexo 10</vt:lpstr>
      <vt:lpstr>Anexo 11</vt:lpstr>
      <vt:lpstr>Anexo 12</vt:lpstr>
      <vt:lpstr>Anexo 13</vt:lpstr>
      <vt:lpstr>Anexo 14</vt:lpstr>
      <vt:lpstr>Anexo 15</vt:lpstr>
      <vt:lpstr>Anexo 16 </vt:lpstr>
      <vt:lpstr>Anexo 17</vt:lpstr>
      <vt:lpstr>Anexo 18</vt:lpstr>
      <vt:lpstr>Anexo 19</vt:lpstr>
      <vt:lpstr>'Anexo 10'!Área_de_impresión</vt:lpstr>
      <vt:lpstr>'Anexo 11'!Área_de_impresión</vt:lpstr>
      <vt:lpstr>'Anexo 13'!Área_de_impresión</vt:lpstr>
      <vt:lpstr>'Anexo 14'!Área_de_impresión</vt:lpstr>
      <vt:lpstr>'Anexo 16 '!Área_de_impresión</vt:lpstr>
      <vt:lpstr>'Anexo 19'!Área_de_impresión</vt:lpstr>
      <vt:lpstr>'Anexo 10'!Títulos_a_imprimir</vt:lpstr>
      <vt:lpstr>'Anexo 11'!Títulos_a_imprimir</vt:lpstr>
      <vt:lpstr>'Anexo 13'!Títulos_a_imprimir</vt:lpstr>
      <vt:lpstr>'Anexo 14'!Títulos_a_imprimir</vt:lpstr>
      <vt:lpstr>'Anexo 16 '!Títulos_a_imprimir</vt:lpstr>
      <vt:lpstr>'Anexo 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del Socorro Elizalde Mata</dc:creator>
  <cp:lastModifiedBy>Usuario de Windows</cp:lastModifiedBy>
  <cp:lastPrinted>2017-10-16T19:39:39Z</cp:lastPrinted>
  <dcterms:created xsi:type="dcterms:W3CDTF">2014-07-23T17:41:59Z</dcterms:created>
  <dcterms:modified xsi:type="dcterms:W3CDTF">2017-10-29T00:23:36Z</dcterms:modified>
</cp:coreProperties>
</file>