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ctual\Mis documentos\Laboral\2016\Trimestrales\Trimestre I\Anexos\V. Principales programas y Programas de Pobreza\"/>
    </mc:Choice>
  </mc:AlternateContent>
  <bookViews>
    <workbookView xWindow="0" yWindow="0" windowWidth="25200" windowHeight="10575"/>
  </bookViews>
  <sheets>
    <sheet name="Princi_Prog_1T_2016" sheetId="1" r:id="rId1"/>
  </sheets>
  <definedNames>
    <definedName name="_xlnm._FilterDatabase" localSheetId="0" hidden="1">Princi_Prog_1T_2016!$C$10:$K$242</definedName>
    <definedName name="_xlnm.Print_Area" localSheetId="0">Princi_Prog_1T_2016!$A$3:$K$246</definedName>
    <definedName name="_xlnm.Print_Titles" localSheetId="0">Princi_Prog_1T_2016!$3:$8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1" l="1"/>
  <c r="F55" i="1"/>
  <c r="F56" i="1"/>
  <c r="F62" i="1"/>
  <c r="F66" i="1"/>
  <c r="F68" i="1"/>
  <c r="F70" i="1"/>
  <c r="H9" i="1" l="1"/>
  <c r="F190" i="1" l="1"/>
  <c r="F159" i="1"/>
  <c r="F92" i="1"/>
  <c r="F78" i="1"/>
  <c r="H193" i="1"/>
  <c r="G193" i="1"/>
  <c r="F193" i="1"/>
  <c r="K236" i="1" l="1"/>
  <c r="J236" i="1"/>
  <c r="K235" i="1"/>
  <c r="J235" i="1"/>
  <c r="K199" i="1"/>
  <c r="J199" i="1"/>
  <c r="K198" i="1"/>
  <c r="J198" i="1"/>
  <c r="K129" i="1"/>
  <c r="J129" i="1"/>
  <c r="K126" i="1"/>
  <c r="J126" i="1"/>
  <c r="K36" i="1"/>
  <c r="J36" i="1"/>
  <c r="J242" i="1" l="1"/>
  <c r="K242" i="1"/>
  <c r="J241" i="1"/>
  <c r="K240" i="1"/>
  <c r="J239" i="1"/>
  <c r="K238" i="1"/>
  <c r="J232" i="1"/>
  <c r="K231" i="1"/>
  <c r="J230" i="1"/>
  <c r="K229" i="1"/>
  <c r="J228" i="1"/>
  <c r="K227" i="1"/>
  <c r="J224" i="1"/>
  <c r="K223" i="1"/>
  <c r="J221" i="1"/>
  <c r="K220" i="1"/>
  <c r="J218" i="1"/>
  <c r="K217" i="1"/>
  <c r="K216" i="1"/>
  <c r="J215" i="1"/>
  <c r="K213" i="1"/>
  <c r="J212" i="1"/>
  <c r="K211" i="1"/>
  <c r="J209" i="1"/>
  <c r="K208" i="1"/>
  <c r="K207" i="1"/>
  <c r="J206" i="1"/>
  <c r="K205" i="1"/>
  <c r="J204" i="1"/>
  <c r="K203" i="1"/>
  <c r="J201" i="1"/>
  <c r="K200" i="1"/>
  <c r="K197" i="1"/>
  <c r="J197" i="1"/>
  <c r="J192" i="1"/>
  <c r="K191" i="1"/>
  <c r="K189" i="1"/>
  <c r="J188" i="1"/>
  <c r="J187" i="1"/>
  <c r="K187" i="1"/>
  <c r="J185" i="1"/>
  <c r="K184" i="1"/>
  <c r="K183" i="1"/>
  <c r="J182" i="1"/>
  <c r="K181" i="1"/>
  <c r="J180" i="1"/>
  <c r="K179" i="1"/>
  <c r="J177" i="1"/>
  <c r="K176" i="1"/>
  <c r="K175" i="1"/>
  <c r="J174" i="1"/>
  <c r="K173" i="1"/>
  <c r="K170" i="1"/>
  <c r="J168" i="1"/>
  <c r="K167" i="1"/>
  <c r="J166" i="1"/>
  <c r="K166" i="1"/>
  <c r="J165" i="1"/>
  <c r="K164" i="1"/>
  <c r="J163" i="1"/>
  <c r="K162" i="1"/>
  <c r="J160" i="1"/>
  <c r="K158" i="1"/>
  <c r="K157" i="1"/>
  <c r="J156" i="1"/>
  <c r="K155" i="1"/>
  <c r="J154" i="1"/>
  <c r="K153" i="1"/>
  <c r="K148" i="1"/>
  <c r="K147" i="1"/>
  <c r="J146" i="1"/>
  <c r="K145" i="1"/>
  <c r="J144" i="1"/>
  <c r="K143" i="1"/>
  <c r="J141" i="1"/>
  <c r="K140" i="1"/>
  <c r="K139" i="1"/>
  <c r="J138" i="1"/>
  <c r="K137" i="1"/>
  <c r="J136" i="1"/>
  <c r="J135" i="1"/>
  <c r="K135" i="1"/>
  <c r="J133" i="1"/>
  <c r="K132" i="1"/>
  <c r="K131" i="1"/>
  <c r="J130" i="1"/>
  <c r="K128" i="1"/>
  <c r="J128" i="1"/>
  <c r="J127" i="1"/>
  <c r="K127" i="1"/>
  <c r="J124" i="1"/>
  <c r="J121" i="1"/>
  <c r="K120" i="1"/>
  <c r="J119" i="1"/>
  <c r="J118" i="1"/>
  <c r="K118" i="1"/>
  <c r="K116" i="1"/>
  <c r="K115" i="1"/>
  <c r="K114" i="1"/>
  <c r="J113" i="1"/>
  <c r="J112" i="1"/>
  <c r="K112" i="1"/>
  <c r="J110" i="1"/>
  <c r="K109" i="1"/>
  <c r="K108" i="1"/>
  <c r="J107" i="1"/>
  <c r="K106" i="1"/>
  <c r="J105" i="1"/>
  <c r="J104" i="1"/>
  <c r="K104" i="1"/>
  <c r="J102" i="1"/>
  <c r="K101" i="1"/>
  <c r="K100" i="1"/>
  <c r="J99" i="1"/>
  <c r="K98" i="1"/>
  <c r="J97" i="1"/>
  <c r="J96" i="1"/>
  <c r="K96" i="1"/>
  <c r="J94" i="1"/>
  <c r="K93" i="1"/>
  <c r="K91" i="1"/>
  <c r="J90" i="1"/>
  <c r="K89" i="1"/>
  <c r="J88" i="1"/>
  <c r="J87" i="1"/>
  <c r="K87" i="1"/>
  <c r="J85" i="1"/>
  <c r="K84" i="1"/>
  <c r="K83" i="1"/>
  <c r="J82" i="1"/>
  <c r="K81" i="1"/>
  <c r="J80" i="1"/>
  <c r="J79" i="1"/>
  <c r="K79" i="1"/>
  <c r="J75" i="1"/>
  <c r="K74" i="1"/>
  <c r="K73" i="1"/>
  <c r="J72" i="1"/>
  <c r="K71" i="1"/>
  <c r="J69" i="1"/>
  <c r="J67" i="1"/>
  <c r="K67" i="1"/>
  <c r="J64" i="1"/>
  <c r="K63" i="1"/>
  <c r="K61" i="1"/>
  <c r="J60" i="1"/>
  <c r="K59" i="1"/>
  <c r="J58" i="1"/>
  <c r="J57" i="1"/>
  <c r="K57" i="1"/>
  <c r="J53" i="1"/>
  <c r="K52" i="1"/>
  <c r="K51" i="1"/>
  <c r="J50" i="1"/>
  <c r="K49" i="1"/>
  <c r="J48" i="1"/>
  <c r="J47" i="1"/>
  <c r="K47" i="1"/>
  <c r="J45" i="1"/>
  <c r="K44" i="1"/>
  <c r="K43" i="1"/>
  <c r="J42" i="1"/>
  <c r="K41" i="1"/>
  <c r="J39" i="1"/>
  <c r="J37" i="1"/>
  <c r="K37" i="1"/>
  <c r="J34" i="1"/>
  <c r="K33" i="1"/>
  <c r="K32" i="1"/>
  <c r="J31" i="1"/>
  <c r="K30" i="1"/>
  <c r="J29" i="1"/>
  <c r="J28" i="1"/>
  <c r="K28" i="1"/>
  <c r="J26" i="1"/>
  <c r="K24" i="1"/>
  <c r="K22" i="1"/>
  <c r="K21" i="1"/>
  <c r="J20" i="1"/>
  <c r="J19" i="1"/>
  <c r="K19" i="1"/>
  <c r="J17" i="1"/>
  <c r="K16" i="1"/>
  <c r="K15" i="1"/>
  <c r="J14" i="1"/>
  <c r="K13" i="1"/>
  <c r="J12" i="1"/>
  <c r="J11" i="1"/>
  <c r="K11" i="1"/>
  <c r="K18" i="1" l="1"/>
  <c r="K27" i="1"/>
  <c r="K35" i="1"/>
  <c r="K46" i="1"/>
  <c r="K54" i="1"/>
  <c r="K65" i="1"/>
  <c r="K77" i="1"/>
  <c r="K86" i="1"/>
  <c r="K95" i="1"/>
  <c r="K103" i="1"/>
  <c r="K111" i="1"/>
  <c r="K117" i="1"/>
  <c r="K125" i="1"/>
  <c r="K134" i="1"/>
  <c r="K142" i="1"/>
  <c r="J143" i="1"/>
  <c r="K150" i="1"/>
  <c r="J153" i="1"/>
  <c r="K161" i="1"/>
  <c r="J162" i="1"/>
  <c r="K169" i="1"/>
  <c r="J170" i="1"/>
  <c r="K178" i="1"/>
  <c r="J179" i="1"/>
  <c r="K186" i="1"/>
  <c r="K194" i="1"/>
  <c r="K202" i="1"/>
  <c r="J203" i="1"/>
  <c r="K210" i="1"/>
  <c r="J211" i="1"/>
  <c r="K219" i="1"/>
  <c r="J220" i="1"/>
  <c r="K226" i="1"/>
  <c r="J227" i="1"/>
  <c r="K237" i="1"/>
  <c r="J238" i="1"/>
  <c r="J33" i="1"/>
  <c r="J84" i="1"/>
  <c r="J132" i="1"/>
  <c r="J140" i="1"/>
  <c r="J158" i="1"/>
  <c r="J167" i="1"/>
  <c r="J176" i="1"/>
  <c r="J184" i="1"/>
  <c r="J191" i="1"/>
  <c r="J200" i="1"/>
  <c r="J208" i="1"/>
  <c r="J217" i="1"/>
  <c r="J223" i="1"/>
  <c r="J231" i="1"/>
  <c r="J93" i="1"/>
  <c r="J101" i="1"/>
  <c r="J109" i="1"/>
  <c r="J116" i="1"/>
  <c r="K12" i="1"/>
  <c r="J49" i="1"/>
  <c r="K58" i="1"/>
  <c r="J59" i="1"/>
  <c r="K69" i="1"/>
  <c r="J71" i="1"/>
  <c r="K80" i="1"/>
  <c r="J81" i="1"/>
  <c r="K88" i="1"/>
  <c r="J89" i="1"/>
  <c r="K97" i="1"/>
  <c r="J98" i="1"/>
  <c r="K105" i="1"/>
  <c r="J106" i="1"/>
  <c r="K113" i="1"/>
  <c r="J114" i="1"/>
  <c r="K119" i="1"/>
  <c r="J120" i="1"/>
  <c r="K136" i="1"/>
  <c r="J137" i="1"/>
  <c r="K144" i="1"/>
  <c r="J145" i="1"/>
  <c r="K154" i="1"/>
  <c r="J155" i="1"/>
  <c r="K163" i="1"/>
  <c r="J164" i="1"/>
  <c r="J173" i="1"/>
  <c r="K180" i="1"/>
  <c r="J181" i="1"/>
  <c r="K188" i="1"/>
  <c r="K204" i="1"/>
  <c r="J205" i="1"/>
  <c r="K212" i="1"/>
  <c r="J213" i="1"/>
  <c r="K221" i="1"/>
  <c r="K228" i="1"/>
  <c r="J229" i="1"/>
  <c r="K239" i="1"/>
  <c r="J240" i="1"/>
  <c r="J16" i="1"/>
  <c r="J21" i="1"/>
  <c r="J30" i="1"/>
  <c r="K39" i="1"/>
  <c r="J27" i="1"/>
  <c r="J46" i="1"/>
  <c r="J54" i="1"/>
  <c r="K75" i="1"/>
  <c r="J77" i="1"/>
  <c r="K85" i="1"/>
  <c r="J86" i="1"/>
  <c r="K94" i="1"/>
  <c r="J95" i="1"/>
  <c r="K102" i="1"/>
  <c r="J103" i="1"/>
  <c r="K110" i="1"/>
  <c r="J111" i="1"/>
  <c r="J117" i="1"/>
  <c r="K124" i="1"/>
  <c r="J125" i="1"/>
  <c r="K133" i="1"/>
  <c r="J134" i="1"/>
  <c r="K141" i="1"/>
  <c r="J142" i="1"/>
  <c r="J150" i="1"/>
  <c r="K160" i="1"/>
  <c r="J161" i="1"/>
  <c r="K168" i="1"/>
  <c r="J169" i="1"/>
  <c r="K177" i="1"/>
  <c r="J178" i="1"/>
  <c r="K185" i="1"/>
  <c r="J186" i="1"/>
  <c r="K192" i="1"/>
  <c r="J194" i="1"/>
  <c r="K201" i="1"/>
  <c r="J202" i="1"/>
  <c r="K209" i="1"/>
  <c r="J210" i="1"/>
  <c r="K218" i="1"/>
  <c r="J219" i="1"/>
  <c r="K224" i="1"/>
  <c r="J226" i="1"/>
  <c r="K232" i="1"/>
  <c r="J237" i="1"/>
  <c r="J24" i="1"/>
  <c r="J44" i="1"/>
  <c r="J52" i="1"/>
  <c r="J63" i="1"/>
  <c r="J74" i="1"/>
  <c r="J148" i="1"/>
  <c r="J13" i="1"/>
  <c r="K20" i="1"/>
  <c r="K29" i="1"/>
  <c r="J41" i="1"/>
  <c r="K48" i="1"/>
  <c r="K17" i="1"/>
  <c r="J18" i="1"/>
  <c r="K26" i="1"/>
  <c r="K34" i="1"/>
  <c r="J35" i="1"/>
  <c r="K45" i="1"/>
  <c r="K53" i="1"/>
  <c r="K64" i="1"/>
  <c r="J65" i="1"/>
  <c r="K14" i="1"/>
  <c r="J15" i="1"/>
  <c r="J22" i="1"/>
  <c r="K31" i="1"/>
  <c r="J32" i="1"/>
  <c r="K42" i="1"/>
  <c r="J43" i="1"/>
  <c r="K50" i="1"/>
  <c r="J51" i="1"/>
  <c r="K60" i="1"/>
  <c r="J61" i="1"/>
  <c r="K72" i="1"/>
  <c r="J73" i="1"/>
  <c r="K82" i="1"/>
  <c r="J83" i="1"/>
  <c r="K90" i="1"/>
  <c r="J91" i="1"/>
  <c r="K99" i="1"/>
  <c r="J100" i="1"/>
  <c r="K107" i="1"/>
  <c r="J108" i="1"/>
  <c r="J115" i="1"/>
  <c r="K121" i="1"/>
  <c r="K130" i="1"/>
  <c r="J131" i="1"/>
  <c r="K138" i="1"/>
  <c r="J139" i="1"/>
  <c r="K146" i="1"/>
  <c r="J147" i="1"/>
  <c r="K156" i="1"/>
  <c r="J157" i="1"/>
  <c r="K165" i="1"/>
  <c r="K174" i="1"/>
  <c r="J175" i="1"/>
  <c r="K182" i="1"/>
  <c r="J183" i="1"/>
  <c r="J189" i="1"/>
  <c r="K206" i="1"/>
  <c r="J207" i="1"/>
  <c r="K215" i="1"/>
  <c r="J216" i="1"/>
  <c r="K230" i="1"/>
  <c r="K241" i="1"/>
  <c r="G10" i="1"/>
  <c r="H92" i="1"/>
  <c r="F10" i="1"/>
  <c r="G92" i="1"/>
  <c r="H10" i="1"/>
  <c r="G56" i="1"/>
  <c r="F25" i="1"/>
  <c r="K10" i="1" l="1"/>
  <c r="K92" i="1"/>
  <c r="J92" i="1"/>
  <c r="J10" i="1"/>
  <c r="H234" i="1"/>
  <c r="G234" i="1"/>
  <c r="K234" i="1" s="1"/>
  <c r="F234" i="1"/>
  <c r="F233" i="1" s="1"/>
  <c r="F152" i="1"/>
  <c r="J234" i="1" l="1"/>
  <c r="H233" i="1"/>
  <c r="J233" i="1" s="1"/>
  <c r="G233" i="1"/>
  <c r="K233" i="1" l="1"/>
  <c r="H152" i="1"/>
  <c r="J152" i="1" s="1"/>
  <c r="G152" i="1"/>
  <c r="G25" i="1"/>
  <c r="K152" i="1" l="1"/>
  <c r="H56" i="1"/>
  <c r="H25" i="1"/>
  <c r="J25" i="1" s="1"/>
  <c r="H225" i="1"/>
  <c r="G225" i="1"/>
  <c r="H222" i="1"/>
  <c r="G222" i="1"/>
  <c r="H214" i="1"/>
  <c r="G214" i="1"/>
  <c r="H196" i="1"/>
  <c r="G196" i="1"/>
  <c r="H190" i="1"/>
  <c r="G190" i="1"/>
  <c r="H172" i="1"/>
  <c r="G172" i="1"/>
  <c r="H159" i="1"/>
  <c r="G159" i="1"/>
  <c r="H151" i="1"/>
  <c r="G151" i="1"/>
  <c r="H149" i="1"/>
  <c r="G149" i="1"/>
  <c r="H123" i="1"/>
  <c r="G123" i="1"/>
  <c r="H78" i="1"/>
  <c r="G78" i="1"/>
  <c r="H76" i="1"/>
  <c r="G76" i="1"/>
  <c r="H70" i="1"/>
  <c r="G70" i="1"/>
  <c r="H68" i="1"/>
  <c r="G68" i="1"/>
  <c r="H66" i="1"/>
  <c r="G66" i="1"/>
  <c r="H62" i="1"/>
  <c r="G62" i="1"/>
  <c r="H40" i="1"/>
  <c r="G40" i="1"/>
  <c r="H38" i="1"/>
  <c r="G38" i="1"/>
  <c r="H23" i="1"/>
  <c r="G23" i="1"/>
  <c r="K38" i="1" l="1"/>
  <c r="K62" i="1"/>
  <c r="K214" i="1"/>
  <c r="K68" i="1"/>
  <c r="K76" i="1"/>
  <c r="K123" i="1"/>
  <c r="K151" i="1"/>
  <c r="K172" i="1"/>
  <c r="K193" i="1"/>
  <c r="K222" i="1"/>
  <c r="K196" i="1"/>
  <c r="J56" i="1"/>
  <c r="K56" i="1"/>
  <c r="K23" i="1"/>
  <c r="K66" i="1"/>
  <c r="K70" i="1"/>
  <c r="K149" i="1"/>
  <c r="K159" i="1"/>
  <c r="K190" i="1"/>
  <c r="K225" i="1"/>
  <c r="K40" i="1"/>
  <c r="K78" i="1"/>
  <c r="K25" i="1"/>
  <c r="G122" i="1"/>
  <c r="G171" i="1"/>
  <c r="H195" i="1"/>
  <c r="H122" i="1"/>
  <c r="H171" i="1"/>
  <c r="G195" i="1"/>
  <c r="G55" i="1"/>
  <c r="H55" i="1"/>
  <c r="G9" i="1" l="1"/>
  <c r="K171" i="1"/>
  <c r="K195" i="1"/>
  <c r="K122" i="1"/>
  <c r="K55" i="1"/>
  <c r="F225" i="1"/>
  <c r="J225" i="1" s="1"/>
  <c r="F222" i="1"/>
  <c r="J222" i="1" s="1"/>
  <c r="J193" i="1"/>
  <c r="F172" i="1"/>
  <c r="F149" i="1"/>
  <c r="J149" i="1" s="1"/>
  <c r="J123" i="1"/>
  <c r="F76" i="1"/>
  <c r="J76" i="1" s="1"/>
  <c r="J68" i="1"/>
  <c r="J66" i="1"/>
  <c r="F38" i="1"/>
  <c r="J38" i="1" s="1"/>
  <c r="F23" i="1"/>
  <c r="J172" i="1" l="1"/>
  <c r="F171" i="1"/>
  <c r="J171" i="1" s="1"/>
  <c r="J23" i="1"/>
  <c r="F122" i="1"/>
  <c r="J122" i="1" s="1"/>
  <c r="F196" i="1"/>
  <c r="J62" i="1"/>
  <c r="F214" i="1"/>
  <c r="J214" i="1" s="1"/>
  <c r="F40" i="1"/>
  <c r="J40" i="1" s="1"/>
  <c r="J159" i="1"/>
  <c r="J190" i="1"/>
  <c r="J78" i="1"/>
  <c r="J70" i="1"/>
  <c r="J196" i="1" l="1"/>
  <c r="F195" i="1"/>
  <c r="J195" i="1" s="1"/>
  <c r="K9" i="1"/>
  <c r="F151" i="1"/>
  <c r="J151" i="1" s="1"/>
  <c r="J55" i="1"/>
  <c r="F9" i="1" l="1"/>
  <c r="J9" i="1" s="1"/>
</calcChain>
</file>

<file path=xl/sharedStrings.xml><?xml version="1.0" encoding="utf-8"?>
<sst xmlns="http://schemas.openxmlformats.org/spreadsheetml/2006/main" count="495" uniqueCount="463">
  <si>
    <t>Millones de pesos</t>
  </si>
  <si>
    <t>Programa Modificado</t>
  </si>
  <si>
    <t>Avance %</t>
  </si>
  <si>
    <t>Aprobado</t>
  </si>
  <si>
    <t>Programado al periodo</t>
  </si>
  <si>
    <t>(1)</t>
  </si>
  <si>
    <t>(2)</t>
  </si>
  <si>
    <t>(3)</t>
  </si>
  <si>
    <t>Total</t>
  </si>
  <si>
    <t>Programa de Empleo Temporal (PET)</t>
  </si>
  <si>
    <t>Sistema Satelital</t>
  </si>
  <si>
    <t>Economía</t>
  </si>
  <si>
    <t>Las sumas parciales pueden no coincidir debido al redondeo.</t>
  </si>
  <si>
    <t>Fuente: Secretaría de Hacienda y Crédito Público.</t>
  </si>
  <si>
    <t>AVANCE FINANCIERO DE LOS PROGRAMAS PRESUPUESTARIOS PRINCIPALES</t>
  </si>
  <si>
    <t>Asignación Anual</t>
  </si>
  <si>
    <t>Ramo / Programa</t>
  </si>
  <si>
    <t>PROSPERA Programa de Inclusión Social</t>
  </si>
  <si>
    <t>Gobernación</t>
  </si>
  <si>
    <t>Relaciones Exteriores</t>
  </si>
  <si>
    <t>Hacienda y Crédito Público</t>
  </si>
  <si>
    <t>Comisión Nacional para el Desarrollo de los Pueblos Indígenas</t>
  </si>
  <si>
    <t>Defensa Nacional</t>
  </si>
  <si>
    <t>Agricultura, Ganadería, Desarrollo Rural, Pesca y Alimentación</t>
  </si>
  <si>
    <t>Comunicaciones y Transportes</t>
  </si>
  <si>
    <t xml:space="preserve">Construcción y Modernización de carreteras </t>
  </si>
  <si>
    <t>Caminos Rurales</t>
  </si>
  <si>
    <t>Conservación y Mantenimiento de Carreteras</t>
  </si>
  <si>
    <t>Prestación de Servicios en Puertos, Aeropuertos y Ferrocarriles</t>
  </si>
  <si>
    <t>Educación Pública</t>
  </si>
  <si>
    <t>Salud</t>
  </si>
  <si>
    <t xml:space="preserve">Programa Seguro Popular </t>
  </si>
  <si>
    <t>Marina</t>
  </si>
  <si>
    <t>Trabajo y Previsión Social</t>
  </si>
  <si>
    <t>Sistema Nacional de Empleo ( Portal de Empleo)</t>
  </si>
  <si>
    <t>Desarrollo Agrario, Territorial y Urbano</t>
  </si>
  <si>
    <t>Medio Ambiente y Recursos Naturales</t>
  </si>
  <si>
    <t>Programa Nacional Forestal</t>
  </si>
  <si>
    <t>Procuraduría General de la República</t>
  </si>
  <si>
    <t>Aportaciones a Seguridad Social</t>
  </si>
  <si>
    <t>Desarrollo Social</t>
  </si>
  <si>
    <t>Turismo</t>
  </si>
  <si>
    <t>Comisión Nacional de los Derechos Humanos</t>
  </si>
  <si>
    <t>Consejo Nacional de Ciencia y Tecnología</t>
  </si>
  <si>
    <t>4E1</t>
  </si>
  <si>
    <t>4E8</t>
  </si>
  <si>
    <t>4E12</t>
  </si>
  <si>
    <t>4E901</t>
  </si>
  <si>
    <t>4E903</t>
  </si>
  <si>
    <t>4E904</t>
  </si>
  <si>
    <t>4K23</t>
  </si>
  <si>
    <t>4N1</t>
  </si>
  <si>
    <t>4P10</t>
  </si>
  <si>
    <t>4P24</t>
  </si>
  <si>
    <t>4R903</t>
  </si>
  <si>
    <t>5</t>
  </si>
  <si>
    <t>6</t>
  </si>
  <si>
    <t>AYB</t>
  </si>
  <si>
    <t>6E11</t>
  </si>
  <si>
    <t>6E25</t>
  </si>
  <si>
    <t>6E26</t>
  </si>
  <si>
    <t>6F1</t>
  </si>
  <si>
    <t>6F2</t>
  </si>
  <si>
    <t>6F10</t>
  </si>
  <si>
    <t>6F17</t>
  </si>
  <si>
    <t>6F29</t>
  </si>
  <si>
    <t>6F30</t>
  </si>
  <si>
    <t>6G5</t>
  </si>
  <si>
    <t>7</t>
  </si>
  <si>
    <t>7A3</t>
  </si>
  <si>
    <t>8</t>
  </si>
  <si>
    <t>8E1</t>
  </si>
  <si>
    <t>8E6</t>
  </si>
  <si>
    <t>8G1</t>
  </si>
  <si>
    <t>8S240</t>
  </si>
  <si>
    <t>8S257</t>
  </si>
  <si>
    <t>8S258</t>
  </si>
  <si>
    <t>8S259</t>
  </si>
  <si>
    <t>8S260</t>
  </si>
  <si>
    <t>8S261</t>
  </si>
  <si>
    <t>8S262</t>
  </si>
  <si>
    <t>8S263</t>
  </si>
  <si>
    <t>8U2</t>
  </si>
  <si>
    <t>9</t>
  </si>
  <si>
    <t>9E4</t>
  </si>
  <si>
    <t>9G3</t>
  </si>
  <si>
    <t>9G8</t>
  </si>
  <si>
    <t>9K3</t>
  </si>
  <si>
    <t>9K33</t>
  </si>
  <si>
    <t>9K31</t>
  </si>
  <si>
    <t>9K37</t>
  </si>
  <si>
    <t>9K39</t>
  </si>
  <si>
    <t>9S71</t>
  </si>
  <si>
    <t>9K32</t>
  </si>
  <si>
    <t>9E10</t>
  </si>
  <si>
    <t>9G2</t>
  </si>
  <si>
    <t>9K4</t>
  </si>
  <si>
    <t>9K36</t>
  </si>
  <si>
    <t>9K40</t>
  </si>
  <si>
    <t>9K45</t>
  </si>
  <si>
    <t>10</t>
  </si>
  <si>
    <t>10B2</t>
  </si>
  <si>
    <t>10E5</t>
  </si>
  <si>
    <t>10E9</t>
  </si>
  <si>
    <t>10F3</t>
  </si>
  <si>
    <t>10P2</t>
  </si>
  <si>
    <t>10P8</t>
  </si>
  <si>
    <t>10P9</t>
  </si>
  <si>
    <t>10P10</t>
  </si>
  <si>
    <t>10S20</t>
  </si>
  <si>
    <t>10S21</t>
  </si>
  <si>
    <t>10S151</t>
  </si>
  <si>
    <t>10S220</t>
  </si>
  <si>
    <t>11E66</t>
  </si>
  <si>
    <t>11B3</t>
  </si>
  <si>
    <t>11E3</t>
  </si>
  <si>
    <t>11E5</t>
  </si>
  <si>
    <t>11E7</t>
  </si>
  <si>
    <t>11E10</t>
  </si>
  <si>
    <t>11E11</t>
  </si>
  <si>
    <t>11E12</t>
  </si>
  <si>
    <t>11E13</t>
  </si>
  <si>
    <t>11E21</t>
  </si>
  <si>
    <t>11E47</t>
  </si>
  <si>
    <t>11E64</t>
  </si>
  <si>
    <t>11G1</t>
  </si>
  <si>
    <t>11K9</t>
  </si>
  <si>
    <t>11K27</t>
  </si>
  <si>
    <t>11M1</t>
  </si>
  <si>
    <t>11O1</t>
  </si>
  <si>
    <t>11P1</t>
  </si>
  <si>
    <t>11P3</t>
  </si>
  <si>
    <t>11S72</t>
  </si>
  <si>
    <t>11S221</t>
  </si>
  <si>
    <t>11S243</t>
  </si>
  <si>
    <t>11S247</t>
  </si>
  <si>
    <t>11U6</t>
  </si>
  <si>
    <t>11U77</t>
  </si>
  <si>
    <t>11U79</t>
  </si>
  <si>
    <t>11U80</t>
  </si>
  <si>
    <t>12</t>
  </si>
  <si>
    <t>12U5</t>
  </si>
  <si>
    <t>U00</t>
  </si>
  <si>
    <t>12M1</t>
  </si>
  <si>
    <t>12S201</t>
  </si>
  <si>
    <t>12G4</t>
  </si>
  <si>
    <t>resto</t>
  </si>
  <si>
    <t>12E10</t>
  </si>
  <si>
    <t>12E22</t>
  </si>
  <si>
    <t>12E23</t>
  </si>
  <si>
    <t>12E25</t>
  </si>
  <si>
    <t>12E36</t>
  </si>
  <si>
    <t>12K11</t>
  </si>
  <si>
    <t>12P12</t>
  </si>
  <si>
    <t>12P13</t>
  </si>
  <si>
    <t>12P16</t>
  </si>
  <si>
    <t>12S39</t>
  </si>
  <si>
    <t>12S72</t>
  </si>
  <si>
    <t>12S174</t>
  </si>
  <si>
    <t>12S200</t>
  </si>
  <si>
    <t>12S202</t>
  </si>
  <si>
    <t>12U8</t>
  </si>
  <si>
    <t>12U9</t>
  </si>
  <si>
    <t>13</t>
  </si>
  <si>
    <t>13K19</t>
  </si>
  <si>
    <t>14</t>
  </si>
  <si>
    <t>14S43</t>
  </si>
  <si>
    <t>14E1</t>
  </si>
  <si>
    <t>14E2</t>
  </si>
  <si>
    <t>14E3</t>
  </si>
  <si>
    <t>14E4</t>
  </si>
  <si>
    <t>14P1</t>
  </si>
  <si>
    <t>15</t>
  </si>
  <si>
    <t>15E1</t>
  </si>
  <si>
    <t>15E2</t>
  </si>
  <si>
    <t>15L1</t>
  </si>
  <si>
    <t>15P3</t>
  </si>
  <si>
    <t>15S177</t>
  </si>
  <si>
    <t>15S213</t>
  </si>
  <si>
    <t>15U1</t>
  </si>
  <si>
    <t>16</t>
  </si>
  <si>
    <t>RHQ</t>
  </si>
  <si>
    <t>16S219</t>
  </si>
  <si>
    <t>16E5</t>
  </si>
  <si>
    <t>16E1</t>
  </si>
  <si>
    <t>16E6</t>
  </si>
  <si>
    <t>16G3</t>
  </si>
  <si>
    <t>16G10</t>
  </si>
  <si>
    <t>16G13</t>
  </si>
  <si>
    <t>16K7</t>
  </si>
  <si>
    <t>16K129</t>
  </si>
  <si>
    <t>16P2</t>
  </si>
  <si>
    <t>16S46</t>
  </si>
  <si>
    <t>16S71</t>
  </si>
  <si>
    <t>16S74</t>
  </si>
  <si>
    <t>16S217</t>
  </si>
  <si>
    <t>16S218</t>
  </si>
  <si>
    <t>16U25</t>
  </si>
  <si>
    <t>17</t>
  </si>
  <si>
    <t>17E2</t>
  </si>
  <si>
    <t>17E3</t>
  </si>
  <si>
    <t>19</t>
  </si>
  <si>
    <t>19S38</t>
  </si>
  <si>
    <t>20</t>
  </si>
  <si>
    <t>G00</t>
  </si>
  <si>
    <t>20S72</t>
  </si>
  <si>
    <t>20M1</t>
  </si>
  <si>
    <t>20O1</t>
  </si>
  <si>
    <t>20B4</t>
  </si>
  <si>
    <t>20E3</t>
  </si>
  <si>
    <t>20S52</t>
  </si>
  <si>
    <t>20S53</t>
  </si>
  <si>
    <t>20S57</t>
  </si>
  <si>
    <t>20S61</t>
  </si>
  <si>
    <t>20S65</t>
  </si>
  <si>
    <t>20S70</t>
  </si>
  <si>
    <t>20S71</t>
  </si>
  <si>
    <t>20S155</t>
  </si>
  <si>
    <t>20S174</t>
  </si>
  <si>
    <t>20S176</t>
  </si>
  <si>
    <t>20S241</t>
  </si>
  <si>
    <t>21</t>
  </si>
  <si>
    <t>21E5</t>
  </si>
  <si>
    <t>21E7</t>
  </si>
  <si>
    <t>21F1</t>
  </si>
  <si>
    <t>21K21</t>
  </si>
  <si>
    <t>21K27</t>
  </si>
  <si>
    <t>21S248</t>
  </si>
  <si>
    <t>35</t>
  </si>
  <si>
    <t>35E10</t>
  </si>
  <si>
    <t>35E22</t>
  </si>
  <si>
    <t>38</t>
  </si>
  <si>
    <t>38F2</t>
  </si>
  <si>
    <t>38S190</t>
  </si>
  <si>
    <t>38S191</t>
  </si>
  <si>
    <t>38S192</t>
  </si>
  <si>
    <t>38U3</t>
  </si>
  <si>
    <t>Enero-marzo 2016</t>
  </si>
  <si>
    <t>PEF 2016</t>
  </si>
  <si>
    <t>Servicios de inteligencia para la Seguridad Nacional</t>
  </si>
  <si>
    <t>Política y servicios migratorios</t>
  </si>
  <si>
    <t>Registro e Identificación de Población</t>
  </si>
  <si>
    <t>Servicios de protección, custodia, vigilancia y seguridad de personas, bienes e instalaciones</t>
  </si>
  <si>
    <t>Operativos para la prevención y disuasión del delito</t>
  </si>
  <si>
    <t>Administración del Sistema Federal Penitenciario</t>
  </si>
  <si>
    <t>Proyectos de infraestructura gubernamental de seguridad pública</t>
  </si>
  <si>
    <t>Coordinación del Sistema Nacional de Protección Civil</t>
  </si>
  <si>
    <t>Implementación de la Reforma al Sistema de Justicia Penal</t>
  </si>
  <si>
    <t>Promover la Protección de los Derechos Humanos y Prevenir la Discriminación</t>
  </si>
  <si>
    <t>Plataforma México</t>
  </si>
  <si>
    <t>Actividades de apoyo administrativo</t>
  </si>
  <si>
    <t>Actividades de apoyo a la función pública y buen gobierno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</si>
  <si>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</si>
  <si>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</si>
  <si>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</si>
  <si>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</si>
  <si>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</si>
  <si>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</si>
  <si>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</si>
  <si>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</si>
  <si>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</si>
  <si>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</si>
  <si>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</si>
  <si>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</si>
  <si>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</si>
  <si>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Reducción de Costos de Acceso al Crédito</t>
  </si>
  <si>
    <t>Regulación y supervisión de las entidades del sistema financiero mexicano</t>
  </si>
  <si>
    <t>Fortalecimiento a la Transversalidad de la Perspectiva de Género</t>
  </si>
  <si>
    <t>Operación y desarrollo de la Fuerza Aérea Mexicana</t>
  </si>
  <si>
    <t>Desarrollo y aplicación de programas educativos en materia agropecuaria</t>
  </si>
  <si>
    <t>Generación de Proyectos de Investigación</t>
  </si>
  <si>
    <t>Regulación, supervisión y aplicación de las políticas públicas en materia agropecuaria, acuícola y pesquera</t>
  </si>
  <si>
    <t>Programa de Concurrencia con las Entidades Federativas  </t>
  </si>
  <si>
    <t>Programa de Productividad y Competitividad Agroalimentaria</t>
  </si>
  <si>
    <t>Programa de Productividad Rural</t>
  </si>
  <si>
    <t>Programa de Fomento a la Agricultura</t>
  </si>
  <si>
    <t>Programa de Fomento Ganadero</t>
  </si>
  <si>
    <t>Programa de Fomento a la Productividad Pesquera y Acuícola</t>
  </si>
  <si>
    <t>Programa de Comercialización y Desarrollo de Mercados</t>
  </si>
  <si>
    <t>Programa de Sanidad e Inocuidad Agroalimentaria</t>
  </si>
  <si>
    <t>Programa de Acciones Complementarias para Mejorar las Sanidades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</si>
  <si>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</si>
  <si>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</si>
  <si>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</si>
  <si>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</si>
  <si>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</si>
  <si>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</si>
  <si>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</si>
  <si>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</si>
  <si>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Reconstrucción y Conservación de Carreteras</t>
  </si>
  <si>
    <t>Servicios de ayudas a la navegación aérea</t>
  </si>
  <si>
    <t>Supervisión, inspección y verificación del transporte terrestre, marítimo y aéreo</t>
  </si>
  <si>
    <t>Proyectos de construcción de puertos</t>
  </si>
  <si>
    <t>Conservación de infraestructura marítimo-portuaria</t>
  </si>
  <si>
    <t>Proyectos de Infraestructura Ferroviaria</t>
  </si>
  <si>
    <t>Promoción de una cultura de consumo responsable e inteligente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</si>
  <si>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</si>
  <si>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</si>
  <si>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</si>
  <si>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Negociaciones internacionales para la integración y competitividad de México en las cadenas globales de valor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</si>
  <si>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</si>
  <si>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</si>
  <si>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</si>
  <si>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Programa de Fomento a la Economía Social</t>
  </si>
  <si>
    <t>Fondo Nacional Emprendedor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</si>
  <si>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</si>
  <si>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</si>
  <si>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</si>
  <si>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</si>
  <si>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</si>
  <si>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</si>
  <si>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</si>
  <si>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</si>
  <si>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</si>
  <si>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</si>
  <si>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Protección y conservación del Patrimonio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</si>
  <si>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</si>
  <si>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</si>
  <si>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</si>
  <si>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</si>
  <si>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</si>
  <si>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</si>
  <si>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Mantenimiento de infraestructura</t>
  </si>
  <si>
    <t>Diseño de la Política Educativa</t>
  </si>
  <si>
    <t>Educación y cultura indígena</t>
  </si>
  <si>
    <t>Escuelas de Tiempo Completo</t>
  </si>
  <si>
    <t>Programa Nacional de Becas</t>
  </si>
  <si>
    <t>Programa para el Desarrollo Profesional Docente</t>
  </si>
  <si>
    <t>Subsidios para organismos descentralizados estatales</t>
  </si>
  <si>
    <t>Programa de Inclusión Digital</t>
  </si>
  <si>
    <t>Expansión de la Educación Media Superior y Superior</t>
  </si>
  <si>
    <t>Apoyos a centros y organizaciones de educación</t>
  </si>
  <si>
    <t>Seguro Popular</t>
  </si>
  <si>
    <t>Seguro Médico Siglo XXI</t>
  </si>
  <si>
    <t>Protección Contra Riesgos Sanitarios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</si>
  <si>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</si>
  <si>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</si>
  <si>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</si>
  <si>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</si>
  <si>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</si>
  <si>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Proyectos de infraestructura social de salud</t>
  </si>
  <si>
    <t>Rectoría en Salud</t>
  </si>
  <si>
    <t>Asistencia social y protección del paciente</t>
  </si>
  <si>
    <t>Prevención y atención de VIH/SIDA y otras ITS</t>
  </si>
  <si>
    <t>Programa de Atención a Personas con Discapacidad</t>
  </si>
  <si>
    <t>Programa de estancias infantiles para apoyar a madres trabajadoras</t>
  </si>
  <si>
    <t>Fortalecimiento a la atención médica</t>
  </si>
  <si>
    <t>Calidad en la Atención Médica</t>
  </si>
  <si>
    <t>Prevención y Control de Sobrepeso, Obesidad y Diabetes</t>
  </si>
  <si>
    <t>Vigilancia epidemiológica</t>
  </si>
  <si>
    <t>Proyectos de infraestructura gubernamental de seguridad nacional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</si>
  <si>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</si>
  <si>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</si>
  <si>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</si>
  <si>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</si>
  <si>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</si>
  <si>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</si>
  <si>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</si>
  <si>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</si>
  <si>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</si>
  <si>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</si>
  <si>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Programa de acceso al financiamiento para soluciones habitacionales</t>
  </si>
  <si>
    <t>Programa para regularizar asentamientos humanos irregulares</t>
  </si>
  <si>
    <t>Regularización y Registro de Actos Jurídicos Agrarios</t>
  </si>
  <si>
    <t>Apoyos para el Desarrollo Forestal Sustentable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</si>
  <si>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</si>
  <si>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</si>
  <si>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</si>
  <si>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</si>
  <si>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</si>
  <si>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</si>
  <si>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</si>
  <si>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</si>
  <si>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</si>
  <si>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</si>
  <si>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Programa de Agua potable, Alcantarillado y Saneamiento</t>
  </si>
  <si>
    <t>Programa de Apoyo a la Infraestructura Hidroagrícola</t>
  </si>
  <si>
    <t>Tratamiento de Aguas Residuales</t>
  </si>
  <si>
    <t>Programa de Recuperación y Repoblación de Especies en Riesgo</t>
  </si>
  <si>
    <t>Investigar y perseguir los delitos del orden federal</t>
  </si>
  <si>
    <t>Investigar y perseguir los delitos relativos a la Delincuencia Organizada</t>
  </si>
  <si>
    <t>Programa IMSS-PROSPERA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</si>
  <si>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</si>
  <si>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</si>
  <si>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</si>
  <si>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</si>
  <si>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</si>
  <si>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</si>
  <si>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Programa de Atención a Jornaleros Agrícolas</t>
  </si>
  <si>
    <t>Programa de Coinversión Social</t>
  </si>
  <si>
    <t>Programa de Apoyo a las Instancias de Mujeres en las Entidades Federativas (PAIMEF)</t>
  </si>
  <si>
    <t>Pensión para Adultos Mayores</t>
  </si>
  <si>
    <t>Seguro de vida para jefas de familia</t>
  </si>
  <si>
    <t>Programa de Calidad y Atención Integral al Turismo</t>
  </si>
  <si>
    <t>Conservación y mantenimiento a los CIP's</t>
  </si>
  <si>
    <t>Promoción de México como Destino Turístico</t>
  </si>
  <si>
    <t>Proyectos de infraestructura de turismo</t>
  </si>
  <si>
    <t>Programa de Desarrollo Regional Turístico Sustentable y Pueblos Mágicos</t>
  </si>
  <si>
    <t>Protección de los Derechos Humanos de Indígenas en Reclusión</t>
  </si>
  <si>
    <t>Promover los Derechos Humanos de los pueblos y las comunidades indígenas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</si>
  <si>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</si>
  <si>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</si>
  <si>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</si>
  <si>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</si>
  <si>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Innovación tecnológica para incrementar la productividad de las empresas</t>
  </si>
  <si>
    <t>4U7</t>
  </si>
  <si>
    <t>Subsidios en materia de seguridad pública</t>
  </si>
  <si>
    <t>5P2</t>
  </si>
  <si>
    <t>Diseño, conducción y ejecución de la política exterior</t>
  </si>
  <si>
    <t>Entidades no Sectorizadas</t>
  </si>
  <si>
    <t>6F35</t>
  </si>
  <si>
    <t>Programa de Inclusión Financiera</t>
  </si>
  <si>
    <t>6S265</t>
  </si>
  <si>
    <t>Programa de aseguramiento agropecuario</t>
  </si>
  <si>
    <t>8E3</t>
  </si>
  <si>
    <t>Desarrollo y Vinculación de la Investigación Científica y Tecnológica con el Sector</t>
  </si>
  <si>
    <t>8S266</t>
  </si>
  <si>
    <t>Programa de Apoyos a Pequeños Productores</t>
  </si>
  <si>
    <t>10G1</t>
  </si>
  <si>
    <t>Aplicación y modernización del marco regulatorio y operativo en materia mercantil, de normalización e inversión extranjera</t>
  </si>
  <si>
    <t>11S267</t>
  </si>
  <si>
    <t>11S269</t>
  </si>
  <si>
    <t>Fortalecimiento de la Calidad Educativa</t>
  </si>
  <si>
    <t>Programa de Cultura Física y Deporte</t>
  </si>
  <si>
    <t>12P18</t>
  </si>
  <si>
    <t>Prevención y control de enfermedades</t>
  </si>
  <si>
    <t>12P20</t>
  </si>
  <si>
    <t>Salud materna, sexual y reproductiva</t>
  </si>
  <si>
    <t>12S272</t>
  </si>
  <si>
    <t>Apoyos para la protección de las personas en estado de necesidad</t>
  </si>
  <si>
    <t>15P5</t>
  </si>
  <si>
    <t>Política de Desarrollo Urbano y Ordenamiento del Territorio</t>
  </si>
  <si>
    <t>15S254</t>
  </si>
  <si>
    <t>15S273</t>
  </si>
  <si>
    <t>15S274</t>
  </si>
  <si>
    <t>Programa de Prevención de Riesgos</t>
  </si>
  <si>
    <t>Programa de Infraestructura</t>
  </si>
  <si>
    <t>Programa de Apoyo a la Vivienda</t>
  </si>
  <si>
    <t>16K141</t>
  </si>
  <si>
    <t>Infraestructura para la modernización y rehabilitación de riego y temporal tecnificado</t>
  </si>
  <si>
    <t>20S17</t>
  </si>
  <si>
    <t>21F5</t>
  </si>
  <si>
    <t>Desarrollo y promoción de proyectos turísticos sustentables</t>
  </si>
  <si>
    <t>38E3</t>
  </si>
  <si>
    <t>Investigación científica, desarrollo e innovación</t>
  </si>
  <si>
    <t>38S278</t>
  </si>
  <si>
    <t>Fomento Regional de las Capacidades Científicas, Tecnológicas y de Innovación</t>
  </si>
  <si>
    <t>47M1</t>
  </si>
  <si>
    <t>47O1</t>
  </si>
  <si>
    <t>47P13</t>
  </si>
  <si>
    <t>47S10</t>
  </si>
  <si>
    <t>47S178</t>
  </si>
  <si>
    <t>47S179</t>
  </si>
  <si>
    <t>47S249</t>
  </si>
  <si>
    <t>47U11</t>
  </si>
  <si>
    <t>(4)=(3/1)</t>
  </si>
  <si>
    <t>(5)=(3/2)</t>
  </si>
  <si>
    <t xml:space="preserve">Informes sobre la Situación Económica,
las Finanzas Públicas y la Deuda Pública </t>
  </si>
  <si>
    <t>Primer Trimestre de 2016</t>
  </si>
  <si>
    <r>
      <t xml:space="preserve">Observado </t>
    </r>
    <r>
      <rPr>
        <b/>
        <vertAlign val="superscript"/>
        <sz val="9"/>
        <rFont val="Soberana Sans"/>
        <family val="3"/>
      </rPr>
      <t>p_/</t>
    </r>
  </si>
  <si>
    <t>Enero-marzo</t>
  </si>
  <si>
    <t>n.a. no aplicable.</t>
  </si>
  <si>
    <t>V. AVANCE FINANCIERO DE LOS PRINCIPALES PROGRAMAS 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</si>
</sst>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10"/>
      <name val="Soberana Sans"/>
      <family val="3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i/>
      <sz val="9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4D79B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11" fontId="4" fillId="0" borderId="0" xfId="0" quotePrefix="1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10" fillId="0" borderId="0" xfId="2" applyFont="1" applyFill="1" applyBorder="1" applyAlignment="1">
      <alignment horizontal="center" vertical="top"/>
    </xf>
    <xf numFmtId="0" fontId="10" fillId="0" borderId="0" xfId="2" applyFont="1" applyFill="1" applyBorder="1" applyAlignment="1">
      <alignment horizontal="right" vertical="top" wrapText="1"/>
    </xf>
    <xf numFmtId="0" fontId="10" fillId="0" borderId="0" xfId="2" applyFont="1" applyFill="1" applyBorder="1" applyAlignment="1">
      <alignment horizontal="right" vertical="top"/>
    </xf>
    <xf numFmtId="0" fontId="10" fillId="0" borderId="1" xfId="2" applyFont="1" applyFill="1" applyBorder="1" applyAlignment="1">
      <alignment vertical="top"/>
    </xf>
    <xf numFmtId="0" fontId="10" fillId="0" borderId="1" xfId="2" applyFont="1" applyFill="1" applyBorder="1" applyAlignment="1">
      <alignment horizontal="center" vertical="top"/>
    </xf>
    <xf numFmtId="0" fontId="10" fillId="0" borderId="1" xfId="2" quotePrefix="1" applyFont="1" applyFill="1" applyBorder="1" applyAlignment="1">
      <alignment horizontal="right" vertical="top"/>
    </xf>
    <xf numFmtId="0" fontId="10" fillId="0" borderId="1" xfId="2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10" fillId="0" borderId="0" xfId="0" applyNumberFormat="1" applyFont="1" applyFill="1" applyBorder="1" applyAlignment="1">
      <alignment horizontal="right" vertical="top"/>
    </xf>
    <xf numFmtId="0" fontId="10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164" fontId="10" fillId="2" borderId="0" xfId="0" applyNumberFormat="1" applyFont="1" applyFill="1" applyBorder="1" applyAlignment="1">
      <alignment vertical="top"/>
    </xf>
    <xf numFmtId="166" fontId="10" fillId="2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166" fontId="11" fillId="0" borderId="0" xfId="0" applyNumberFormat="1" applyFont="1" applyFill="1" applyBorder="1" applyAlignment="1">
      <alignment horizontal="right" vertical="top"/>
    </xf>
    <xf numFmtId="166" fontId="10" fillId="0" borderId="0" xfId="0" applyNumberFormat="1" applyFont="1" applyFill="1" applyBorder="1" applyAlignment="1">
      <alignment horizontal="right" vertical="top"/>
    </xf>
    <xf numFmtId="0" fontId="11" fillId="0" borderId="0" xfId="0" quotePrefix="1" applyFont="1" applyFill="1" applyBorder="1" applyAlignment="1">
      <alignment horizontal="left" vertical="top"/>
    </xf>
    <xf numFmtId="165" fontId="11" fillId="0" borderId="0" xfId="1" applyNumberFormat="1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166" fontId="11" fillId="0" borderId="1" xfId="0" applyNumberFormat="1" applyFont="1" applyFill="1" applyBorder="1" applyAlignment="1">
      <alignment horizontal="right" vertical="top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6">
    <cellStyle name="Millares" xfId="1" builtinId="3"/>
    <cellStyle name="Millares 2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2" defaultPivotStyle="PivotStyleLight16"/>
  <colors>
    <mruColors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7"/>
  <sheetViews>
    <sheetView showGridLines="0" tabSelected="1" topLeftCell="C1" zoomScaleNormal="100" workbookViewId="0">
      <selection activeCell="F124" sqref="F124"/>
    </sheetView>
  </sheetViews>
  <sheetFormatPr baseColWidth="10" defaultRowHeight="12.75" x14ac:dyDescent="0.2"/>
  <cols>
    <col min="1" max="1" width="4.42578125" style="1" hidden="1" customWidth="1"/>
    <col min="2" max="2" width="7" style="1" hidden="1" customWidth="1"/>
    <col min="3" max="4" width="3" style="1" customWidth="1"/>
    <col min="5" max="5" width="57.140625" style="1" customWidth="1"/>
    <col min="6" max="8" width="13.7109375" style="1" customWidth="1"/>
    <col min="9" max="9" width="2.28515625" style="1" customWidth="1"/>
    <col min="10" max="11" width="12.85546875" style="1" customWidth="1"/>
    <col min="12" max="16384" width="11.42578125" style="1"/>
  </cols>
  <sheetData>
    <row r="1" spans="1:17" ht="61.5" customHeight="1" x14ac:dyDescent="0.2">
      <c r="C1" s="38" t="s">
        <v>457</v>
      </c>
      <c r="D1" s="39"/>
      <c r="E1" s="39"/>
      <c r="F1" s="39"/>
      <c r="G1" s="8" t="s">
        <v>458</v>
      </c>
    </row>
    <row r="2" spans="1:17" ht="37.5" customHeight="1" x14ac:dyDescent="0.3">
      <c r="C2" s="40" t="s">
        <v>462</v>
      </c>
      <c r="D2" s="40"/>
      <c r="E2" s="40"/>
      <c r="F2" s="40"/>
      <c r="G2" s="40"/>
      <c r="H2" s="40"/>
      <c r="I2" s="40"/>
      <c r="J2" s="40"/>
      <c r="K2" s="40"/>
    </row>
    <row r="3" spans="1:17" s="5" customFormat="1" ht="18.75" customHeight="1" x14ac:dyDescent="0.2">
      <c r="C3" s="43" t="s">
        <v>14</v>
      </c>
      <c r="D3" s="44"/>
      <c r="E3" s="44"/>
      <c r="F3" s="44"/>
      <c r="G3" s="44"/>
      <c r="H3" s="44"/>
      <c r="I3" s="44"/>
      <c r="J3" s="44"/>
      <c r="K3" s="44"/>
    </row>
    <row r="4" spans="1:17" s="5" customFormat="1" ht="20.25" customHeight="1" x14ac:dyDescent="0.2">
      <c r="C4" s="43" t="s">
        <v>237</v>
      </c>
      <c r="D4" s="44"/>
      <c r="E4" s="44"/>
      <c r="F4" s="44"/>
      <c r="G4" s="44"/>
      <c r="H4" s="44"/>
      <c r="I4" s="44"/>
      <c r="J4" s="44"/>
      <c r="K4" s="44"/>
    </row>
    <row r="5" spans="1:17" s="5" customFormat="1" ht="17.25" customHeight="1" x14ac:dyDescent="0.2">
      <c r="C5" s="43" t="s">
        <v>0</v>
      </c>
      <c r="D5" s="44"/>
      <c r="E5" s="44"/>
      <c r="F5" s="44"/>
      <c r="G5" s="44"/>
      <c r="H5" s="44"/>
      <c r="I5" s="44"/>
      <c r="J5" s="44"/>
      <c r="K5" s="44"/>
    </row>
    <row r="6" spans="1:17" s="5" customFormat="1" ht="30" customHeight="1" x14ac:dyDescent="0.25">
      <c r="C6" s="9"/>
      <c r="D6" s="9"/>
      <c r="E6" s="9"/>
      <c r="F6" s="10" t="s">
        <v>15</v>
      </c>
      <c r="G6" s="41" t="s">
        <v>460</v>
      </c>
      <c r="H6" s="41"/>
      <c r="I6" s="33"/>
      <c r="J6" s="42" t="s">
        <v>2</v>
      </c>
      <c r="K6" s="42"/>
    </row>
    <row r="7" spans="1:17" s="5" customFormat="1" ht="27" x14ac:dyDescent="0.25">
      <c r="C7" s="9"/>
      <c r="D7" s="11" t="s">
        <v>16</v>
      </c>
      <c r="E7" s="9"/>
      <c r="F7" s="12" t="s">
        <v>238</v>
      </c>
      <c r="G7" s="32" t="s">
        <v>1</v>
      </c>
      <c r="H7" s="33" t="s">
        <v>459</v>
      </c>
      <c r="I7" s="33"/>
      <c r="J7" s="14" t="s">
        <v>3</v>
      </c>
      <c r="K7" s="13" t="s">
        <v>4</v>
      </c>
      <c r="O7" s="32"/>
      <c r="P7" s="10"/>
      <c r="Q7" s="33"/>
    </row>
    <row r="8" spans="1:17" s="5" customFormat="1" ht="14.25" thickBot="1" x14ac:dyDescent="0.3">
      <c r="C8" s="15"/>
      <c r="D8" s="15"/>
      <c r="E8" s="15"/>
      <c r="F8" s="16" t="s">
        <v>5</v>
      </c>
      <c r="G8" s="16" t="s">
        <v>6</v>
      </c>
      <c r="H8" s="17" t="s">
        <v>7</v>
      </c>
      <c r="I8" s="17"/>
      <c r="J8" s="18" t="s">
        <v>455</v>
      </c>
      <c r="K8" s="18" t="s">
        <v>456</v>
      </c>
      <c r="O8" s="33"/>
      <c r="P8" s="13"/>
      <c r="Q8" s="33"/>
    </row>
    <row r="9" spans="1:17" s="2" customFormat="1" ht="13.5" x14ac:dyDescent="0.2">
      <c r="C9" s="11" t="s">
        <v>8</v>
      </c>
      <c r="D9" s="11"/>
      <c r="E9" s="11"/>
      <c r="F9" s="19">
        <f>+F10+F23+F25+F38+F40+F55+F78+F92+F122+F149+F151+F159+F171+F190+F193+F195+F214+F222+F225+F233</f>
        <v>929108.98286200024</v>
      </c>
      <c r="G9" s="19">
        <f>+G10+G23+G25+G38+G40+G55+G78+G92+G122+G149+G151+G159+G171+G190+G193+G195+G214+G222+G225+G233</f>
        <v>235935.10356346003</v>
      </c>
      <c r="H9" s="19">
        <f>+H10+H23+H25+H38+H40+H55+H78+H92+H122+H149+H151+H159+H171+H190+H193+H195+H214+H222+H225+H233</f>
        <v>224404.78349256003</v>
      </c>
      <c r="I9" s="19"/>
      <c r="J9" s="20">
        <f>+IF(H9=0,"0.0",(IF(F9=0,"n.a.",(H9/F9)*100)))</f>
        <v>24.152686889465873</v>
      </c>
      <c r="K9" s="20">
        <f>+IF(G9=0,"0.0",(IF(H9=0,"n.a.",(H9/G9)*100)))</f>
        <v>95.112927285193635</v>
      </c>
    </row>
    <row r="10" spans="1:17" s="3" customFormat="1" ht="13.5" x14ac:dyDescent="0.2">
      <c r="C10" s="21" t="s">
        <v>18</v>
      </c>
      <c r="D10" s="21"/>
      <c r="E10" s="22"/>
      <c r="F10" s="23">
        <f>+SUM(F11:F22)</f>
        <v>58684.941047999993</v>
      </c>
      <c r="G10" s="23">
        <f>+SUM(G11:G22)</f>
        <v>13760.448509079999</v>
      </c>
      <c r="H10" s="23">
        <f>+SUM(H11:H22)</f>
        <v>13895.711488949999</v>
      </c>
      <c r="I10" s="23"/>
      <c r="J10" s="24">
        <f t="shared" ref="J10:J73" si="0">+IF(H10=0,"0.0",(IF(F10=0,"n.a.",(H10/F10)*100)))</f>
        <v>23.678496119787056</v>
      </c>
      <c r="K10" s="24">
        <f t="shared" ref="K10:K73" si="1">+IF(G10=0,"0.0",(IF(H10=0,"n.a.",(H10/G10)*100)))</f>
        <v>100.98298380158717</v>
      </c>
    </row>
    <row r="11" spans="1:17" s="3" customFormat="1" ht="13.5" x14ac:dyDescent="0.2">
      <c r="A11" s="3" t="s">
        <v>44</v>
      </c>
      <c r="C11" s="25"/>
      <c r="D11" s="26" t="s">
        <v>239</v>
      </c>
      <c r="E11" s="25"/>
      <c r="F11" s="27">
        <v>3273.2047689999999</v>
      </c>
      <c r="G11" s="27">
        <v>977.90800472999979</v>
      </c>
      <c r="H11" s="27">
        <v>974.87684273000002</v>
      </c>
      <c r="I11" s="27"/>
      <c r="J11" s="28">
        <f t="shared" si="0"/>
        <v>29.783558057928516</v>
      </c>
      <c r="K11" s="28">
        <f t="shared" si="1"/>
        <v>99.690036078512662</v>
      </c>
    </row>
    <row r="12" spans="1:17" s="3" customFormat="1" ht="13.5" x14ac:dyDescent="0.2">
      <c r="A12" s="3" t="s">
        <v>45</v>
      </c>
      <c r="C12" s="25"/>
      <c r="D12" s="26" t="s">
        <v>240</v>
      </c>
      <c r="E12" s="25"/>
      <c r="F12" s="27">
        <v>1925.4652329999999</v>
      </c>
      <c r="G12" s="27">
        <v>379.66521630000005</v>
      </c>
      <c r="H12" s="27">
        <v>695.58072757000014</v>
      </c>
      <c r="I12" s="27"/>
      <c r="J12" s="28">
        <f t="shared" si="0"/>
        <v>36.125333018152716</v>
      </c>
      <c r="K12" s="28">
        <f t="shared" si="1"/>
        <v>183.20896877220721</v>
      </c>
    </row>
    <row r="13" spans="1:17" s="3" customFormat="1" ht="13.5" x14ac:dyDescent="0.2">
      <c r="A13" s="3" t="s">
        <v>46</v>
      </c>
      <c r="C13" s="25"/>
      <c r="D13" s="26" t="s">
        <v>241</v>
      </c>
      <c r="E13" s="25"/>
      <c r="F13" s="27">
        <v>579.92102499999999</v>
      </c>
      <c r="G13" s="27">
        <v>41.877334250000004</v>
      </c>
      <c r="H13" s="27">
        <v>41.691774250000009</v>
      </c>
      <c r="I13" s="27"/>
      <c r="J13" s="28">
        <f t="shared" si="0"/>
        <v>7.1892158505548256</v>
      </c>
      <c r="K13" s="28">
        <f t="shared" si="1"/>
        <v>99.556896341843924</v>
      </c>
    </row>
    <row r="14" spans="1:17" s="3" customFormat="1" ht="13.5" x14ac:dyDescent="0.2">
      <c r="A14" s="3" t="s">
        <v>47</v>
      </c>
      <c r="C14" s="25"/>
      <c r="D14" s="26" t="s">
        <v>242</v>
      </c>
      <c r="E14" s="25"/>
      <c r="F14" s="27">
        <v>1584.0418950000001</v>
      </c>
      <c r="G14" s="27">
        <v>342.01414973000016</v>
      </c>
      <c r="H14" s="27">
        <v>340.01585173000012</v>
      </c>
      <c r="I14" s="27"/>
      <c r="J14" s="28">
        <f t="shared" si="0"/>
        <v>21.465079478216712</v>
      </c>
      <c r="K14" s="28">
        <f t="shared" si="1"/>
        <v>99.415726512608444</v>
      </c>
    </row>
    <row r="15" spans="1:17" s="3" customFormat="1" ht="13.5" x14ac:dyDescent="0.2">
      <c r="A15" s="3" t="s">
        <v>48</v>
      </c>
      <c r="C15" s="25"/>
      <c r="D15" s="26" t="s">
        <v>243</v>
      </c>
      <c r="E15" s="25"/>
      <c r="F15" s="27">
        <v>25065.882426</v>
      </c>
      <c r="G15" s="27">
        <v>5934.1798418499993</v>
      </c>
      <c r="H15" s="27">
        <v>5889.9046566799998</v>
      </c>
      <c r="I15" s="27"/>
      <c r="J15" s="28">
        <f t="shared" si="0"/>
        <v>23.497695220059754</v>
      </c>
      <c r="K15" s="28">
        <f t="shared" si="1"/>
        <v>99.253895460704527</v>
      </c>
    </row>
    <row r="16" spans="1:17" s="3" customFormat="1" ht="13.5" x14ac:dyDescent="0.2">
      <c r="A16" s="3" t="s">
        <v>49</v>
      </c>
      <c r="C16" s="25"/>
      <c r="D16" s="26" t="s">
        <v>244</v>
      </c>
      <c r="E16" s="25"/>
      <c r="F16" s="27">
        <v>17972.744078</v>
      </c>
      <c r="G16" s="27">
        <v>4789.4336257100003</v>
      </c>
      <c r="H16" s="27">
        <v>4659.0775138800009</v>
      </c>
      <c r="I16" s="27"/>
      <c r="J16" s="28">
        <f t="shared" si="0"/>
        <v>25.923017062169514</v>
      </c>
      <c r="K16" s="28">
        <f t="shared" si="1"/>
        <v>97.278256219477839</v>
      </c>
    </row>
    <row r="17" spans="1:11" s="3" customFormat="1" ht="13.5" x14ac:dyDescent="0.2">
      <c r="A17" s="3" t="s">
        <v>50</v>
      </c>
      <c r="C17" s="25"/>
      <c r="D17" s="26" t="s">
        <v>245</v>
      </c>
      <c r="E17" s="25"/>
      <c r="F17" s="27">
        <v>802.11723500000005</v>
      </c>
      <c r="G17" s="27">
        <v>0.75787841</v>
      </c>
      <c r="H17" s="27">
        <v>0.75321300999999996</v>
      </c>
      <c r="I17" s="27"/>
      <c r="J17" s="28">
        <f t="shared" si="0"/>
        <v>9.3903107567561483E-2</v>
      </c>
      <c r="K17" s="28">
        <f t="shared" si="1"/>
        <v>99.384413127694188</v>
      </c>
    </row>
    <row r="18" spans="1:11" s="3" customFormat="1" ht="13.5" x14ac:dyDescent="0.2">
      <c r="A18" s="3" t="s">
        <v>51</v>
      </c>
      <c r="C18" s="25"/>
      <c r="D18" s="26" t="s">
        <v>246</v>
      </c>
      <c r="E18" s="25"/>
      <c r="F18" s="27">
        <v>206.66196500000001</v>
      </c>
      <c r="G18" s="27">
        <v>41.182429960000015</v>
      </c>
      <c r="H18" s="27">
        <v>40.865891960000013</v>
      </c>
      <c r="I18" s="27"/>
      <c r="J18" s="28">
        <f t="shared" si="0"/>
        <v>19.774268554932213</v>
      </c>
      <c r="K18" s="28">
        <f t="shared" si="1"/>
        <v>99.231376098235458</v>
      </c>
    </row>
    <row r="19" spans="1:11" s="3" customFormat="1" ht="13.5" x14ac:dyDescent="0.2">
      <c r="A19" s="3" t="s">
        <v>52</v>
      </c>
      <c r="C19" s="25"/>
      <c r="D19" s="26" t="s">
        <v>247</v>
      </c>
      <c r="E19" s="25"/>
      <c r="F19" s="27">
        <v>75.578365000000005</v>
      </c>
      <c r="G19" s="27">
        <v>17.259005219999999</v>
      </c>
      <c r="H19" s="27">
        <v>17.097834219999999</v>
      </c>
      <c r="I19" s="27"/>
      <c r="J19" s="28">
        <f t="shared" si="0"/>
        <v>22.622656920403077</v>
      </c>
      <c r="K19" s="28">
        <f t="shared" si="1"/>
        <v>99.066162864281239</v>
      </c>
    </row>
    <row r="20" spans="1:11" s="3" customFormat="1" ht="13.5" x14ac:dyDescent="0.2">
      <c r="A20" s="3" t="s">
        <v>53</v>
      </c>
      <c r="C20" s="25"/>
      <c r="D20" s="26" t="s">
        <v>248</v>
      </c>
      <c r="E20" s="25"/>
      <c r="F20" s="27">
        <v>143.81558799999999</v>
      </c>
      <c r="G20" s="27">
        <v>17.255595120000006</v>
      </c>
      <c r="H20" s="27">
        <v>17.255595120000006</v>
      </c>
      <c r="I20" s="27"/>
      <c r="J20" s="28">
        <f t="shared" si="0"/>
        <v>11.998417807115601</v>
      </c>
      <c r="K20" s="28">
        <f t="shared" si="1"/>
        <v>100</v>
      </c>
    </row>
    <row r="21" spans="1:11" s="3" customFormat="1" ht="13.5" x14ac:dyDescent="0.2">
      <c r="A21" s="3" t="s">
        <v>54</v>
      </c>
      <c r="C21" s="25"/>
      <c r="D21" s="26" t="s">
        <v>249</v>
      </c>
      <c r="E21" s="25"/>
      <c r="F21" s="27">
        <v>1102.81062</v>
      </c>
      <c r="G21" s="27">
        <v>353.72815279999992</v>
      </c>
      <c r="H21" s="27">
        <v>353.4043127999999</v>
      </c>
      <c r="I21" s="27"/>
      <c r="J21" s="28">
        <f t="shared" si="0"/>
        <v>32.045784325145497</v>
      </c>
      <c r="K21" s="28">
        <f t="shared" si="1"/>
        <v>99.908449469617665</v>
      </c>
    </row>
    <row r="22" spans="1:11" s="3" customFormat="1" ht="13.5" x14ac:dyDescent="0.2">
      <c r="A22" s="3" t="s">
        <v>405</v>
      </c>
      <c r="C22" s="25"/>
      <c r="D22" s="26" t="s">
        <v>406</v>
      </c>
      <c r="E22" s="25"/>
      <c r="F22" s="27">
        <v>5952.6978490000001</v>
      </c>
      <c r="G22" s="27">
        <v>865.187275</v>
      </c>
      <c r="H22" s="27">
        <v>865.187275</v>
      </c>
      <c r="I22" s="27"/>
      <c r="J22" s="28">
        <f t="shared" si="0"/>
        <v>14.534372429894853</v>
      </c>
      <c r="K22" s="28">
        <f t="shared" si="1"/>
        <v>100</v>
      </c>
    </row>
    <row r="23" spans="1:11" s="3" customFormat="1" ht="13.5" x14ac:dyDescent="0.2">
      <c r="A23" s="3" t="s">
        <v>55</v>
      </c>
      <c r="C23" s="21" t="s">
        <v>19</v>
      </c>
      <c r="D23" s="21"/>
      <c r="E23" s="22"/>
      <c r="F23" s="23">
        <f>+F24</f>
        <v>3999.0289210000001</v>
      </c>
      <c r="G23" s="23">
        <f>+G24</f>
        <v>1396.2695626500008</v>
      </c>
      <c r="H23" s="23">
        <f t="shared" ref="H23" si="2">+H24</f>
        <v>1386.3856046100013</v>
      </c>
      <c r="I23" s="23"/>
      <c r="J23" s="24">
        <f t="shared" si="0"/>
        <v>34.668056470652395</v>
      </c>
      <c r="K23" s="24">
        <f t="shared" si="1"/>
        <v>99.292116772835712</v>
      </c>
    </row>
    <row r="24" spans="1:11" s="3" customFormat="1" ht="13.5" x14ac:dyDescent="0.2">
      <c r="A24" s="3" t="s">
        <v>407</v>
      </c>
      <c r="C24" s="25"/>
      <c r="D24" s="26" t="s">
        <v>408</v>
      </c>
      <c r="E24" s="25"/>
      <c r="F24" s="27">
        <v>3999.0289210000001</v>
      </c>
      <c r="G24" s="27">
        <v>1396.2695626500008</v>
      </c>
      <c r="H24" s="27">
        <v>1386.3856046100013</v>
      </c>
      <c r="I24" s="27"/>
      <c r="J24" s="28">
        <f t="shared" si="0"/>
        <v>34.668056470652395</v>
      </c>
      <c r="K24" s="28">
        <f t="shared" si="1"/>
        <v>99.292116772835712</v>
      </c>
    </row>
    <row r="25" spans="1:11" s="3" customFormat="1" ht="13.5" x14ac:dyDescent="0.2">
      <c r="A25" s="3" t="s">
        <v>56</v>
      </c>
      <c r="C25" s="21" t="s">
        <v>20</v>
      </c>
      <c r="D25" s="21"/>
      <c r="E25" s="22"/>
      <c r="F25" s="23">
        <f>SUM(F26:F37)</f>
        <v>18277.536271999998</v>
      </c>
      <c r="G25" s="23">
        <f>SUM(G26:G37)</f>
        <v>6149.761104629999</v>
      </c>
      <c r="H25" s="23">
        <f t="shared" ref="H25" si="3">SUM(H26:H37)</f>
        <v>5712.1573661299981</v>
      </c>
      <c r="I25" s="23"/>
      <c r="J25" s="24">
        <f t="shared" si="0"/>
        <v>31.252337739198765</v>
      </c>
      <c r="K25" s="24">
        <f t="shared" si="1"/>
        <v>92.884215645864032</v>
      </c>
    </row>
    <row r="26" spans="1:11" s="3" customFormat="1" ht="13.5" x14ac:dyDescent="0.2">
      <c r="A26" s="3" t="s">
        <v>58</v>
      </c>
      <c r="C26" s="25"/>
      <c r="D26" s="26" t="s">
        <v>257</v>
      </c>
      <c r="E26" s="25"/>
      <c r="F26" s="27">
        <v>545.41747999999995</v>
      </c>
      <c r="G26" s="27">
        <v>122.75649700000002</v>
      </c>
      <c r="H26" s="27">
        <v>105.30358481000003</v>
      </c>
      <c r="I26" s="27"/>
      <c r="J26" s="28">
        <f t="shared" si="0"/>
        <v>19.306969188079567</v>
      </c>
      <c r="K26" s="28">
        <f t="shared" si="1"/>
        <v>85.782494111085626</v>
      </c>
    </row>
    <row r="27" spans="1:11" s="3" customFormat="1" ht="13.5" x14ac:dyDescent="0.2">
      <c r="A27" s="3" t="s">
        <v>59</v>
      </c>
      <c r="C27" s="25"/>
      <c r="D27" s="26" t="s">
        <v>258</v>
      </c>
      <c r="E27" s="25"/>
      <c r="F27" s="27">
        <v>2974.2690659999998</v>
      </c>
      <c r="G27" s="27">
        <v>950.34454306000009</v>
      </c>
      <c r="H27" s="27">
        <v>869.8242882100003</v>
      </c>
      <c r="I27" s="27"/>
      <c r="J27" s="28">
        <f t="shared" si="0"/>
        <v>29.244976460041638</v>
      </c>
      <c r="K27" s="28">
        <f t="shared" si="1"/>
        <v>91.527256568366894</v>
      </c>
    </row>
    <row r="28" spans="1:11" s="3" customFormat="1" ht="13.5" x14ac:dyDescent="0.2">
      <c r="A28" s="3" t="s">
        <v>60</v>
      </c>
      <c r="C28" s="25"/>
      <c r="D28" s="26" t="s">
        <v>259</v>
      </c>
      <c r="E28" s="25"/>
      <c r="F28" s="27">
        <v>9223.9428380000008</v>
      </c>
      <c r="G28" s="27">
        <v>2968.3515295699999</v>
      </c>
      <c r="H28" s="27">
        <v>2713.2407775499987</v>
      </c>
      <c r="I28" s="27"/>
      <c r="J28" s="28">
        <f t="shared" si="0"/>
        <v>29.415195054898046</v>
      </c>
      <c r="K28" s="28">
        <f t="shared" si="1"/>
        <v>91.405642172813785</v>
      </c>
    </row>
    <row r="29" spans="1:11" s="3" customFormat="1" ht="13.5" x14ac:dyDescent="0.2">
      <c r="A29" s="3" t="s">
        <v>61</v>
      </c>
      <c r="C29" s="25"/>
      <c r="D29" s="26" t="s">
        <v>260</v>
      </c>
      <c r="E29" s="25"/>
      <c r="F29" s="27">
        <v>525</v>
      </c>
      <c r="G29" s="27">
        <v>162</v>
      </c>
      <c r="H29" s="27">
        <v>162</v>
      </c>
      <c r="I29" s="27"/>
      <c r="J29" s="28">
        <f t="shared" si="0"/>
        <v>30.857142857142854</v>
      </c>
      <c r="K29" s="28">
        <f t="shared" si="1"/>
        <v>100</v>
      </c>
    </row>
    <row r="30" spans="1:11" s="3" customFormat="1" ht="13.5" x14ac:dyDescent="0.2">
      <c r="A30" s="3" t="s">
        <v>62</v>
      </c>
      <c r="C30" s="25"/>
      <c r="D30" s="26" t="s">
        <v>261</v>
      </c>
      <c r="E30" s="25"/>
      <c r="F30" s="27">
        <v>75</v>
      </c>
      <c r="G30" s="27">
        <v>18</v>
      </c>
      <c r="H30" s="27">
        <v>18</v>
      </c>
      <c r="I30" s="27"/>
      <c r="J30" s="28">
        <f t="shared" si="0"/>
        <v>24</v>
      </c>
      <c r="K30" s="28">
        <f t="shared" si="1"/>
        <v>100</v>
      </c>
    </row>
    <row r="31" spans="1:11" s="3" customFormat="1" ht="13.5" x14ac:dyDescent="0.2">
      <c r="A31" s="3" t="s">
        <v>63</v>
      </c>
      <c r="C31" s="25"/>
      <c r="D31" s="26" t="s">
        <v>262</v>
      </c>
      <c r="E31" s="25"/>
      <c r="F31" s="27">
        <v>210</v>
      </c>
      <c r="G31" s="27">
        <v>210</v>
      </c>
      <c r="H31" s="27">
        <v>210</v>
      </c>
      <c r="I31" s="27"/>
      <c r="J31" s="28">
        <f t="shared" si="0"/>
        <v>100</v>
      </c>
      <c r="K31" s="28">
        <f t="shared" si="1"/>
        <v>100</v>
      </c>
    </row>
    <row r="32" spans="1:11" s="3" customFormat="1" ht="13.5" x14ac:dyDescent="0.2">
      <c r="A32" s="3" t="s">
        <v>64</v>
      </c>
      <c r="C32" s="25"/>
      <c r="D32" s="26" t="s">
        <v>263</v>
      </c>
      <c r="E32" s="25"/>
      <c r="F32" s="27">
        <v>500</v>
      </c>
      <c r="G32" s="27">
        <v>240</v>
      </c>
      <c r="H32" s="27">
        <v>240</v>
      </c>
      <c r="I32" s="27"/>
      <c r="J32" s="28">
        <f t="shared" si="0"/>
        <v>48</v>
      </c>
      <c r="K32" s="28">
        <f t="shared" si="1"/>
        <v>100</v>
      </c>
    </row>
    <row r="33" spans="1:11" s="3" customFormat="1" ht="13.5" x14ac:dyDescent="0.2">
      <c r="A33" s="3" t="s">
        <v>65</v>
      </c>
      <c r="C33" s="25"/>
      <c r="D33" s="26" t="s">
        <v>264</v>
      </c>
      <c r="E33" s="25"/>
      <c r="F33" s="27">
        <v>336</v>
      </c>
      <c r="G33" s="27">
        <v>124.32</v>
      </c>
      <c r="H33" s="27">
        <v>124.32</v>
      </c>
      <c r="I33" s="27"/>
      <c r="J33" s="28">
        <f t="shared" si="0"/>
        <v>37</v>
      </c>
      <c r="K33" s="28">
        <f t="shared" si="1"/>
        <v>100</v>
      </c>
    </row>
    <row r="34" spans="1:11" s="3" customFormat="1" ht="13.5" x14ac:dyDescent="0.2">
      <c r="A34" s="3" t="s">
        <v>66</v>
      </c>
      <c r="C34" s="25"/>
      <c r="D34" s="26" t="s">
        <v>265</v>
      </c>
      <c r="E34" s="25"/>
      <c r="F34" s="27">
        <v>246.2</v>
      </c>
      <c r="G34" s="27">
        <v>82.164000000000001</v>
      </c>
      <c r="H34" s="27">
        <v>82.164000000000001</v>
      </c>
      <c r="I34" s="27"/>
      <c r="J34" s="28">
        <f t="shared" si="0"/>
        <v>33.372867587327377</v>
      </c>
      <c r="K34" s="28">
        <f t="shared" si="1"/>
        <v>100</v>
      </c>
    </row>
    <row r="35" spans="1:11" s="3" customFormat="1" ht="13.5" x14ac:dyDescent="0.2">
      <c r="A35" s="3" t="s">
        <v>410</v>
      </c>
      <c r="C35" s="25"/>
      <c r="D35" s="26" t="s">
        <v>411</v>
      </c>
      <c r="E35" s="25"/>
      <c r="F35" s="27">
        <v>846.07170699999995</v>
      </c>
      <c r="G35" s="27">
        <v>230.34850899999998</v>
      </c>
      <c r="H35" s="27">
        <v>229.75931055999996</v>
      </c>
      <c r="I35" s="27"/>
      <c r="J35" s="28">
        <f t="shared" si="0"/>
        <v>27.156009196274894</v>
      </c>
      <c r="K35" s="28">
        <f t="shared" si="1"/>
        <v>99.744214346097621</v>
      </c>
    </row>
    <row r="36" spans="1:11" s="3" customFormat="1" ht="13.5" x14ac:dyDescent="0.2">
      <c r="A36" s="3" t="s">
        <v>67</v>
      </c>
      <c r="C36" s="25"/>
      <c r="D36" s="26" t="s">
        <v>266</v>
      </c>
      <c r="E36" s="25"/>
      <c r="F36" s="27">
        <v>1126.7151799999999</v>
      </c>
      <c r="G36" s="27">
        <v>587.33329300000003</v>
      </c>
      <c r="H36" s="27">
        <v>503.402672</v>
      </c>
      <c r="I36" s="27"/>
      <c r="J36" s="28">
        <f t="shared" si="0"/>
        <v>44.678786701001052</v>
      </c>
      <c r="K36" s="28">
        <f t="shared" si="1"/>
        <v>85.709881935809136</v>
      </c>
    </row>
    <row r="37" spans="1:11" s="3" customFormat="1" ht="13.5" x14ac:dyDescent="0.2">
      <c r="A37" s="3" t="s">
        <v>412</v>
      </c>
      <c r="C37" s="25"/>
      <c r="D37" s="26" t="s">
        <v>413</v>
      </c>
      <c r="E37" s="25"/>
      <c r="F37" s="27">
        <v>1668.920001</v>
      </c>
      <c r="G37" s="27">
        <v>454.14273300000002</v>
      </c>
      <c r="H37" s="27">
        <v>454.14273300000002</v>
      </c>
      <c r="I37" s="27"/>
      <c r="J37" s="28">
        <f t="shared" si="0"/>
        <v>27.211773645703946</v>
      </c>
      <c r="K37" s="28">
        <f t="shared" si="1"/>
        <v>100</v>
      </c>
    </row>
    <row r="38" spans="1:11" s="3" customFormat="1" ht="13.5" x14ac:dyDescent="0.2">
      <c r="A38" s="3" t="s">
        <v>68</v>
      </c>
      <c r="C38" s="21" t="s">
        <v>22</v>
      </c>
      <c r="D38" s="21"/>
      <c r="E38" s="22"/>
      <c r="F38" s="23">
        <f>+F39</f>
        <v>12093.52778</v>
      </c>
      <c r="G38" s="23">
        <f>+G39</f>
        <v>2097.0058634100001</v>
      </c>
      <c r="H38" s="23">
        <f t="shared" ref="H38" si="4">+H39</f>
        <v>2016.5598588500002</v>
      </c>
      <c r="I38" s="23"/>
      <c r="J38" s="24">
        <f t="shared" si="0"/>
        <v>16.674703159692914</v>
      </c>
      <c r="K38" s="24">
        <f t="shared" si="1"/>
        <v>96.163768258178138</v>
      </c>
    </row>
    <row r="39" spans="1:11" s="3" customFormat="1" ht="13.5" x14ac:dyDescent="0.2">
      <c r="A39" s="3" t="s">
        <v>69</v>
      </c>
      <c r="C39" s="25"/>
      <c r="D39" s="26" t="s">
        <v>268</v>
      </c>
      <c r="E39" s="25"/>
      <c r="F39" s="27">
        <v>12093.52778</v>
      </c>
      <c r="G39" s="27">
        <v>2097.0058634100001</v>
      </c>
      <c r="H39" s="27">
        <v>2016.5598588500002</v>
      </c>
      <c r="I39" s="27"/>
      <c r="J39" s="28">
        <f t="shared" si="0"/>
        <v>16.674703159692914</v>
      </c>
      <c r="K39" s="28">
        <f t="shared" si="1"/>
        <v>96.163768258178138</v>
      </c>
    </row>
    <row r="40" spans="1:11" s="3" customFormat="1" ht="13.5" x14ac:dyDescent="0.2">
      <c r="A40" s="3" t="s">
        <v>70</v>
      </c>
      <c r="C40" s="21" t="s">
        <v>23</v>
      </c>
      <c r="D40" s="21"/>
      <c r="E40" s="22"/>
      <c r="F40" s="23">
        <f>+SUM(F41:F54)</f>
        <v>78861.376785999993</v>
      </c>
      <c r="G40" s="23">
        <f>+SUM(G41:G54)</f>
        <v>20132.624970680004</v>
      </c>
      <c r="H40" s="23">
        <f>+SUM(H41:H54)</f>
        <v>13273.858660159998</v>
      </c>
      <c r="I40" s="23"/>
      <c r="J40" s="24">
        <f t="shared" si="0"/>
        <v>16.831888056152302</v>
      </c>
      <c r="K40" s="24">
        <f t="shared" si="1"/>
        <v>65.932081283445555</v>
      </c>
    </row>
    <row r="41" spans="1:11" s="3" customFormat="1" ht="13.5" x14ac:dyDescent="0.2">
      <c r="A41" s="3" t="s">
        <v>71</v>
      </c>
      <c r="C41" s="25"/>
      <c r="D41" s="26" t="s">
        <v>269</v>
      </c>
      <c r="E41" s="25"/>
      <c r="F41" s="27">
        <v>3281.6649040000002</v>
      </c>
      <c r="G41" s="27">
        <v>793.61447516999999</v>
      </c>
      <c r="H41" s="27">
        <v>792.3192106900002</v>
      </c>
      <c r="I41" s="27"/>
      <c r="J41" s="28">
        <f t="shared" si="0"/>
        <v>24.143818271153993</v>
      </c>
      <c r="K41" s="28">
        <f t="shared" si="1"/>
        <v>99.836789206784275</v>
      </c>
    </row>
    <row r="42" spans="1:11" s="3" customFormat="1" ht="13.5" x14ac:dyDescent="0.2">
      <c r="A42" s="6" t="s">
        <v>414</v>
      </c>
      <c r="C42" s="25"/>
      <c r="D42" s="26" t="s">
        <v>415</v>
      </c>
      <c r="E42" s="25"/>
      <c r="F42" s="27">
        <v>412.91034500000001</v>
      </c>
      <c r="G42" s="27">
        <v>109.21104</v>
      </c>
      <c r="H42" s="27">
        <v>109.21104</v>
      </c>
      <c r="I42" s="27"/>
      <c r="J42" s="28">
        <f t="shared" si="0"/>
        <v>26.449092720115789</v>
      </c>
      <c r="K42" s="28">
        <f t="shared" si="1"/>
        <v>100</v>
      </c>
    </row>
    <row r="43" spans="1:11" s="3" customFormat="1" ht="13.5" x14ac:dyDescent="0.2">
      <c r="A43" s="3" t="s">
        <v>72</v>
      </c>
      <c r="C43" s="25"/>
      <c r="D43" s="26" t="s">
        <v>270</v>
      </c>
      <c r="E43" s="25"/>
      <c r="F43" s="27">
        <v>1464.776214</v>
      </c>
      <c r="G43" s="27">
        <v>274.04228379999995</v>
      </c>
      <c r="H43" s="27">
        <v>271.8362853000001</v>
      </c>
      <c r="I43" s="27"/>
      <c r="J43" s="28">
        <f t="shared" si="0"/>
        <v>18.558212695007629</v>
      </c>
      <c r="K43" s="28">
        <f t="shared" si="1"/>
        <v>99.195015283988141</v>
      </c>
    </row>
    <row r="44" spans="1:11" s="3" customFormat="1" ht="13.5" x14ac:dyDescent="0.2">
      <c r="A44" s="3" t="s">
        <v>73</v>
      </c>
      <c r="C44" s="25"/>
      <c r="D44" s="26" t="s">
        <v>271</v>
      </c>
      <c r="E44" s="25"/>
      <c r="F44" s="27">
        <v>1866.523608</v>
      </c>
      <c r="G44" s="27">
        <v>670.03896970999995</v>
      </c>
      <c r="H44" s="27">
        <v>647.95789756000033</v>
      </c>
      <c r="I44" s="27"/>
      <c r="J44" s="28">
        <f t="shared" si="0"/>
        <v>34.714690710732242</v>
      </c>
      <c r="K44" s="28">
        <f t="shared" si="1"/>
        <v>96.704509267639082</v>
      </c>
    </row>
    <row r="45" spans="1:11" s="3" customFormat="1" ht="13.5" x14ac:dyDescent="0.2">
      <c r="A45" s="3" t="s">
        <v>74</v>
      </c>
      <c r="C45" s="25"/>
      <c r="D45" s="26" t="s">
        <v>272</v>
      </c>
      <c r="E45" s="25"/>
      <c r="F45" s="27">
        <v>3271.781888</v>
      </c>
      <c r="G45" s="27">
        <v>1787.6359367299999</v>
      </c>
      <c r="H45" s="27">
        <v>321.45</v>
      </c>
      <c r="I45" s="27"/>
      <c r="J45" s="28">
        <f t="shared" si="0"/>
        <v>9.8249214343716051</v>
      </c>
      <c r="K45" s="28">
        <f t="shared" si="1"/>
        <v>17.981849290186371</v>
      </c>
    </row>
    <row r="46" spans="1:11" s="3" customFormat="1" ht="13.5" x14ac:dyDescent="0.2">
      <c r="A46" s="3" t="s">
        <v>75</v>
      </c>
      <c r="C46" s="25"/>
      <c r="D46" s="26" t="s">
        <v>273</v>
      </c>
      <c r="E46" s="25"/>
      <c r="F46" s="27">
        <v>4908.4953569999998</v>
      </c>
      <c r="G46" s="27">
        <v>2314.1230690799998</v>
      </c>
      <c r="H46" s="27">
        <v>1912.79216479</v>
      </c>
      <c r="I46" s="27"/>
      <c r="J46" s="28">
        <f t="shared" si="0"/>
        <v>38.969012409519124</v>
      </c>
      <c r="K46" s="28">
        <f t="shared" si="1"/>
        <v>82.657322350208773</v>
      </c>
    </row>
    <row r="47" spans="1:11" s="3" customFormat="1" ht="13.5" x14ac:dyDescent="0.2">
      <c r="A47" s="3" t="s">
        <v>76</v>
      </c>
      <c r="C47" s="25"/>
      <c r="D47" s="26" t="s">
        <v>274</v>
      </c>
      <c r="E47" s="25"/>
      <c r="F47" s="27">
        <v>10603.347592</v>
      </c>
      <c r="G47" s="27">
        <v>3406.35370319</v>
      </c>
      <c r="H47" s="27">
        <v>218.34462868</v>
      </c>
      <c r="I47" s="27"/>
      <c r="J47" s="28">
        <f t="shared" si="0"/>
        <v>2.0592046689550796</v>
      </c>
      <c r="K47" s="28">
        <f t="shared" si="1"/>
        <v>6.4099223893139312</v>
      </c>
    </row>
    <row r="48" spans="1:11" s="3" customFormat="1" ht="13.5" x14ac:dyDescent="0.2">
      <c r="A48" s="3" t="s">
        <v>77</v>
      </c>
      <c r="C48" s="25"/>
      <c r="D48" s="26" t="s">
        <v>275</v>
      </c>
      <c r="E48" s="25"/>
      <c r="F48" s="27">
        <v>22259.559444999999</v>
      </c>
      <c r="G48" s="27">
        <v>4000.2696805</v>
      </c>
      <c r="H48" s="27">
        <v>3936.05446729</v>
      </c>
      <c r="I48" s="27"/>
      <c r="J48" s="28">
        <f t="shared" si="0"/>
        <v>17.682535348533715</v>
      </c>
      <c r="K48" s="28">
        <f t="shared" si="1"/>
        <v>98.394727897395811</v>
      </c>
    </row>
    <row r="49" spans="1:11" s="3" customFormat="1" ht="13.5" x14ac:dyDescent="0.2">
      <c r="A49" s="3" t="s">
        <v>78</v>
      </c>
      <c r="C49" s="25"/>
      <c r="D49" s="26" t="s">
        <v>276</v>
      </c>
      <c r="E49" s="25"/>
      <c r="F49" s="27">
        <v>5556.1525270000002</v>
      </c>
      <c r="G49" s="27">
        <v>1733.25781631</v>
      </c>
      <c r="H49" s="27">
        <v>1729.9554201100002</v>
      </c>
      <c r="I49" s="27"/>
      <c r="J49" s="28">
        <f t="shared" si="0"/>
        <v>31.135851863377045</v>
      </c>
      <c r="K49" s="28">
        <f t="shared" si="1"/>
        <v>99.809468841338884</v>
      </c>
    </row>
    <row r="50" spans="1:11" s="3" customFormat="1" ht="13.5" x14ac:dyDescent="0.2">
      <c r="A50" s="3" t="s">
        <v>79</v>
      </c>
      <c r="C50" s="25"/>
      <c r="D50" s="26" t="s">
        <v>277</v>
      </c>
      <c r="E50" s="25"/>
      <c r="F50" s="27">
        <v>2335.5072399999999</v>
      </c>
      <c r="G50" s="27">
        <v>143.49150461000002</v>
      </c>
      <c r="H50" s="27">
        <v>128.71389505000002</v>
      </c>
      <c r="I50" s="27"/>
      <c r="J50" s="28">
        <f t="shared" si="0"/>
        <v>5.511175167669359</v>
      </c>
      <c r="K50" s="28">
        <f t="shared" si="1"/>
        <v>89.701404553416225</v>
      </c>
    </row>
    <row r="51" spans="1:11" s="3" customFormat="1" ht="13.5" x14ac:dyDescent="0.2">
      <c r="A51" s="3" t="s">
        <v>80</v>
      </c>
      <c r="C51" s="25"/>
      <c r="D51" s="26" t="s">
        <v>278</v>
      </c>
      <c r="E51" s="25"/>
      <c r="F51" s="27">
        <v>12071.81054</v>
      </c>
      <c r="G51" s="27">
        <v>2859.7047698800002</v>
      </c>
      <c r="H51" s="27">
        <v>2750.7917253599999</v>
      </c>
      <c r="I51" s="27"/>
      <c r="J51" s="28">
        <f t="shared" si="0"/>
        <v>22.786902728842858</v>
      </c>
      <c r="K51" s="28">
        <f t="shared" si="1"/>
        <v>96.191458444692159</v>
      </c>
    </row>
    <row r="52" spans="1:11" s="3" customFormat="1" ht="13.5" x14ac:dyDescent="0.2">
      <c r="A52" s="3" t="s">
        <v>81</v>
      </c>
      <c r="C52" s="25"/>
      <c r="D52" s="26" t="s">
        <v>279</v>
      </c>
      <c r="E52" s="25"/>
      <c r="F52" s="27">
        <v>2678.629406</v>
      </c>
      <c r="G52" s="27">
        <v>1566.08052838</v>
      </c>
      <c r="H52" s="27">
        <v>0.21552748000000002</v>
      </c>
      <c r="I52" s="27"/>
      <c r="J52" s="28">
        <f t="shared" si="0"/>
        <v>8.0461850944079424E-3</v>
      </c>
      <c r="K52" s="28">
        <f t="shared" si="1"/>
        <v>1.3762222062932357E-2</v>
      </c>
    </row>
    <row r="53" spans="1:11" s="3" customFormat="1" ht="13.5" x14ac:dyDescent="0.2">
      <c r="A53" s="3" t="s">
        <v>416</v>
      </c>
      <c r="C53" s="25"/>
      <c r="D53" s="26" t="s">
        <v>417</v>
      </c>
      <c r="E53" s="25"/>
      <c r="F53" s="27">
        <v>6160.8204770000002</v>
      </c>
      <c r="G53" s="27">
        <v>137.03389831999999</v>
      </c>
      <c r="H53" s="27">
        <v>116.44910289000001</v>
      </c>
      <c r="I53" s="27"/>
      <c r="J53" s="28">
        <f t="shared" si="0"/>
        <v>1.8901557564408156</v>
      </c>
      <c r="K53" s="28">
        <f t="shared" si="1"/>
        <v>84.978318735463105</v>
      </c>
    </row>
    <row r="54" spans="1:11" s="3" customFormat="1" ht="13.5" x14ac:dyDescent="0.2">
      <c r="A54" s="3" t="s">
        <v>82</v>
      </c>
      <c r="C54" s="25"/>
      <c r="D54" s="26" t="s">
        <v>280</v>
      </c>
      <c r="E54" s="25"/>
      <c r="F54" s="27">
        <v>1989.3972429999999</v>
      </c>
      <c r="G54" s="27">
        <v>337.76729500000005</v>
      </c>
      <c r="H54" s="27">
        <v>337.76729496000002</v>
      </c>
      <c r="I54" s="27"/>
      <c r="J54" s="28">
        <f t="shared" si="0"/>
        <v>16.978373532409687</v>
      </c>
      <c r="K54" s="28">
        <f t="shared" si="1"/>
        <v>99.999999988157512</v>
      </c>
    </row>
    <row r="55" spans="1:11" s="3" customFormat="1" ht="13.5" x14ac:dyDescent="0.2">
      <c r="A55" s="3" t="s">
        <v>83</v>
      </c>
      <c r="C55" s="21" t="s">
        <v>24</v>
      </c>
      <c r="D55" s="21"/>
      <c r="E55" s="22"/>
      <c r="F55" s="23">
        <f>+F56+F62+F66+F68+F70+F76</f>
        <v>86244.011201999994</v>
      </c>
      <c r="G55" s="23">
        <f>+G56+G62+G66+G68+G70+G76</f>
        <v>18405.51619681</v>
      </c>
      <c r="H55" s="23">
        <f t="shared" ref="H55" si="5">+H56+H62+H66+H68+H70+H76</f>
        <v>17239.934671149993</v>
      </c>
      <c r="I55" s="23"/>
      <c r="J55" s="24">
        <f t="shared" si="0"/>
        <v>19.989718046358909</v>
      </c>
      <c r="K55" s="24">
        <f t="shared" si="1"/>
        <v>93.6672163214742</v>
      </c>
    </row>
    <row r="56" spans="1:11" s="3" customFormat="1" ht="13.5" x14ac:dyDescent="0.2">
      <c r="A56" s="3" t="s">
        <v>83</v>
      </c>
      <c r="C56" s="25"/>
      <c r="D56" s="11" t="s">
        <v>25</v>
      </c>
      <c r="E56" s="25"/>
      <c r="F56" s="19">
        <f>SUM(F57:F61)</f>
        <v>29384.852613999999</v>
      </c>
      <c r="G56" s="19">
        <f>SUM(G57:G61)</f>
        <v>5145.4528281999992</v>
      </c>
      <c r="H56" s="19">
        <f t="shared" ref="H56" si="6">SUM(H57:H61)</f>
        <v>5140.7120645399973</v>
      </c>
      <c r="I56" s="19"/>
      <c r="J56" s="29">
        <f t="shared" si="0"/>
        <v>17.494428616227864</v>
      </c>
      <c r="K56" s="29">
        <f t="shared" si="1"/>
        <v>99.907864986459117</v>
      </c>
    </row>
    <row r="57" spans="1:11" s="3" customFormat="1" ht="13.5" x14ac:dyDescent="0.2">
      <c r="A57" s="3" t="s">
        <v>84</v>
      </c>
      <c r="C57" s="26"/>
      <c r="D57" s="25"/>
      <c r="E57" s="26" t="s">
        <v>281</v>
      </c>
      <c r="F57" s="27">
        <v>51.855592000000001</v>
      </c>
      <c r="G57" s="27">
        <v>12.603154699999999</v>
      </c>
      <c r="H57" s="27">
        <v>12.603154700000001</v>
      </c>
      <c r="I57" s="27"/>
      <c r="J57" s="28">
        <f t="shared" si="0"/>
        <v>24.304330958173228</v>
      </c>
      <c r="K57" s="28">
        <f t="shared" si="1"/>
        <v>100.00000000000003</v>
      </c>
    </row>
    <row r="58" spans="1:11" s="3" customFormat="1" ht="13.5" x14ac:dyDescent="0.2">
      <c r="A58" s="3" t="s">
        <v>85</v>
      </c>
      <c r="C58" s="25"/>
      <c r="D58" s="25"/>
      <c r="E58" s="26" t="s">
        <v>282</v>
      </c>
      <c r="F58" s="27">
        <v>3634.958897</v>
      </c>
      <c r="G58" s="27">
        <v>1570.0191819899985</v>
      </c>
      <c r="H58" s="27">
        <v>1569.8491358499987</v>
      </c>
      <c r="I58" s="27"/>
      <c r="J58" s="28">
        <f t="shared" si="0"/>
        <v>43.18753472413745</v>
      </c>
      <c r="K58" s="28">
        <f t="shared" si="1"/>
        <v>99.989169167998043</v>
      </c>
    </row>
    <row r="59" spans="1:11" s="3" customFormat="1" ht="13.5" x14ac:dyDescent="0.2">
      <c r="A59" s="3" t="s">
        <v>86</v>
      </c>
      <c r="C59" s="25"/>
      <c r="D59" s="25"/>
      <c r="E59" s="26" t="s">
        <v>283</v>
      </c>
      <c r="F59" s="27">
        <v>362.91689000000002</v>
      </c>
      <c r="G59" s="27">
        <v>142.05321061000001</v>
      </c>
      <c r="H59" s="27">
        <v>142.05321061000001</v>
      </c>
      <c r="I59" s="27"/>
      <c r="J59" s="28">
        <f t="shared" si="0"/>
        <v>39.14207757318762</v>
      </c>
      <c r="K59" s="28">
        <f t="shared" si="1"/>
        <v>100</v>
      </c>
    </row>
    <row r="60" spans="1:11" s="3" customFormat="1" ht="13.5" x14ac:dyDescent="0.2">
      <c r="A60" s="3" t="s">
        <v>87</v>
      </c>
      <c r="C60" s="25"/>
      <c r="D60" s="25"/>
      <c r="E60" s="26" t="s">
        <v>284</v>
      </c>
      <c r="F60" s="27">
        <v>23685.121234999999</v>
      </c>
      <c r="G60" s="27">
        <v>3167.2410727700008</v>
      </c>
      <c r="H60" s="27">
        <v>3162.6705552499993</v>
      </c>
      <c r="I60" s="27"/>
      <c r="J60" s="28">
        <f t="shared" si="0"/>
        <v>13.352984449057642</v>
      </c>
      <c r="K60" s="28">
        <f t="shared" si="1"/>
        <v>99.855694043649038</v>
      </c>
    </row>
    <row r="61" spans="1:11" s="3" customFormat="1" ht="13.5" x14ac:dyDescent="0.2">
      <c r="A61" s="3" t="s">
        <v>88</v>
      </c>
      <c r="C61" s="25"/>
      <c r="D61" s="25"/>
      <c r="E61" s="26" t="s">
        <v>285</v>
      </c>
      <c r="F61" s="27">
        <v>1650</v>
      </c>
      <c r="G61" s="27">
        <v>253.53620813000006</v>
      </c>
      <c r="H61" s="27">
        <v>253.53600813</v>
      </c>
      <c r="I61" s="27"/>
      <c r="J61" s="28">
        <f t="shared" si="0"/>
        <v>15.365818674545453</v>
      </c>
      <c r="K61" s="28">
        <f t="shared" si="1"/>
        <v>99.99992111580373</v>
      </c>
    </row>
    <row r="62" spans="1:11" s="3" customFormat="1" ht="13.5" x14ac:dyDescent="0.2">
      <c r="A62" s="3" t="s">
        <v>83</v>
      </c>
      <c r="C62" s="25"/>
      <c r="D62" s="11" t="s">
        <v>26</v>
      </c>
      <c r="E62" s="25"/>
      <c r="F62" s="19">
        <f>+SUM(F63:F65)</f>
        <v>16644.333525999999</v>
      </c>
      <c r="G62" s="19">
        <f>+SUM(G63:G65)</f>
        <v>2861.4156633000007</v>
      </c>
      <c r="H62" s="19">
        <f t="shared" ref="H62" si="7">+SUM(H63:H65)</f>
        <v>2143.6557022200004</v>
      </c>
      <c r="I62" s="19"/>
      <c r="J62" s="29">
        <f t="shared" si="0"/>
        <v>12.87919218196037</v>
      </c>
      <c r="K62" s="29">
        <f t="shared" si="1"/>
        <v>74.915914164940816</v>
      </c>
    </row>
    <row r="63" spans="1:11" s="3" customFormat="1" ht="13.5" x14ac:dyDescent="0.2">
      <c r="A63" s="3" t="s">
        <v>89</v>
      </c>
      <c r="C63" s="25"/>
      <c r="D63" s="25"/>
      <c r="E63" s="26" t="s">
        <v>286</v>
      </c>
      <c r="F63" s="27">
        <v>9034.85</v>
      </c>
      <c r="G63" s="27">
        <v>726.81899057000032</v>
      </c>
      <c r="H63" s="27">
        <v>725.96737401000041</v>
      </c>
      <c r="I63" s="27"/>
      <c r="J63" s="28">
        <f t="shared" si="0"/>
        <v>8.035190113947662</v>
      </c>
      <c r="K63" s="28">
        <f t="shared" si="1"/>
        <v>99.882829621811069</v>
      </c>
    </row>
    <row r="64" spans="1:11" s="3" customFormat="1" ht="13.5" x14ac:dyDescent="0.2">
      <c r="A64" s="3" t="s">
        <v>90</v>
      </c>
      <c r="C64" s="25"/>
      <c r="D64" s="25"/>
      <c r="E64" s="26" t="s">
        <v>287</v>
      </c>
      <c r="F64" s="27">
        <v>7303.8929070000004</v>
      </c>
      <c r="G64" s="27">
        <v>2087.9942962700002</v>
      </c>
      <c r="H64" s="27">
        <v>1371.0927447500001</v>
      </c>
      <c r="I64" s="27"/>
      <c r="J64" s="28">
        <f t="shared" si="0"/>
        <v>18.772081713245743</v>
      </c>
      <c r="K64" s="28">
        <f t="shared" si="1"/>
        <v>65.665540715284749</v>
      </c>
    </row>
    <row r="65" spans="1:11" s="3" customFormat="1" ht="13.5" x14ac:dyDescent="0.2">
      <c r="A65" s="3" t="s">
        <v>91</v>
      </c>
      <c r="C65" s="25"/>
      <c r="D65" s="25"/>
      <c r="E65" s="26" t="s">
        <v>288</v>
      </c>
      <c r="F65" s="27">
        <v>305.590619</v>
      </c>
      <c r="G65" s="27">
        <v>46.602376460000009</v>
      </c>
      <c r="H65" s="27">
        <v>46.595583460000007</v>
      </c>
      <c r="I65" s="27"/>
      <c r="J65" s="28">
        <f t="shared" si="0"/>
        <v>15.24771395551249</v>
      </c>
      <c r="K65" s="28">
        <f t="shared" si="1"/>
        <v>99.985423490139326</v>
      </c>
    </row>
    <row r="66" spans="1:11" s="3" customFormat="1" ht="13.5" x14ac:dyDescent="0.2">
      <c r="A66" s="3" t="s">
        <v>83</v>
      </c>
      <c r="C66" s="25"/>
      <c r="D66" s="11" t="s">
        <v>9</v>
      </c>
      <c r="E66" s="25"/>
      <c r="F66" s="19">
        <f>+F67</f>
        <v>1918.359995</v>
      </c>
      <c r="G66" s="19">
        <f>+G67</f>
        <v>250.02908674999998</v>
      </c>
      <c r="H66" s="19">
        <f t="shared" ref="H66" si="8">+H67</f>
        <v>248.39067284999993</v>
      </c>
      <c r="I66" s="19"/>
      <c r="J66" s="29">
        <f t="shared" si="0"/>
        <v>12.948074057914241</v>
      </c>
      <c r="K66" s="29">
        <f t="shared" si="1"/>
        <v>99.344710680946392</v>
      </c>
    </row>
    <row r="67" spans="1:11" s="3" customFormat="1" ht="13.5" x14ac:dyDescent="0.2">
      <c r="A67" s="3" t="s">
        <v>92</v>
      </c>
      <c r="C67" s="25"/>
      <c r="D67" s="26"/>
      <c r="E67" s="26" t="s">
        <v>9</v>
      </c>
      <c r="F67" s="27">
        <v>1918.359995</v>
      </c>
      <c r="G67" s="27">
        <v>250.02908674999998</v>
      </c>
      <c r="H67" s="27">
        <v>248.39067284999993</v>
      </c>
      <c r="I67" s="27"/>
      <c r="J67" s="28">
        <f t="shared" si="0"/>
        <v>12.948074057914241</v>
      </c>
      <c r="K67" s="28">
        <f t="shared" si="1"/>
        <v>99.344710680946392</v>
      </c>
    </row>
    <row r="68" spans="1:11" s="3" customFormat="1" ht="13.5" x14ac:dyDescent="0.2">
      <c r="A68" s="3" t="s">
        <v>83</v>
      </c>
      <c r="C68" s="25"/>
      <c r="D68" s="11" t="s">
        <v>27</v>
      </c>
      <c r="E68" s="25"/>
      <c r="F68" s="19">
        <f>+F69</f>
        <v>15056.531363</v>
      </c>
      <c r="G68" s="19">
        <f>+G69</f>
        <v>1831.0900940699989</v>
      </c>
      <c r="H68" s="19">
        <f t="shared" ref="H68" si="9">+H69</f>
        <v>1808.6747734299977</v>
      </c>
      <c r="I68" s="19"/>
      <c r="J68" s="29">
        <f t="shared" si="0"/>
        <v>12.01255939913654</v>
      </c>
      <c r="K68" s="29">
        <f t="shared" si="1"/>
        <v>98.775848293178285</v>
      </c>
    </row>
    <row r="69" spans="1:11" s="3" customFormat="1" ht="13.5" x14ac:dyDescent="0.2">
      <c r="A69" s="3" t="s">
        <v>93</v>
      </c>
      <c r="C69" s="25"/>
      <c r="D69" s="25"/>
      <c r="E69" s="26" t="s">
        <v>289</v>
      </c>
      <c r="F69" s="27">
        <v>15056.531363</v>
      </c>
      <c r="G69" s="27">
        <v>1831.0900940699989</v>
      </c>
      <c r="H69" s="27">
        <v>1808.6747734299977</v>
      </c>
      <c r="I69" s="27"/>
      <c r="J69" s="28">
        <f t="shared" si="0"/>
        <v>12.01255939913654</v>
      </c>
      <c r="K69" s="28">
        <f t="shared" si="1"/>
        <v>98.775848293178285</v>
      </c>
    </row>
    <row r="70" spans="1:11" s="3" customFormat="1" ht="13.5" x14ac:dyDescent="0.2">
      <c r="A70" s="3" t="s">
        <v>83</v>
      </c>
      <c r="C70" s="25"/>
      <c r="D70" s="11" t="s">
        <v>28</v>
      </c>
      <c r="E70" s="25"/>
      <c r="F70" s="19">
        <f>+SUM(F71:F75)</f>
        <v>22226.133472000001</v>
      </c>
      <c r="G70" s="19">
        <f>+SUM(G71:G75)</f>
        <v>7685.7915558800014</v>
      </c>
      <c r="H70" s="19">
        <f t="shared" ref="H70" si="10">+SUM(H71:H75)</f>
        <v>7266.7644894999994</v>
      </c>
      <c r="I70" s="19"/>
      <c r="J70" s="29">
        <f t="shared" si="0"/>
        <v>32.694685734045962</v>
      </c>
      <c r="K70" s="29">
        <f t="shared" si="1"/>
        <v>94.548029785436654</v>
      </c>
    </row>
    <row r="71" spans="1:11" s="3" customFormat="1" ht="13.5" x14ac:dyDescent="0.2">
      <c r="A71" s="3" t="s">
        <v>94</v>
      </c>
      <c r="C71" s="25"/>
      <c r="D71" s="25"/>
      <c r="E71" s="26" t="s">
        <v>290</v>
      </c>
      <c r="F71" s="27">
        <v>2181.4442840000002</v>
      </c>
      <c r="G71" s="27">
        <v>576.89677001999996</v>
      </c>
      <c r="H71" s="27">
        <v>573.25040638999997</v>
      </c>
      <c r="I71" s="27"/>
      <c r="J71" s="28">
        <f t="shared" si="0"/>
        <v>26.278480298330642</v>
      </c>
      <c r="K71" s="28">
        <f t="shared" si="1"/>
        <v>99.36793481615895</v>
      </c>
    </row>
    <row r="72" spans="1:11" s="3" customFormat="1" ht="13.5" x14ac:dyDescent="0.2">
      <c r="A72" s="3" t="s">
        <v>95</v>
      </c>
      <c r="C72" s="25"/>
      <c r="D72" s="25"/>
      <c r="E72" s="26" t="s">
        <v>291</v>
      </c>
      <c r="F72" s="27">
        <v>1918.4164929999999</v>
      </c>
      <c r="G72" s="27">
        <v>316.1850258999998</v>
      </c>
      <c r="H72" s="27">
        <v>315.77803543999988</v>
      </c>
      <c r="I72" s="27"/>
      <c r="J72" s="28">
        <f t="shared" si="0"/>
        <v>16.460348239927267</v>
      </c>
      <c r="K72" s="28">
        <f t="shared" si="1"/>
        <v>99.871280918872912</v>
      </c>
    </row>
    <row r="73" spans="1:11" s="3" customFormat="1" ht="13.5" x14ac:dyDescent="0.2">
      <c r="A73" s="3" t="s">
        <v>96</v>
      </c>
      <c r="C73" s="25"/>
      <c r="D73" s="25"/>
      <c r="E73" s="26" t="s">
        <v>292</v>
      </c>
      <c r="F73" s="27">
        <v>2378.8939089999999</v>
      </c>
      <c r="G73" s="27">
        <v>1148.59556759</v>
      </c>
      <c r="H73" s="27">
        <v>1143.1848976399999</v>
      </c>
      <c r="I73" s="27"/>
      <c r="J73" s="28">
        <f t="shared" si="0"/>
        <v>48.055312316157597</v>
      </c>
      <c r="K73" s="28">
        <f t="shared" si="1"/>
        <v>99.528931670757459</v>
      </c>
    </row>
    <row r="74" spans="1:11" s="3" customFormat="1" ht="13.5" x14ac:dyDescent="0.2">
      <c r="A74" s="3" t="s">
        <v>97</v>
      </c>
      <c r="C74" s="25"/>
      <c r="D74" s="25"/>
      <c r="E74" s="26" t="s">
        <v>293</v>
      </c>
      <c r="F74" s="27">
        <v>0</v>
      </c>
      <c r="G74" s="27">
        <v>3.3364859099999995</v>
      </c>
      <c r="H74" s="27">
        <v>3.3364859099999995</v>
      </c>
      <c r="I74" s="27"/>
      <c r="J74" s="28" t="str">
        <f t="shared" ref="J74:J137" si="11">+IF(H74=0,"0.0",(IF(F74=0,"n.a.",(H74/F74)*100)))</f>
        <v>n.a.</v>
      </c>
      <c r="K74" s="28">
        <f t="shared" ref="K74:K137" si="12">+IF(G74=0,"0.0",(IF(H74=0,"n.a.",(H74/G74)*100)))</f>
        <v>100</v>
      </c>
    </row>
    <row r="75" spans="1:11" s="3" customFormat="1" ht="13.5" x14ac:dyDescent="0.2">
      <c r="A75" s="3" t="s">
        <v>98</v>
      </c>
      <c r="C75" s="25"/>
      <c r="D75" s="25"/>
      <c r="E75" s="26" t="s">
        <v>294</v>
      </c>
      <c r="F75" s="27">
        <v>15747.378785999999</v>
      </c>
      <c r="G75" s="27">
        <v>5640.7777064600014</v>
      </c>
      <c r="H75" s="27">
        <v>5231.2146641199997</v>
      </c>
      <c r="I75" s="27"/>
      <c r="J75" s="28">
        <f t="shared" si="11"/>
        <v>33.219589972464128</v>
      </c>
      <c r="K75" s="28">
        <f t="shared" si="12"/>
        <v>92.73924512446294</v>
      </c>
    </row>
    <row r="76" spans="1:11" s="3" customFormat="1" ht="13.5" x14ac:dyDescent="0.2">
      <c r="A76" s="3" t="s">
        <v>83</v>
      </c>
      <c r="C76" s="25"/>
      <c r="D76" s="11" t="s">
        <v>10</v>
      </c>
      <c r="E76" s="25"/>
      <c r="F76" s="19">
        <f>+F77</f>
        <v>1013.8002320000001</v>
      </c>
      <c r="G76" s="19">
        <f>+G77</f>
        <v>631.73696860999996</v>
      </c>
      <c r="H76" s="19">
        <f t="shared" ref="H76" si="13">+H77</f>
        <v>631.73696860999985</v>
      </c>
      <c r="I76" s="19"/>
      <c r="J76" s="29">
        <f t="shared" si="11"/>
        <v>62.313752618079874</v>
      </c>
      <c r="K76" s="29">
        <f t="shared" si="12"/>
        <v>99.999999999999972</v>
      </c>
    </row>
    <row r="77" spans="1:11" s="3" customFormat="1" ht="13.5" x14ac:dyDescent="0.2">
      <c r="A77" s="3" t="s">
        <v>99</v>
      </c>
      <c r="C77" s="25"/>
      <c r="D77" s="25"/>
      <c r="E77" s="26" t="s">
        <v>10</v>
      </c>
      <c r="F77" s="27">
        <v>1013.8002320000001</v>
      </c>
      <c r="G77" s="27">
        <v>631.73696860999996</v>
      </c>
      <c r="H77" s="27">
        <v>631.73696860999985</v>
      </c>
      <c r="I77" s="27"/>
      <c r="J77" s="28">
        <f t="shared" si="11"/>
        <v>62.313752618079874</v>
      </c>
      <c r="K77" s="28">
        <f t="shared" si="12"/>
        <v>99.999999999999972</v>
      </c>
    </row>
    <row r="78" spans="1:11" s="3" customFormat="1" ht="13.5" x14ac:dyDescent="0.2">
      <c r="A78" s="3" t="s">
        <v>100</v>
      </c>
      <c r="C78" s="21" t="s">
        <v>11</v>
      </c>
      <c r="D78" s="21"/>
      <c r="E78" s="22"/>
      <c r="F78" s="23">
        <f>+SUM(F79:F91)</f>
        <v>12345.259356</v>
      </c>
      <c r="G78" s="23">
        <f>+SUM(G79:G91)</f>
        <v>2940.2684829300001</v>
      </c>
      <c r="H78" s="23">
        <f>+SUM(H79:H91)</f>
        <v>2850.5903018999998</v>
      </c>
      <c r="I78" s="23"/>
      <c r="J78" s="24">
        <f t="shared" si="11"/>
        <v>23.090566343708005</v>
      </c>
      <c r="K78" s="24">
        <f t="shared" si="12"/>
        <v>96.95000026185923</v>
      </c>
    </row>
    <row r="79" spans="1:11" s="3" customFormat="1" ht="13.5" x14ac:dyDescent="0.2">
      <c r="A79" s="3" t="s">
        <v>101</v>
      </c>
      <c r="C79" s="25"/>
      <c r="D79" s="26" t="s">
        <v>295</v>
      </c>
      <c r="E79" s="25"/>
      <c r="F79" s="27">
        <v>339.53667899999999</v>
      </c>
      <c r="G79" s="27">
        <v>76.296940610000107</v>
      </c>
      <c r="H79" s="27">
        <v>69.206414519999825</v>
      </c>
      <c r="I79" s="27"/>
      <c r="J79" s="28">
        <f t="shared" si="11"/>
        <v>20.382603353436178</v>
      </c>
      <c r="K79" s="28">
        <f t="shared" si="12"/>
        <v>90.706670499090833</v>
      </c>
    </row>
    <row r="80" spans="1:11" s="3" customFormat="1" ht="13.5" x14ac:dyDescent="0.2">
      <c r="A80" s="3" t="s">
        <v>102</v>
      </c>
      <c r="C80" s="25"/>
      <c r="D80" s="26" t="s">
        <v>296</v>
      </c>
      <c r="E80" s="25"/>
      <c r="F80" s="27">
        <v>336.16960599999999</v>
      </c>
      <c r="G80" s="27">
        <v>64.137906500000014</v>
      </c>
      <c r="H80" s="27">
        <v>57.526951589999996</v>
      </c>
      <c r="I80" s="27"/>
      <c r="J80" s="28">
        <f t="shared" si="11"/>
        <v>17.112478511814064</v>
      </c>
      <c r="K80" s="28">
        <f t="shared" si="12"/>
        <v>89.692593240473144</v>
      </c>
    </row>
    <row r="81" spans="1:11" s="3" customFormat="1" ht="13.5" x14ac:dyDescent="0.2">
      <c r="A81" s="3" t="s">
        <v>103</v>
      </c>
      <c r="C81" s="25"/>
      <c r="D81" s="26" t="s">
        <v>297</v>
      </c>
      <c r="E81" s="25"/>
      <c r="F81" s="27">
        <v>374.96768200000002</v>
      </c>
      <c r="G81" s="27">
        <v>78.264780360000046</v>
      </c>
      <c r="H81" s="27">
        <v>71.805895510000056</v>
      </c>
      <c r="I81" s="27"/>
      <c r="J81" s="28">
        <f t="shared" si="11"/>
        <v>19.149889165648162</v>
      </c>
      <c r="K81" s="28">
        <f t="shared" si="12"/>
        <v>91.747392862676406</v>
      </c>
    </row>
    <row r="82" spans="1:11" s="3" customFormat="1" ht="13.5" x14ac:dyDescent="0.2">
      <c r="A82" s="3" t="s">
        <v>104</v>
      </c>
      <c r="C82" s="25"/>
      <c r="D82" s="26" t="s">
        <v>298</v>
      </c>
      <c r="E82" s="25"/>
      <c r="F82" s="27">
        <v>856.06472299999996</v>
      </c>
      <c r="G82" s="27">
        <v>257.06146622</v>
      </c>
      <c r="H82" s="27">
        <v>239.08854822000004</v>
      </c>
      <c r="I82" s="27"/>
      <c r="J82" s="28">
        <f t="shared" si="11"/>
        <v>27.928793442408917</v>
      </c>
      <c r="K82" s="28">
        <f t="shared" si="12"/>
        <v>93.008318880194096</v>
      </c>
    </row>
    <row r="83" spans="1:11" s="3" customFormat="1" ht="13.5" x14ac:dyDescent="0.2">
      <c r="A83" s="3" t="s">
        <v>418</v>
      </c>
      <c r="C83" s="25"/>
      <c r="D83" s="26" t="s">
        <v>419</v>
      </c>
      <c r="E83" s="25"/>
      <c r="F83" s="27">
        <v>341.63524899999999</v>
      </c>
      <c r="G83" s="27">
        <v>41.972523630000012</v>
      </c>
      <c r="H83" s="27">
        <v>35.525135300000009</v>
      </c>
      <c r="I83" s="27"/>
      <c r="J83" s="28">
        <f t="shared" si="11"/>
        <v>10.398556766020361</v>
      </c>
      <c r="K83" s="28">
        <f t="shared" si="12"/>
        <v>84.639026266717707</v>
      </c>
    </row>
    <row r="84" spans="1:11" s="3" customFormat="1" ht="13.5" x14ac:dyDescent="0.2">
      <c r="A84" s="3" t="s">
        <v>105</v>
      </c>
      <c r="C84" s="25"/>
      <c r="D84" s="26" t="s">
        <v>299</v>
      </c>
      <c r="E84" s="25"/>
      <c r="F84" s="27">
        <v>499.45143999999999</v>
      </c>
      <c r="G84" s="27">
        <v>99.042786060000026</v>
      </c>
      <c r="H84" s="27">
        <v>78.485576729999977</v>
      </c>
      <c r="I84" s="27"/>
      <c r="J84" s="28">
        <f t="shared" si="11"/>
        <v>15.714355880123195</v>
      </c>
      <c r="K84" s="28">
        <f t="shared" si="12"/>
        <v>79.244112420720356</v>
      </c>
    </row>
    <row r="85" spans="1:11" s="3" customFormat="1" ht="13.5" x14ac:dyDescent="0.2">
      <c r="A85" s="3" t="s">
        <v>106</v>
      </c>
      <c r="C85" s="25"/>
      <c r="D85" s="26" t="s">
        <v>300</v>
      </c>
      <c r="E85" s="25"/>
      <c r="F85" s="27">
        <v>249.724647</v>
      </c>
      <c r="G85" s="27">
        <v>27.214028579999997</v>
      </c>
      <c r="H85" s="27">
        <v>25.742321289999996</v>
      </c>
      <c r="I85" s="27"/>
      <c r="J85" s="28">
        <f t="shared" si="11"/>
        <v>10.308282181694302</v>
      </c>
      <c r="K85" s="28">
        <f t="shared" si="12"/>
        <v>94.592100593729882</v>
      </c>
    </row>
    <row r="86" spans="1:11" s="3" customFormat="1" ht="13.5" x14ac:dyDescent="0.2">
      <c r="A86" s="3" t="s">
        <v>107</v>
      </c>
      <c r="C86" s="25"/>
      <c r="D86" s="26" t="s">
        <v>301</v>
      </c>
      <c r="E86" s="25"/>
      <c r="F86" s="27">
        <v>598.20728899999995</v>
      </c>
      <c r="G86" s="27">
        <v>77.116454170000026</v>
      </c>
      <c r="H86" s="27">
        <v>64.419646920000019</v>
      </c>
      <c r="I86" s="27"/>
      <c r="J86" s="28">
        <f t="shared" si="11"/>
        <v>10.768783347272123</v>
      </c>
      <c r="K86" s="28">
        <f t="shared" si="12"/>
        <v>83.535540648678662</v>
      </c>
    </row>
    <row r="87" spans="1:11" s="3" customFormat="1" ht="13.5" x14ac:dyDescent="0.2">
      <c r="A87" s="3" t="s">
        <v>108</v>
      </c>
      <c r="C87" s="25"/>
      <c r="D87" s="26" t="s">
        <v>302</v>
      </c>
      <c r="E87" s="25"/>
      <c r="F87" s="27">
        <v>68.593834000000001</v>
      </c>
      <c r="G87" s="27">
        <v>14.89251559</v>
      </c>
      <c r="H87" s="27">
        <v>13.247412749999997</v>
      </c>
      <c r="I87" s="27"/>
      <c r="J87" s="28">
        <f t="shared" si="11"/>
        <v>19.312833205970083</v>
      </c>
      <c r="K87" s="28">
        <f t="shared" si="12"/>
        <v>88.953492577811005</v>
      </c>
    </row>
    <row r="88" spans="1:11" s="3" customFormat="1" ht="13.5" x14ac:dyDescent="0.2">
      <c r="A88" s="3" t="s">
        <v>109</v>
      </c>
      <c r="C88" s="25"/>
      <c r="D88" s="26" t="s">
        <v>304</v>
      </c>
      <c r="E88" s="25"/>
      <c r="F88" s="27">
        <v>7261.0511560000004</v>
      </c>
      <c r="G88" s="27">
        <v>2104.4855793699999</v>
      </c>
      <c r="H88" s="27">
        <v>2104.3674117</v>
      </c>
      <c r="I88" s="27"/>
      <c r="J88" s="28">
        <f t="shared" si="11"/>
        <v>28.98158085501305</v>
      </c>
      <c r="K88" s="28">
        <f t="shared" si="12"/>
        <v>99.994384961761767</v>
      </c>
    </row>
    <row r="89" spans="1:11" s="3" customFormat="1" ht="13.5" x14ac:dyDescent="0.2">
      <c r="A89" s="3" t="s">
        <v>110</v>
      </c>
      <c r="C89" s="25"/>
      <c r="D89" s="26" t="s">
        <v>305</v>
      </c>
      <c r="E89" s="25"/>
      <c r="F89" s="27">
        <v>246.639577</v>
      </c>
      <c r="G89" s="27">
        <v>4.3377137799999996</v>
      </c>
      <c r="H89" s="27">
        <v>1.07996336</v>
      </c>
      <c r="I89" s="27"/>
      <c r="J89" s="28">
        <f t="shared" si="11"/>
        <v>0.43787107208669918</v>
      </c>
      <c r="K89" s="28">
        <f t="shared" si="12"/>
        <v>24.897063632446496</v>
      </c>
    </row>
    <row r="90" spans="1:11" s="3" customFormat="1" ht="13.5" x14ac:dyDescent="0.2">
      <c r="A90" s="3" t="s">
        <v>111</v>
      </c>
      <c r="C90" s="25"/>
      <c r="D90" s="26" t="s">
        <v>306</v>
      </c>
      <c r="E90" s="25"/>
      <c r="F90" s="27">
        <v>865.36535200000003</v>
      </c>
      <c r="G90" s="27">
        <v>93.694008449999998</v>
      </c>
      <c r="H90" s="27">
        <v>88.460172569999997</v>
      </c>
      <c r="I90" s="27"/>
      <c r="J90" s="28">
        <f t="shared" si="11"/>
        <v>10.22229193317645</v>
      </c>
      <c r="K90" s="28">
        <f t="shared" si="12"/>
        <v>94.413905471028016</v>
      </c>
    </row>
    <row r="91" spans="1:11" s="3" customFormat="1" ht="13.5" x14ac:dyDescent="0.2">
      <c r="A91" s="3" t="s">
        <v>112</v>
      </c>
      <c r="C91" s="25"/>
      <c r="D91" s="26" t="s">
        <v>307</v>
      </c>
      <c r="E91" s="25"/>
      <c r="F91" s="27">
        <v>307.85212200000001</v>
      </c>
      <c r="G91" s="27">
        <v>1.7517796099999998</v>
      </c>
      <c r="H91" s="27">
        <v>1.6348514399999996</v>
      </c>
      <c r="I91" s="27"/>
      <c r="J91" s="28">
        <f t="shared" si="11"/>
        <v>0.53105089202536004</v>
      </c>
      <c r="K91" s="28">
        <f t="shared" si="12"/>
        <v>93.325178045656088</v>
      </c>
    </row>
    <row r="92" spans="1:11" s="3" customFormat="1" ht="13.5" x14ac:dyDescent="0.2">
      <c r="A92" s="3">
        <v>11</v>
      </c>
      <c r="C92" s="21" t="s">
        <v>29</v>
      </c>
      <c r="D92" s="21"/>
      <c r="E92" s="22"/>
      <c r="F92" s="23">
        <f>SUM(F93:F121)</f>
        <v>282969.89441499999</v>
      </c>
      <c r="G92" s="23">
        <f>SUM(G93:G121)</f>
        <v>78330.995205850006</v>
      </c>
      <c r="H92" s="23">
        <f>SUM(H93:H121)</f>
        <v>77972.732018620023</v>
      </c>
      <c r="I92" s="23"/>
      <c r="J92" s="24">
        <f t="shared" si="11"/>
        <v>27.555133446198422</v>
      </c>
      <c r="K92" s="24">
        <f t="shared" si="12"/>
        <v>99.542629087900025</v>
      </c>
    </row>
    <row r="93" spans="1:11" s="3" customFormat="1" ht="13.5" x14ac:dyDescent="0.2">
      <c r="A93" s="3" t="s">
        <v>113</v>
      </c>
      <c r="C93" s="25"/>
      <c r="D93" s="26" t="s">
        <v>308</v>
      </c>
      <c r="E93" s="25"/>
      <c r="F93" s="27">
        <v>4636.4085169999998</v>
      </c>
      <c r="G93" s="27">
        <v>1436.28550148</v>
      </c>
      <c r="H93" s="27">
        <v>1432.8284046100002</v>
      </c>
      <c r="I93" s="27"/>
      <c r="J93" s="28">
        <f t="shared" si="11"/>
        <v>30.903842906774653</v>
      </c>
      <c r="K93" s="28">
        <f t="shared" si="12"/>
        <v>99.759302947329246</v>
      </c>
    </row>
    <row r="94" spans="1:11" s="3" customFormat="1" ht="13.5" x14ac:dyDescent="0.2">
      <c r="A94" s="3" t="s">
        <v>114</v>
      </c>
      <c r="C94" s="25"/>
      <c r="D94" s="26" t="s">
        <v>309</v>
      </c>
      <c r="E94" s="25"/>
      <c r="F94" s="27">
        <v>2349.9155730000002</v>
      </c>
      <c r="G94" s="27">
        <v>489.63805323999998</v>
      </c>
      <c r="H94" s="27">
        <v>489.53917906999988</v>
      </c>
      <c r="I94" s="27"/>
      <c r="J94" s="28">
        <f t="shared" si="11"/>
        <v>20.832202854208663</v>
      </c>
      <c r="K94" s="28">
        <f t="shared" si="12"/>
        <v>99.979806681824286</v>
      </c>
    </row>
    <row r="95" spans="1:11" s="3" customFormat="1" ht="13.5" x14ac:dyDescent="0.2">
      <c r="A95" s="3" t="s">
        <v>115</v>
      </c>
      <c r="C95" s="25"/>
      <c r="D95" s="26" t="s">
        <v>310</v>
      </c>
      <c r="E95" s="25"/>
      <c r="F95" s="27">
        <v>282.62341900000001</v>
      </c>
      <c r="G95" s="27">
        <v>10.402269070000004</v>
      </c>
      <c r="H95" s="27">
        <v>10.267274510000002</v>
      </c>
      <c r="I95" s="27"/>
      <c r="J95" s="28">
        <f t="shared" si="11"/>
        <v>3.6328463318179591</v>
      </c>
      <c r="K95" s="28">
        <f t="shared" si="12"/>
        <v>98.702258525600683</v>
      </c>
    </row>
    <row r="96" spans="1:11" s="3" customFormat="1" ht="13.5" x14ac:dyDescent="0.2">
      <c r="A96" s="3" t="s">
        <v>116</v>
      </c>
      <c r="C96" s="25"/>
      <c r="D96" s="26" t="s">
        <v>311</v>
      </c>
      <c r="E96" s="25"/>
      <c r="F96" s="27">
        <v>2718.0710199999999</v>
      </c>
      <c r="G96" s="27">
        <v>675.95999071999995</v>
      </c>
      <c r="H96" s="27">
        <v>675.09619678000001</v>
      </c>
      <c r="I96" s="27"/>
      <c r="J96" s="28">
        <f t="shared" si="11"/>
        <v>24.83732734768645</v>
      </c>
      <c r="K96" s="28">
        <f t="shared" si="12"/>
        <v>99.87221226820246</v>
      </c>
    </row>
    <row r="97" spans="1:11" s="3" customFormat="1" ht="13.5" x14ac:dyDescent="0.2">
      <c r="A97" s="3" t="s">
        <v>117</v>
      </c>
      <c r="C97" s="25"/>
      <c r="D97" s="26" t="s">
        <v>312</v>
      </c>
      <c r="E97" s="25"/>
      <c r="F97" s="27">
        <v>35394.501141000001</v>
      </c>
      <c r="G97" s="27">
        <v>10697.392003710012</v>
      </c>
      <c r="H97" s="27">
        <v>10670.780705300005</v>
      </c>
      <c r="I97" s="27"/>
      <c r="J97" s="28">
        <f t="shared" si="11"/>
        <v>30.148131380044429</v>
      </c>
      <c r="K97" s="28">
        <f t="shared" si="12"/>
        <v>99.751235643222401</v>
      </c>
    </row>
    <row r="98" spans="1:11" s="3" customFormat="1" ht="13.5" x14ac:dyDescent="0.2">
      <c r="A98" s="3" t="s">
        <v>118</v>
      </c>
      <c r="C98" s="25"/>
      <c r="D98" s="26" t="s">
        <v>313</v>
      </c>
      <c r="E98" s="25"/>
      <c r="F98" s="27">
        <v>45798.679070999999</v>
      </c>
      <c r="G98" s="27">
        <v>14339.955501819994</v>
      </c>
      <c r="H98" s="27">
        <v>14279.930881740003</v>
      </c>
      <c r="I98" s="27"/>
      <c r="J98" s="28">
        <f t="shared" si="11"/>
        <v>31.179787651959035</v>
      </c>
      <c r="K98" s="28">
        <f t="shared" si="12"/>
        <v>99.581416971117022</v>
      </c>
    </row>
    <row r="99" spans="1:11" s="3" customFormat="1" ht="13.5" x14ac:dyDescent="0.2">
      <c r="A99" s="3" t="s">
        <v>119</v>
      </c>
      <c r="C99" s="25"/>
      <c r="D99" s="26" t="s">
        <v>314</v>
      </c>
      <c r="E99" s="25"/>
      <c r="F99" s="27">
        <v>9015.9375610000006</v>
      </c>
      <c r="G99" s="27">
        <v>2494.8031795399997</v>
      </c>
      <c r="H99" s="27">
        <v>2479.1556600300005</v>
      </c>
      <c r="I99" s="27"/>
      <c r="J99" s="28">
        <f t="shared" si="11"/>
        <v>27.49748035915885</v>
      </c>
      <c r="K99" s="28">
        <f t="shared" si="12"/>
        <v>99.372795431786955</v>
      </c>
    </row>
    <row r="100" spans="1:11" s="3" customFormat="1" ht="13.5" x14ac:dyDescent="0.2">
      <c r="A100" s="3" t="s">
        <v>120</v>
      </c>
      <c r="C100" s="25"/>
      <c r="D100" s="26" t="s">
        <v>315</v>
      </c>
      <c r="E100" s="25"/>
      <c r="F100" s="27">
        <v>1661.821015</v>
      </c>
      <c r="G100" s="27">
        <v>624.5964249899996</v>
      </c>
      <c r="H100" s="27">
        <v>621.89453130999971</v>
      </c>
      <c r="I100" s="27"/>
      <c r="J100" s="28">
        <f t="shared" si="11"/>
        <v>37.422473641663487</v>
      </c>
      <c r="K100" s="28">
        <f t="shared" si="12"/>
        <v>99.567417684140096</v>
      </c>
    </row>
    <row r="101" spans="1:11" s="3" customFormat="1" ht="13.5" x14ac:dyDescent="0.2">
      <c r="A101" s="3" t="s">
        <v>121</v>
      </c>
      <c r="C101" s="25"/>
      <c r="D101" s="26" t="s">
        <v>316</v>
      </c>
      <c r="E101" s="25"/>
      <c r="F101" s="27">
        <v>1116.858659</v>
      </c>
      <c r="G101" s="27">
        <v>142.34847942999988</v>
      </c>
      <c r="H101" s="27">
        <v>135.62355948999993</v>
      </c>
      <c r="I101" s="27"/>
      <c r="J101" s="28">
        <f t="shared" si="11"/>
        <v>12.143305546955512</v>
      </c>
      <c r="K101" s="28">
        <f t="shared" si="12"/>
        <v>95.275734614849227</v>
      </c>
    </row>
    <row r="102" spans="1:11" s="3" customFormat="1" ht="13.5" x14ac:dyDescent="0.2">
      <c r="A102" s="3" t="s">
        <v>122</v>
      </c>
      <c r="C102" s="25"/>
      <c r="D102" s="26" t="s">
        <v>317</v>
      </c>
      <c r="E102" s="25"/>
      <c r="F102" s="27">
        <v>14558.379563</v>
      </c>
      <c r="G102" s="27">
        <v>4289.326924660003</v>
      </c>
      <c r="H102" s="27">
        <v>4255.5417082100012</v>
      </c>
      <c r="I102" s="27"/>
      <c r="J102" s="28">
        <f t="shared" si="11"/>
        <v>29.230874835997717</v>
      </c>
      <c r="K102" s="28">
        <f t="shared" si="12"/>
        <v>99.212342238224721</v>
      </c>
    </row>
    <row r="103" spans="1:11" s="3" customFormat="1" ht="13.5" x14ac:dyDescent="0.2">
      <c r="A103" s="3" t="s">
        <v>123</v>
      </c>
      <c r="C103" s="25"/>
      <c r="D103" s="26" t="s">
        <v>318</v>
      </c>
      <c r="E103" s="25"/>
      <c r="F103" s="27">
        <v>201.87059400000001</v>
      </c>
      <c r="G103" s="27">
        <v>51.719585820000006</v>
      </c>
      <c r="H103" s="27">
        <v>47.157438489999997</v>
      </c>
      <c r="I103" s="27"/>
      <c r="J103" s="28">
        <f t="shared" si="11"/>
        <v>23.36023169872874</v>
      </c>
      <c r="K103" s="28">
        <f t="shared" si="12"/>
        <v>91.179072187705287</v>
      </c>
    </row>
    <row r="104" spans="1:11" s="3" customFormat="1" ht="13.5" x14ac:dyDescent="0.2">
      <c r="A104" s="3" t="s">
        <v>124</v>
      </c>
      <c r="C104" s="25"/>
      <c r="D104" s="26" t="s">
        <v>319</v>
      </c>
      <c r="E104" s="25"/>
      <c r="F104" s="27">
        <v>3144.6783300000002</v>
      </c>
      <c r="G104" s="27">
        <v>703.01451161000011</v>
      </c>
      <c r="H104" s="27">
        <v>702.99130465000007</v>
      </c>
      <c r="I104" s="27"/>
      <c r="J104" s="28">
        <f t="shared" si="11"/>
        <v>22.354951154892845</v>
      </c>
      <c r="K104" s="28">
        <f t="shared" si="12"/>
        <v>99.996698935851711</v>
      </c>
    </row>
    <row r="105" spans="1:11" s="3" customFormat="1" ht="13.5" x14ac:dyDescent="0.2">
      <c r="A105" s="3" t="s">
        <v>125</v>
      </c>
      <c r="C105" s="25"/>
      <c r="D105" s="26" t="s">
        <v>320</v>
      </c>
      <c r="E105" s="25"/>
      <c r="F105" s="27">
        <v>478.11564600000003</v>
      </c>
      <c r="G105" s="27">
        <v>97.877687729999991</v>
      </c>
      <c r="H105" s="27">
        <v>97.554029970000002</v>
      </c>
      <c r="I105" s="27"/>
      <c r="J105" s="28">
        <f t="shared" si="11"/>
        <v>20.403856428074306</v>
      </c>
      <c r="K105" s="28">
        <f t="shared" si="12"/>
        <v>99.669324268373799</v>
      </c>
    </row>
    <row r="106" spans="1:11" s="3" customFormat="1" ht="13.5" x14ac:dyDescent="0.2">
      <c r="A106" s="3" t="s">
        <v>126</v>
      </c>
      <c r="C106" s="25"/>
      <c r="D106" s="26" t="s">
        <v>321</v>
      </c>
      <c r="E106" s="25"/>
      <c r="F106" s="27">
        <v>682.63293899999996</v>
      </c>
      <c r="G106" s="27">
        <v>37.154186000000003</v>
      </c>
      <c r="H106" s="27">
        <v>37.154186000000003</v>
      </c>
      <c r="I106" s="27"/>
      <c r="J106" s="28">
        <f t="shared" si="11"/>
        <v>5.4427766193684963</v>
      </c>
      <c r="K106" s="28">
        <f t="shared" si="12"/>
        <v>100</v>
      </c>
    </row>
    <row r="107" spans="1:11" s="3" customFormat="1" ht="13.5" x14ac:dyDescent="0.2">
      <c r="A107" s="3" t="s">
        <v>127</v>
      </c>
      <c r="C107" s="25"/>
      <c r="D107" s="26" t="s">
        <v>322</v>
      </c>
      <c r="E107" s="25"/>
      <c r="F107" s="27">
        <v>597</v>
      </c>
      <c r="G107" s="27">
        <v>79.453952000000001</v>
      </c>
      <c r="H107" s="27">
        <v>79.453952000000001</v>
      </c>
      <c r="I107" s="27"/>
      <c r="J107" s="28">
        <f t="shared" si="11"/>
        <v>13.308869681742044</v>
      </c>
      <c r="K107" s="28">
        <f t="shared" si="12"/>
        <v>100</v>
      </c>
    </row>
    <row r="108" spans="1:11" s="3" customFormat="1" ht="13.5" x14ac:dyDescent="0.2">
      <c r="A108" s="3" t="s">
        <v>128</v>
      </c>
      <c r="C108" s="25"/>
      <c r="D108" s="26" t="s">
        <v>250</v>
      </c>
      <c r="E108" s="25"/>
      <c r="F108" s="27">
        <v>8593.7331780000004</v>
      </c>
      <c r="G108" s="27">
        <v>1521.9450802299998</v>
      </c>
      <c r="H108" s="27">
        <v>1520.8984035200003</v>
      </c>
      <c r="I108" s="27"/>
      <c r="J108" s="28">
        <f t="shared" si="11"/>
        <v>17.697761520144795</v>
      </c>
      <c r="K108" s="28">
        <f t="shared" si="12"/>
        <v>99.931227695164836</v>
      </c>
    </row>
    <row r="109" spans="1:11" s="3" customFormat="1" ht="13.5" x14ac:dyDescent="0.2">
      <c r="A109" s="3" t="s">
        <v>129</v>
      </c>
      <c r="C109" s="25"/>
      <c r="D109" s="26" t="s">
        <v>251</v>
      </c>
      <c r="E109" s="25"/>
      <c r="F109" s="27">
        <v>388.97270500000002</v>
      </c>
      <c r="G109" s="27">
        <v>96.833418949999896</v>
      </c>
      <c r="H109" s="27">
        <v>95.17468798999991</v>
      </c>
      <c r="I109" s="27"/>
      <c r="J109" s="28">
        <f t="shared" si="11"/>
        <v>24.468217632391433</v>
      </c>
      <c r="K109" s="28">
        <f t="shared" si="12"/>
        <v>98.287026340713552</v>
      </c>
    </row>
    <row r="110" spans="1:11" s="3" customFormat="1" ht="13.5" x14ac:dyDescent="0.2">
      <c r="A110" s="3" t="s">
        <v>130</v>
      </c>
      <c r="C110" s="25"/>
      <c r="D110" s="26" t="s">
        <v>323</v>
      </c>
      <c r="E110" s="25"/>
      <c r="F110" s="27">
        <v>2381.0846689999998</v>
      </c>
      <c r="G110" s="27">
        <v>563.76525620000041</v>
      </c>
      <c r="H110" s="27">
        <v>558.98536339000009</v>
      </c>
      <c r="I110" s="27"/>
      <c r="J110" s="28">
        <f t="shared" si="11"/>
        <v>23.476080908318181</v>
      </c>
      <c r="K110" s="28">
        <f t="shared" si="12"/>
        <v>99.15214838845894</v>
      </c>
    </row>
    <row r="111" spans="1:11" s="3" customFormat="1" ht="13.5" x14ac:dyDescent="0.2">
      <c r="A111" s="3" t="s">
        <v>131</v>
      </c>
      <c r="C111" s="25"/>
      <c r="D111" s="26" t="s">
        <v>324</v>
      </c>
      <c r="E111" s="25"/>
      <c r="F111" s="27">
        <v>87.839377999999996</v>
      </c>
      <c r="G111" s="27">
        <v>17.923569990000001</v>
      </c>
      <c r="H111" s="27">
        <v>17.505343809999999</v>
      </c>
      <c r="I111" s="27"/>
      <c r="J111" s="28">
        <f t="shared" si="11"/>
        <v>19.928811210389036</v>
      </c>
      <c r="K111" s="28">
        <f t="shared" si="12"/>
        <v>97.66661340216632</v>
      </c>
    </row>
    <row r="112" spans="1:11" s="3" customFormat="1" ht="13.5" x14ac:dyDescent="0.2">
      <c r="A112" s="3" t="s">
        <v>132</v>
      </c>
      <c r="C112" s="25"/>
      <c r="D112" s="26" t="s">
        <v>17</v>
      </c>
      <c r="E112" s="25"/>
      <c r="F112" s="27">
        <v>29152.424804999999</v>
      </c>
      <c r="G112" s="27">
        <v>13840.657091800002</v>
      </c>
      <c r="H112" s="27">
        <v>13789.336873</v>
      </c>
      <c r="I112" s="27"/>
      <c r="J112" s="28">
        <f t="shared" si="11"/>
        <v>47.30082305412536</v>
      </c>
      <c r="K112" s="28">
        <f t="shared" si="12"/>
        <v>99.629206774941295</v>
      </c>
    </row>
    <row r="113" spans="1:11" s="3" customFormat="1" ht="13.5" x14ac:dyDescent="0.2">
      <c r="A113" s="3" t="s">
        <v>133</v>
      </c>
      <c r="C113" s="25"/>
      <c r="D113" s="26" t="s">
        <v>325</v>
      </c>
      <c r="E113" s="25"/>
      <c r="F113" s="27">
        <v>11061.365390000001</v>
      </c>
      <c r="G113" s="27">
        <v>4735.9647900100008</v>
      </c>
      <c r="H113" s="27">
        <v>4594.2195511999998</v>
      </c>
      <c r="I113" s="27"/>
      <c r="J113" s="28">
        <f t="shared" si="11"/>
        <v>41.53392812928314</v>
      </c>
      <c r="K113" s="28">
        <f t="shared" si="12"/>
        <v>97.007046186048569</v>
      </c>
    </row>
    <row r="114" spans="1:11" s="3" customFormat="1" ht="13.5" x14ac:dyDescent="0.2">
      <c r="A114" s="3" t="s">
        <v>134</v>
      </c>
      <c r="C114" s="25"/>
      <c r="D114" s="26" t="s">
        <v>326</v>
      </c>
      <c r="E114" s="25"/>
      <c r="F114" s="27">
        <v>12651.849521</v>
      </c>
      <c r="G114" s="27">
        <v>1740.6927656400001</v>
      </c>
      <c r="H114" s="27">
        <v>1740.42231842</v>
      </c>
      <c r="I114" s="27"/>
      <c r="J114" s="28">
        <f t="shared" si="11"/>
        <v>13.756267931666304</v>
      </c>
      <c r="K114" s="28">
        <f t="shared" si="12"/>
        <v>99.984463242144827</v>
      </c>
    </row>
    <row r="115" spans="1:11" s="3" customFormat="1" ht="13.5" x14ac:dyDescent="0.2">
      <c r="A115" s="3" t="s">
        <v>135</v>
      </c>
      <c r="C115" s="25"/>
      <c r="D115" s="26" t="s">
        <v>327</v>
      </c>
      <c r="E115" s="25"/>
      <c r="F115" s="27">
        <v>2645.8239640000002</v>
      </c>
      <c r="G115" s="27">
        <v>1.8702189899999999</v>
      </c>
      <c r="H115" s="27">
        <v>1.8564619199999999</v>
      </c>
      <c r="I115" s="27"/>
      <c r="J115" s="28">
        <f t="shared" si="11"/>
        <v>7.0165738358245508E-2</v>
      </c>
      <c r="K115" s="28">
        <f t="shared" si="12"/>
        <v>99.264413949726816</v>
      </c>
    </row>
    <row r="116" spans="1:11" s="3" customFormat="1" ht="13.5" x14ac:dyDescent="0.2">
      <c r="A116" s="3" t="s">
        <v>420</v>
      </c>
      <c r="C116" s="25"/>
      <c r="D116" s="26" t="s">
        <v>422</v>
      </c>
      <c r="E116" s="25"/>
      <c r="F116" s="27">
        <v>4726.9085539999996</v>
      </c>
      <c r="G116" s="27">
        <v>9.9999600000000008E-2</v>
      </c>
      <c r="H116" s="27">
        <v>9.9999600000000008E-2</v>
      </c>
      <c r="I116" s="27"/>
      <c r="J116" s="28">
        <f t="shared" si="11"/>
        <v>2.1155391279016485E-3</v>
      </c>
      <c r="K116" s="28">
        <f t="shared" si="12"/>
        <v>100</v>
      </c>
    </row>
    <row r="117" spans="1:11" s="3" customFormat="1" ht="13.5" x14ac:dyDescent="0.2">
      <c r="A117" s="3" t="s">
        <v>421</v>
      </c>
      <c r="C117" s="25"/>
      <c r="D117" s="26" t="s">
        <v>423</v>
      </c>
      <c r="E117" s="25"/>
      <c r="F117" s="27">
        <v>2067.8459229999999</v>
      </c>
      <c r="G117" s="27">
        <v>51.376918109999998</v>
      </c>
      <c r="H117" s="27">
        <v>50.438918109999996</v>
      </c>
      <c r="I117" s="27"/>
      <c r="J117" s="28">
        <f t="shared" si="11"/>
        <v>2.4392009844149301</v>
      </c>
      <c r="K117" s="28">
        <f t="shared" si="12"/>
        <v>98.174277409961206</v>
      </c>
    </row>
    <row r="118" spans="1:11" s="3" customFormat="1" ht="13.5" x14ac:dyDescent="0.2">
      <c r="A118" s="3" t="s">
        <v>136</v>
      </c>
      <c r="C118" s="25"/>
      <c r="D118" s="26" t="s">
        <v>328</v>
      </c>
      <c r="E118" s="25"/>
      <c r="F118" s="27">
        <v>77597.27</v>
      </c>
      <c r="G118" s="27">
        <v>18754.889046299995</v>
      </c>
      <c r="H118" s="27">
        <v>18754.889046299995</v>
      </c>
      <c r="I118" s="27"/>
      <c r="J118" s="28">
        <f t="shared" si="11"/>
        <v>24.169521745159326</v>
      </c>
      <c r="K118" s="28">
        <f t="shared" si="12"/>
        <v>100</v>
      </c>
    </row>
    <row r="119" spans="1:11" s="3" customFormat="1" ht="13.5" x14ac:dyDescent="0.2">
      <c r="A119" s="3" t="s">
        <v>137</v>
      </c>
      <c r="C119" s="25"/>
      <c r="D119" s="26" t="s">
        <v>329</v>
      </c>
      <c r="E119" s="25"/>
      <c r="F119" s="27">
        <v>1641.965792</v>
      </c>
      <c r="G119" s="27">
        <v>0.71275900999999997</v>
      </c>
      <c r="H119" s="27">
        <v>0</v>
      </c>
      <c r="I119" s="27"/>
      <c r="J119" s="28" t="str">
        <f t="shared" si="11"/>
        <v>0.0</v>
      </c>
      <c r="K119" s="28" t="str">
        <f t="shared" si="12"/>
        <v>n.a.</v>
      </c>
    </row>
    <row r="120" spans="1:11" s="3" customFormat="1" ht="13.5" x14ac:dyDescent="0.2">
      <c r="A120" s="3" t="s">
        <v>138</v>
      </c>
      <c r="C120" s="25"/>
      <c r="D120" s="26" t="s">
        <v>330</v>
      </c>
      <c r="E120" s="25"/>
      <c r="F120" s="27">
        <v>6373.398072</v>
      </c>
      <c r="G120" s="27">
        <v>78.685953229999996</v>
      </c>
      <c r="H120" s="27">
        <v>78.285953230000004</v>
      </c>
      <c r="I120" s="27"/>
      <c r="J120" s="28">
        <f t="shared" si="11"/>
        <v>1.2283236092521919</v>
      </c>
      <c r="K120" s="28">
        <f t="shared" si="12"/>
        <v>99.491650054958626</v>
      </c>
    </row>
    <row r="121" spans="1:11" s="3" customFormat="1" ht="13.5" x14ac:dyDescent="0.2">
      <c r="A121" s="3" t="s">
        <v>139</v>
      </c>
      <c r="C121" s="25"/>
      <c r="D121" s="26" t="s">
        <v>331</v>
      </c>
      <c r="E121" s="25"/>
      <c r="F121" s="27">
        <v>961.91941599999996</v>
      </c>
      <c r="G121" s="27">
        <v>755.65008597000008</v>
      </c>
      <c r="H121" s="27">
        <v>755.65008597000008</v>
      </c>
      <c r="I121" s="27"/>
      <c r="J121" s="28">
        <f t="shared" si="11"/>
        <v>78.556485439524607</v>
      </c>
      <c r="K121" s="28">
        <f t="shared" si="12"/>
        <v>100</v>
      </c>
    </row>
    <row r="122" spans="1:11" s="3" customFormat="1" ht="13.5" x14ac:dyDescent="0.2">
      <c r="A122" s="3" t="s">
        <v>140</v>
      </c>
      <c r="C122" s="21" t="s">
        <v>30</v>
      </c>
      <c r="D122" s="21"/>
      <c r="E122" s="22"/>
      <c r="F122" s="23">
        <f>+F123+SUM(F128:F148)</f>
        <v>128456.00330800001</v>
      </c>
      <c r="G122" s="23">
        <f>+G123+SUM(G128:G148)</f>
        <v>33266.360850840007</v>
      </c>
      <c r="H122" s="23">
        <f>+H123+SUM(H128:H148)</f>
        <v>32901.573799800004</v>
      </c>
      <c r="I122" s="23"/>
      <c r="J122" s="24">
        <f t="shared" si="11"/>
        <v>25.613107174844629</v>
      </c>
      <c r="K122" s="24">
        <f t="shared" si="12"/>
        <v>98.903435657793665</v>
      </c>
    </row>
    <row r="123" spans="1:11" s="3" customFormat="1" ht="13.5" x14ac:dyDescent="0.2">
      <c r="A123" s="3" t="s">
        <v>140</v>
      </c>
      <c r="C123" s="25"/>
      <c r="D123" s="11" t="s">
        <v>31</v>
      </c>
      <c r="E123" s="25"/>
      <c r="F123" s="19">
        <f>+SUM(F124:F127)</f>
        <v>79869.410239999997</v>
      </c>
      <c r="G123" s="19">
        <f>+SUM(G124:G127)</f>
        <v>24014.365189990007</v>
      </c>
      <c r="H123" s="19">
        <f>+SUM(H124:H127)</f>
        <v>23975.707841780004</v>
      </c>
      <c r="I123" s="19"/>
      <c r="J123" s="29">
        <f t="shared" si="11"/>
        <v>30.018636383735998</v>
      </c>
      <c r="K123" s="29">
        <f t="shared" si="12"/>
        <v>99.839024067868692</v>
      </c>
    </row>
    <row r="124" spans="1:11" s="3" customFormat="1" ht="13.5" x14ac:dyDescent="0.2">
      <c r="A124" s="3" t="s">
        <v>141</v>
      </c>
      <c r="C124" s="25"/>
      <c r="D124" s="25"/>
      <c r="E124" s="26" t="s">
        <v>332</v>
      </c>
      <c r="F124" s="27">
        <v>75437.199414000002</v>
      </c>
      <c r="G124" s="27">
        <v>23606.201040520005</v>
      </c>
      <c r="H124" s="27">
        <v>23606.201040520005</v>
      </c>
      <c r="I124" s="27"/>
      <c r="J124" s="28">
        <f t="shared" si="11"/>
        <v>31.292520432749594</v>
      </c>
      <c r="K124" s="28">
        <f t="shared" si="12"/>
        <v>100</v>
      </c>
    </row>
    <row r="125" spans="1:11" s="3" customFormat="1" ht="13.5" x14ac:dyDescent="0.2">
      <c r="A125" s="3" t="s">
        <v>153</v>
      </c>
      <c r="C125" s="25"/>
      <c r="D125" s="25"/>
      <c r="E125" s="26" t="s">
        <v>341</v>
      </c>
      <c r="F125" s="27">
        <v>1316.3651</v>
      </c>
      <c r="G125" s="27">
        <v>217.13193371999992</v>
      </c>
      <c r="H125" s="27">
        <v>178.47568735999994</v>
      </c>
      <c r="I125" s="27"/>
      <c r="J125" s="28">
        <f t="shared" si="11"/>
        <v>13.558220843138422</v>
      </c>
      <c r="K125" s="28">
        <f t="shared" si="12"/>
        <v>82.196885691697148</v>
      </c>
    </row>
    <row r="126" spans="1:11" s="3" customFormat="1" ht="13.5" x14ac:dyDescent="0.2">
      <c r="A126" s="3" t="s">
        <v>143</v>
      </c>
      <c r="B126" s="3" t="s">
        <v>142</v>
      </c>
      <c r="C126" s="25"/>
      <c r="D126" s="25"/>
      <c r="E126" s="26" t="s">
        <v>250</v>
      </c>
      <c r="F126" s="27">
        <v>430.00164799999999</v>
      </c>
      <c r="G126" s="27">
        <v>91.323612320000009</v>
      </c>
      <c r="H126" s="27">
        <v>91.322510470000012</v>
      </c>
      <c r="I126" s="27"/>
      <c r="J126" s="28">
        <f t="shared" si="11"/>
        <v>21.237711737793159</v>
      </c>
      <c r="K126" s="28">
        <f t="shared" si="12"/>
        <v>99.998793466473785</v>
      </c>
    </row>
    <row r="127" spans="1:11" s="3" customFormat="1" ht="13.5" x14ac:dyDescent="0.2">
      <c r="A127" s="3" t="s">
        <v>144</v>
      </c>
      <c r="C127" s="25"/>
      <c r="D127" s="25"/>
      <c r="E127" s="26" t="s">
        <v>333</v>
      </c>
      <c r="F127" s="27">
        <v>2685.8440780000001</v>
      </c>
      <c r="G127" s="27">
        <v>99.708603430000011</v>
      </c>
      <c r="H127" s="27">
        <v>99.708603430000011</v>
      </c>
      <c r="I127" s="27"/>
      <c r="J127" s="28">
        <f t="shared" si="11"/>
        <v>3.7123749754024256</v>
      </c>
      <c r="K127" s="28">
        <f t="shared" si="12"/>
        <v>100</v>
      </c>
    </row>
    <row r="128" spans="1:11" s="3" customFormat="1" ht="13.5" x14ac:dyDescent="0.2">
      <c r="A128" s="3" t="s">
        <v>145</v>
      </c>
      <c r="C128" s="25"/>
      <c r="D128" s="26" t="s">
        <v>334</v>
      </c>
      <c r="E128" s="25"/>
      <c r="F128" s="27">
        <v>860.28077199999996</v>
      </c>
      <c r="G128" s="27">
        <v>350.19001440999995</v>
      </c>
      <c r="H128" s="27">
        <v>246.764827</v>
      </c>
      <c r="I128" s="27"/>
      <c r="J128" s="28">
        <f t="shared" si="11"/>
        <v>28.684219737506815</v>
      </c>
      <c r="K128" s="28">
        <f t="shared" si="12"/>
        <v>70.465980423727757</v>
      </c>
    </row>
    <row r="129" spans="1:14" s="3" customFormat="1" ht="13.5" x14ac:dyDescent="0.2">
      <c r="A129" s="3" t="s">
        <v>143</v>
      </c>
      <c r="B129" s="3" t="s">
        <v>146</v>
      </c>
      <c r="C129" s="25"/>
      <c r="D129" s="26" t="s">
        <v>250</v>
      </c>
      <c r="E129" s="25"/>
      <c r="F129" s="27">
        <v>2974.9518670000002</v>
      </c>
      <c r="G129" s="27">
        <v>535.49263974999985</v>
      </c>
      <c r="H129" s="27">
        <v>511.3</v>
      </c>
      <c r="I129" s="27"/>
      <c r="J129" s="28">
        <f t="shared" si="11"/>
        <v>17.186832690358951</v>
      </c>
      <c r="K129" s="28">
        <f t="shared" si="12"/>
        <v>95.482171377501217</v>
      </c>
      <c r="M129" s="4"/>
      <c r="N129" s="4"/>
    </row>
    <row r="130" spans="1:14" s="3" customFormat="1" ht="13.5" x14ac:dyDescent="0.2">
      <c r="A130" s="3" t="s">
        <v>147</v>
      </c>
      <c r="C130" s="25"/>
      <c r="D130" s="26" t="s">
        <v>335</v>
      </c>
      <c r="E130" s="25"/>
      <c r="F130" s="27">
        <v>3783.6023810000002</v>
      </c>
      <c r="G130" s="27">
        <v>659.42449317000069</v>
      </c>
      <c r="H130" s="27">
        <v>656.65664678000041</v>
      </c>
      <c r="I130" s="27"/>
      <c r="J130" s="28">
        <f t="shared" si="11"/>
        <v>17.355329145512567</v>
      </c>
      <c r="K130" s="28">
        <f t="shared" si="12"/>
        <v>99.580263332850336</v>
      </c>
    </row>
    <row r="131" spans="1:14" s="3" customFormat="1" ht="13.5" x14ac:dyDescent="0.2">
      <c r="A131" s="3" t="s">
        <v>148</v>
      </c>
      <c r="C131" s="25"/>
      <c r="D131" s="26" t="s">
        <v>336</v>
      </c>
      <c r="E131" s="25"/>
      <c r="F131" s="27">
        <v>2057.0983150000002</v>
      </c>
      <c r="G131" s="27">
        <v>378.22435560000031</v>
      </c>
      <c r="H131" s="27">
        <v>368.94760796000025</v>
      </c>
      <c r="I131" s="27"/>
      <c r="J131" s="28">
        <f t="shared" si="11"/>
        <v>17.935341508458734</v>
      </c>
      <c r="K131" s="28">
        <f t="shared" si="12"/>
        <v>97.547289722978377</v>
      </c>
      <c r="M131" s="7"/>
      <c r="N131" s="7"/>
    </row>
    <row r="132" spans="1:14" s="3" customFormat="1" ht="13.5" x14ac:dyDescent="0.2">
      <c r="A132" s="3" t="s">
        <v>149</v>
      </c>
      <c r="C132" s="25"/>
      <c r="D132" s="26" t="s">
        <v>337</v>
      </c>
      <c r="E132" s="25"/>
      <c r="F132" s="27">
        <v>19983.656105999999</v>
      </c>
      <c r="G132" s="27">
        <v>4032.7290259400002</v>
      </c>
      <c r="H132" s="27">
        <v>3955.2380321500004</v>
      </c>
      <c r="I132" s="27"/>
      <c r="J132" s="28">
        <f t="shared" si="11"/>
        <v>19.792364376018554</v>
      </c>
      <c r="K132" s="28">
        <f t="shared" si="12"/>
        <v>98.078447788295492</v>
      </c>
    </row>
    <row r="133" spans="1:14" s="3" customFormat="1" ht="13.5" x14ac:dyDescent="0.2">
      <c r="A133" s="3" t="s">
        <v>150</v>
      </c>
      <c r="C133" s="25"/>
      <c r="D133" s="26" t="s">
        <v>338</v>
      </c>
      <c r="E133" s="25"/>
      <c r="F133" s="27">
        <v>1405.0269880000001</v>
      </c>
      <c r="G133" s="27">
        <v>205.85010571999996</v>
      </c>
      <c r="H133" s="27">
        <v>203.78389951999998</v>
      </c>
      <c r="I133" s="27"/>
      <c r="J133" s="28">
        <f t="shared" si="11"/>
        <v>14.503913537638038</v>
      </c>
      <c r="K133" s="28">
        <f t="shared" si="12"/>
        <v>98.99625691579169</v>
      </c>
    </row>
    <row r="134" spans="1:14" s="3" customFormat="1" ht="13.5" x14ac:dyDescent="0.2">
      <c r="A134" s="3" t="s">
        <v>151</v>
      </c>
      <c r="C134" s="25"/>
      <c r="D134" s="26" t="s">
        <v>339</v>
      </c>
      <c r="E134" s="25"/>
      <c r="F134" s="27">
        <v>1919.9353309999999</v>
      </c>
      <c r="G134" s="27">
        <v>355.86729647999999</v>
      </c>
      <c r="H134" s="27">
        <v>355.70857695000001</v>
      </c>
      <c r="I134" s="27"/>
      <c r="J134" s="28">
        <f t="shared" si="11"/>
        <v>18.527112408766857</v>
      </c>
      <c r="K134" s="28">
        <f t="shared" si="12"/>
        <v>99.95539923685881</v>
      </c>
    </row>
    <row r="135" spans="1:14" s="3" customFormat="1" ht="13.5" x14ac:dyDescent="0.2">
      <c r="A135" s="3" t="s">
        <v>152</v>
      </c>
      <c r="C135" s="25"/>
      <c r="D135" s="26" t="s">
        <v>340</v>
      </c>
      <c r="E135" s="25"/>
      <c r="F135" s="27">
        <v>801.071189</v>
      </c>
      <c r="G135" s="27">
        <v>132.77322683</v>
      </c>
      <c r="H135" s="27">
        <v>85.038440420000015</v>
      </c>
      <c r="I135" s="27"/>
      <c r="J135" s="28">
        <f t="shared" si="11"/>
        <v>10.615590922219525</v>
      </c>
      <c r="K135" s="28">
        <f t="shared" si="12"/>
        <v>64.047882581690516</v>
      </c>
    </row>
    <row r="136" spans="1:14" s="3" customFormat="1" ht="13.5" x14ac:dyDescent="0.2">
      <c r="A136" s="3" t="s">
        <v>153</v>
      </c>
      <c r="C136" s="25"/>
      <c r="D136" s="26" t="s">
        <v>341</v>
      </c>
      <c r="E136" s="25"/>
      <c r="F136" s="27">
        <v>1316.3651</v>
      </c>
      <c r="G136" s="27">
        <v>217.13193371999992</v>
      </c>
      <c r="H136" s="27">
        <v>178.47568735999994</v>
      </c>
      <c r="I136" s="27"/>
      <c r="J136" s="28">
        <f t="shared" si="11"/>
        <v>13.558220843138422</v>
      </c>
      <c r="K136" s="28">
        <f t="shared" si="12"/>
        <v>82.196885691697148</v>
      </c>
    </row>
    <row r="137" spans="1:14" s="3" customFormat="1" ht="13.5" x14ac:dyDescent="0.2">
      <c r="A137" s="3" t="s">
        <v>154</v>
      </c>
      <c r="C137" s="25"/>
      <c r="D137" s="26" t="s">
        <v>342</v>
      </c>
      <c r="E137" s="25"/>
      <c r="F137" s="27">
        <v>716.344335</v>
      </c>
      <c r="G137" s="27">
        <v>114.16634542</v>
      </c>
      <c r="H137" s="27">
        <v>107.66632564000003</v>
      </c>
      <c r="I137" s="27"/>
      <c r="J137" s="28">
        <f t="shared" si="11"/>
        <v>15.029968184225261</v>
      </c>
      <c r="K137" s="28">
        <f t="shared" si="12"/>
        <v>94.306535997024838</v>
      </c>
    </row>
    <row r="138" spans="1:14" s="3" customFormat="1" ht="13.5" x14ac:dyDescent="0.2">
      <c r="A138" s="3" t="s">
        <v>155</v>
      </c>
      <c r="C138" s="25"/>
      <c r="D138" s="26" t="s">
        <v>343</v>
      </c>
      <c r="E138" s="25"/>
      <c r="F138" s="27">
        <v>429.99194199999999</v>
      </c>
      <c r="G138" s="27">
        <v>29.916687230000001</v>
      </c>
      <c r="H138" s="27">
        <v>29.306142240000003</v>
      </c>
      <c r="I138" s="27"/>
      <c r="J138" s="28">
        <f t="shared" ref="J138:J201" si="14">+IF(H138=0,"0.0",(IF(F138=0,"n.a.",(H138/F138)*100)))</f>
        <v>6.815509635759641</v>
      </c>
      <c r="K138" s="28">
        <f t="shared" ref="K138:K201" si="15">+IF(G138=0,"0.0",(IF(H138=0,"n.a.",(H138/G138)*100)))</f>
        <v>97.959182494685606</v>
      </c>
    </row>
    <row r="139" spans="1:14" s="3" customFormat="1" ht="13.5" x14ac:dyDescent="0.2">
      <c r="A139" s="3" t="s">
        <v>424</v>
      </c>
      <c r="C139" s="25"/>
      <c r="D139" s="26" t="s">
        <v>425</v>
      </c>
      <c r="E139" s="25"/>
      <c r="F139" s="27">
        <v>940.64885000000004</v>
      </c>
      <c r="G139" s="27">
        <v>197.67778412000007</v>
      </c>
      <c r="H139" s="27">
        <v>197.31385928000003</v>
      </c>
      <c r="I139" s="27"/>
      <c r="J139" s="28">
        <f t="shared" si="14"/>
        <v>20.976356828586994</v>
      </c>
      <c r="K139" s="28">
        <f t="shared" si="15"/>
        <v>99.815899980050801</v>
      </c>
    </row>
    <row r="140" spans="1:14" s="3" customFormat="1" ht="13.5" x14ac:dyDescent="0.2">
      <c r="A140" s="3" t="s">
        <v>426</v>
      </c>
      <c r="C140" s="25"/>
      <c r="D140" s="26" t="s">
        <v>427</v>
      </c>
      <c r="E140" s="25"/>
      <c r="F140" s="27">
        <v>2345.0660720000001</v>
      </c>
      <c r="G140" s="27">
        <v>1104.8171192900006</v>
      </c>
      <c r="H140" s="27">
        <v>1097.6493606200004</v>
      </c>
      <c r="I140" s="27"/>
      <c r="J140" s="28">
        <f t="shared" si="14"/>
        <v>46.806756266950941</v>
      </c>
      <c r="K140" s="28">
        <f t="shared" si="15"/>
        <v>99.351226683144944</v>
      </c>
    </row>
    <row r="141" spans="1:14" s="3" customFormat="1" ht="13.5" x14ac:dyDescent="0.2">
      <c r="A141" s="3" t="s">
        <v>156</v>
      </c>
      <c r="C141" s="25"/>
      <c r="D141" s="26" t="s">
        <v>344</v>
      </c>
      <c r="E141" s="25"/>
      <c r="F141" s="27">
        <v>41.759341999999997</v>
      </c>
      <c r="G141" s="27">
        <v>2.2787805699999999</v>
      </c>
      <c r="H141" s="27">
        <v>0.89671230999999996</v>
      </c>
      <c r="I141" s="27"/>
      <c r="J141" s="28">
        <f t="shared" si="14"/>
        <v>2.1473334278111951</v>
      </c>
      <c r="K141" s="28">
        <f t="shared" si="15"/>
        <v>39.350533430254764</v>
      </c>
    </row>
    <row r="142" spans="1:14" s="3" customFormat="1" ht="13.5" x14ac:dyDescent="0.2">
      <c r="A142" s="3" t="s">
        <v>157</v>
      </c>
      <c r="C142" s="25"/>
      <c r="D142" s="26" t="s">
        <v>17</v>
      </c>
      <c r="E142" s="25"/>
      <c r="F142" s="27">
        <v>6209.9091609999996</v>
      </c>
      <c r="G142" s="27">
        <v>59.677429070000002</v>
      </c>
      <c r="H142" s="27">
        <v>59.677417829999996</v>
      </c>
      <c r="I142" s="27"/>
      <c r="J142" s="28">
        <f t="shared" si="14"/>
        <v>0.96100307239260752</v>
      </c>
      <c r="K142" s="28">
        <f t="shared" si="15"/>
        <v>99.999981165408457</v>
      </c>
    </row>
    <row r="143" spans="1:14" s="3" customFormat="1" ht="13.5" x14ac:dyDescent="0.2">
      <c r="A143" s="3" t="s">
        <v>158</v>
      </c>
      <c r="C143" s="25"/>
      <c r="D143" s="26" t="s">
        <v>345</v>
      </c>
      <c r="E143" s="25"/>
      <c r="F143" s="27">
        <v>224.22613000000001</v>
      </c>
      <c r="G143" s="27">
        <v>31.281428730000002</v>
      </c>
      <c r="H143" s="27">
        <v>28.735041139999996</v>
      </c>
      <c r="I143" s="27"/>
      <c r="J143" s="28">
        <f t="shared" si="14"/>
        <v>12.815206300889193</v>
      </c>
      <c r="K143" s="28">
        <f t="shared" si="15"/>
        <v>91.859746522517597</v>
      </c>
    </row>
    <row r="144" spans="1:14" s="3" customFormat="1" ht="13.5" x14ac:dyDescent="0.2">
      <c r="A144" s="3" t="s">
        <v>159</v>
      </c>
      <c r="C144" s="25"/>
      <c r="D144" s="26" t="s">
        <v>346</v>
      </c>
      <c r="E144" s="25"/>
      <c r="F144" s="27">
        <v>857.83434499999998</v>
      </c>
      <c r="G144" s="27">
        <v>47.144224740000006</v>
      </c>
      <c r="H144" s="27">
        <v>47.144224740000006</v>
      </c>
      <c r="I144" s="27"/>
      <c r="J144" s="28">
        <f t="shared" si="14"/>
        <v>5.4957259539427756</v>
      </c>
      <c r="K144" s="28">
        <f t="shared" si="15"/>
        <v>100</v>
      </c>
    </row>
    <row r="145" spans="1:11" s="3" customFormat="1" ht="13.5" x14ac:dyDescent="0.2">
      <c r="A145" s="3" t="s">
        <v>160</v>
      </c>
      <c r="C145" s="25"/>
      <c r="D145" s="26" t="s">
        <v>347</v>
      </c>
      <c r="E145" s="25"/>
      <c r="F145" s="27">
        <v>104.800257</v>
      </c>
      <c r="G145" s="27">
        <v>9.0384301699999998</v>
      </c>
      <c r="H145" s="27">
        <v>9.0384301699999998</v>
      </c>
      <c r="I145" s="27"/>
      <c r="J145" s="28">
        <f t="shared" si="14"/>
        <v>8.6244351194673126</v>
      </c>
      <c r="K145" s="28">
        <f t="shared" si="15"/>
        <v>100</v>
      </c>
    </row>
    <row r="146" spans="1:11" s="3" customFormat="1" ht="13.5" x14ac:dyDescent="0.2">
      <c r="A146" s="3" t="s">
        <v>428</v>
      </c>
      <c r="C146" s="25"/>
      <c r="D146" s="26" t="s">
        <v>429</v>
      </c>
      <c r="E146" s="25"/>
      <c r="F146" s="27">
        <v>289.68246399999998</v>
      </c>
      <c r="G146" s="27">
        <v>3.4426853500000001</v>
      </c>
      <c r="H146" s="27">
        <v>1.73438296</v>
      </c>
      <c r="I146" s="27"/>
      <c r="J146" s="28">
        <f t="shared" si="14"/>
        <v>0.59871865768167454</v>
      </c>
      <c r="K146" s="28">
        <f t="shared" si="15"/>
        <v>50.378782365341635</v>
      </c>
    </row>
    <row r="147" spans="1:11" s="3" customFormat="1" ht="13.5" x14ac:dyDescent="0.2">
      <c r="A147" s="3" t="s">
        <v>161</v>
      </c>
      <c r="C147" s="25"/>
      <c r="D147" s="26" t="s">
        <v>348</v>
      </c>
      <c r="E147" s="25"/>
      <c r="F147" s="27">
        <v>589.12924799999996</v>
      </c>
      <c r="G147" s="27">
        <v>393.66535612000007</v>
      </c>
      <c r="H147" s="27">
        <v>393.5844896000001</v>
      </c>
      <c r="I147" s="27"/>
      <c r="J147" s="28">
        <f t="shared" si="14"/>
        <v>66.807833923736908</v>
      </c>
      <c r="K147" s="28">
        <f t="shared" si="15"/>
        <v>99.979458055238339</v>
      </c>
    </row>
    <row r="148" spans="1:11" s="3" customFormat="1" ht="13.5" x14ac:dyDescent="0.2">
      <c r="A148" s="3" t="s">
        <v>162</v>
      </c>
      <c r="C148" s="25"/>
      <c r="D148" s="26" t="s">
        <v>349</v>
      </c>
      <c r="E148" s="25"/>
      <c r="F148" s="27">
        <v>735.21287299999995</v>
      </c>
      <c r="G148" s="27">
        <v>391.20629842000005</v>
      </c>
      <c r="H148" s="27">
        <v>391.2058533500001</v>
      </c>
      <c r="I148" s="27"/>
      <c r="J148" s="28">
        <f t="shared" si="14"/>
        <v>53.209875359459346</v>
      </c>
      <c r="K148" s="28">
        <f t="shared" si="15"/>
        <v>99.999886231381822</v>
      </c>
    </row>
    <row r="149" spans="1:11" s="3" customFormat="1" ht="13.5" x14ac:dyDescent="0.2">
      <c r="A149" s="3" t="s">
        <v>163</v>
      </c>
      <c r="C149" s="21" t="s">
        <v>32</v>
      </c>
      <c r="D149" s="21"/>
      <c r="E149" s="22"/>
      <c r="F149" s="23">
        <f>+F150</f>
        <v>362.46</v>
      </c>
      <c r="G149" s="23">
        <f>+G150</f>
        <v>227.12920574000003</v>
      </c>
      <c r="H149" s="23">
        <f t="shared" ref="H149" si="16">+H150</f>
        <v>227.12920574000003</v>
      </c>
      <c r="I149" s="23"/>
      <c r="J149" s="24">
        <f t="shared" si="14"/>
        <v>62.663247183137457</v>
      </c>
      <c r="K149" s="24">
        <f t="shared" si="15"/>
        <v>100</v>
      </c>
    </row>
    <row r="150" spans="1:11" s="3" customFormat="1" ht="13.5" x14ac:dyDescent="0.2">
      <c r="A150" s="3" t="s">
        <v>164</v>
      </c>
      <c r="C150" s="25"/>
      <c r="D150" s="26" t="s">
        <v>350</v>
      </c>
      <c r="E150" s="25"/>
      <c r="F150" s="27">
        <v>362.46</v>
      </c>
      <c r="G150" s="27">
        <v>227.12920574000003</v>
      </c>
      <c r="H150" s="27">
        <v>227.12920574000003</v>
      </c>
      <c r="I150" s="27"/>
      <c r="J150" s="28">
        <f t="shared" si="14"/>
        <v>62.663247183137457</v>
      </c>
      <c r="K150" s="28">
        <f t="shared" si="15"/>
        <v>100</v>
      </c>
    </row>
    <row r="151" spans="1:11" s="3" customFormat="1" ht="13.5" x14ac:dyDescent="0.2">
      <c r="A151" s="3" t="s">
        <v>165</v>
      </c>
      <c r="C151" s="21" t="s">
        <v>33</v>
      </c>
      <c r="D151" s="21"/>
      <c r="E151" s="22"/>
      <c r="F151" s="23">
        <f>+F152+SUM(F154:F158)</f>
        <v>3980.8159729999998</v>
      </c>
      <c r="G151" s="23">
        <f>+G152+SUM(G154:G158)</f>
        <v>1089.5672602200002</v>
      </c>
      <c r="H151" s="23">
        <f>+H152+SUM(H154:H158)</f>
        <v>1084.0864488900002</v>
      </c>
      <c r="I151" s="23"/>
      <c r="J151" s="24">
        <f t="shared" si="14"/>
        <v>27.232769769887582</v>
      </c>
      <c r="K151" s="24">
        <f t="shared" si="15"/>
        <v>99.496973566469563</v>
      </c>
    </row>
    <row r="152" spans="1:11" s="3" customFormat="1" ht="13.5" x14ac:dyDescent="0.2">
      <c r="A152" s="3" t="s">
        <v>165</v>
      </c>
      <c r="C152" s="25"/>
      <c r="D152" s="11" t="s">
        <v>34</v>
      </c>
      <c r="E152" s="25"/>
      <c r="F152" s="19">
        <f>+F153</f>
        <v>1726.6029000000001</v>
      </c>
      <c r="G152" s="19">
        <f>+G153</f>
        <v>409.61353123000009</v>
      </c>
      <c r="H152" s="19">
        <f t="shared" ref="H152" si="17">+H153</f>
        <v>408.48916215000014</v>
      </c>
      <c r="I152" s="19"/>
      <c r="J152" s="29">
        <f t="shared" si="14"/>
        <v>23.658547205613988</v>
      </c>
      <c r="K152" s="29">
        <f t="shared" si="15"/>
        <v>99.725504898086825</v>
      </c>
    </row>
    <row r="153" spans="1:11" s="3" customFormat="1" ht="13.5" x14ac:dyDescent="0.2">
      <c r="A153" s="3" t="s">
        <v>166</v>
      </c>
      <c r="C153" s="25"/>
      <c r="D153" s="25"/>
      <c r="E153" s="26" t="s">
        <v>351</v>
      </c>
      <c r="F153" s="27">
        <v>1726.6029000000001</v>
      </c>
      <c r="G153" s="27">
        <v>409.61353123000009</v>
      </c>
      <c r="H153" s="27">
        <v>408.48916215000014</v>
      </c>
      <c r="I153" s="27"/>
      <c r="J153" s="28">
        <f t="shared" si="14"/>
        <v>23.658547205613988</v>
      </c>
      <c r="K153" s="28">
        <f t="shared" si="15"/>
        <v>99.725504898086825</v>
      </c>
    </row>
    <row r="154" spans="1:11" s="3" customFormat="1" ht="13.5" x14ac:dyDescent="0.2">
      <c r="A154" s="3" t="s">
        <v>167</v>
      </c>
      <c r="C154" s="25"/>
      <c r="D154" s="26" t="s">
        <v>352</v>
      </c>
      <c r="E154" s="25"/>
      <c r="F154" s="27">
        <v>907.11289299999999</v>
      </c>
      <c r="G154" s="27">
        <v>280.16606371000006</v>
      </c>
      <c r="H154" s="27">
        <v>278.93333179000007</v>
      </c>
      <c r="I154" s="27"/>
      <c r="J154" s="28">
        <f t="shared" si="14"/>
        <v>30.749571959837645</v>
      </c>
      <c r="K154" s="28">
        <f t="shared" si="15"/>
        <v>99.55999955752101</v>
      </c>
    </row>
    <row r="155" spans="1:11" s="3" customFormat="1" ht="13.5" x14ac:dyDescent="0.2">
      <c r="A155" s="3" t="s">
        <v>168</v>
      </c>
      <c r="C155" s="25"/>
      <c r="D155" s="26" t="s">
        <v>353</v>
      </c>
      <c r="E155" s="25"/>
      <c r="F155" s="27">
        <v>190.23459600000001</v>
      </c>
      <c r="G155" s="27">
        <v>36.605674059999998</v>
      </c>
      <c r="H155" s="27">
        <v>34.974723059999995</v>
      </c>
      <c r="I155" s="27"/>
      <c r="J155" s="28">
        <f t="shared" si="14"/>
        <v>18.385048669065426</v>
      </c>
      <c r="K155" s="28">
        <f t="shared" si="15"/>
        <v>95.544540452043776</v>
      </c>
    </row>
    <row r="156" spans="1:11" s="3" customFormat="1" ht="13.5" x14ac:dyDescent="0.2">
      <c r="A156" s="3" t="s">
        <v>169</v>
      </c>
      <c r="C156" s="25"/>
      <c r="D156" s="26" t="s">
        <v>354</v>
      </c>
      <c r="E156" s="25"/>
      <c r="F156" s="27">
        <v>578.537194</v>
      </c>
      <c r="G156" s="27">
        <v>134.62580054</v>
      </c>
      <c r="H156" s="27">
        <v>133.81735458999998</v>
      </c>
      <c r="I156" s="27"/>
      <c r="J156" s="28">
        <f t="shared" si="14"/>
        <v>23.130294124183827</v>
      </c>
      <c r="K156" s="28">
        <f t="shared" si="15"/>
        <v>99.399486616415828</v>
      </c>
    </row>
    <row r="157" spans="1:11" s="3" customFormat="1" ht="13.5" x14ac:dyDescent="0.2">
      <c r="A157" s="3" t="s">
        <v>170</v>
      </c>
      <c r="C157" s="25"/>
      <c r="D157" s="26" t="s">
        <v>355</v>
      </c>
      <c r="E157" s="25"/>
      <c r="F157" s="27">
        <v>84.522075000000001</v>
      </c>
      <c r="G157" s="27">
        <v>14.35999657</v>
      </c>
      <c r="H157" s="27">
        <v>14.321390230000002</v>
      </c>
      <c r="I157" s="27"/>
      <c r="J157" s="28">
        <f t="shared" si="14"/>
        <v>16.943964319380473</v>
      </c>
      <c r="K157" s="28">
        <f t="shared" si="15"/>
        <v>99.731153556953828</v>
      </c>
    </row>
    <row r="158" spans="1:11" s="3" customFormat="1" ht="13.5" x14ac:dyDescent="0.2">
      <c r="A158" s="3" t="s">
        <v>171</v>
      </c>
      <c r="C158" s="25"/>
      <c r="D158" s="26" t="s">
        <v>356</v>
      </c>
      <c r="E158" s="25"/>
      <c r="F158" s="27">
        <v>493.80631499999998</v>
      </c>
      <c r="G158" s="27">
        <v>214.19619411000002</v>
      </c>
      <c r="H158" s="27">
        <v>213.55048706999997</v>
      </c>
      <c r="I158" s="27"/>
      <c r="J158" s="28">
        <f t="shared" si="14"/>
        <v>43.245799128753539</v>
      </c>
      <c r="K158" s="28">
        <f t="shared" si="15"/>
        <v>99.698544111540826</v>
      </c>
    </row>
    <row r="159" spans="1:11" s="3" customFormat="1" ht="13.5" x14ac:dyDescent="0.2">
      <c r="A159" s="3" t="s">
        <v>172</v>
      </c>
      <c r="C159" s="21" t="s">
        <v>35</v>
      </c>
      <c r="D159" s="21"/>
      <c r="E159" s="22"/>
      <c r="F159" s="23">
        <f>+SUM(F160:F170)</f>
        <v>24522.390938</v>
      </c>
      <c r="G159" s="23">
        <f>+SUM(G160:G170)</f>
        <v>5310.5039416600002</v>
      </c>
      <c r="H159" s="23">
        <f>+SUM(H160:H170)</f>
        <v>5277.190709890001</v>
      </c>
      <c r="I159" s="23"/>
      <c r="J159" s="24">
        <f t="shared" si="14"/>
        <v>21.519886552793039</v>
      </c>
      <c r="K159" s="24">
        <f t="shared" si="15"/>
        <v>99.372691704290759</v>
      </c>
    </row>
    <row r="160" spans="1:11" s="3" customFormat="1" ht="13.5" x14ac:dyDescent="0.2">
      <c r="A160" s="3" t="s">
        <v>173</v>
      </c>
      <c r="C160" s="25"/>
      <c r="D160" s="26" t="s">
        <v>357</v>
      </c>
      <c r="E160" s="25"/>
      <c r="F160" s="27">
        <v>708.42046400000004</v>
      </c>
      <c r="G160" s="27">
        <v>170.29060065000004</v>
      </c>
      <c r="H160" s="27">
        <v>163.69070679000009</v>
      </c>
      <c r="I160" s="27"/>
      <c r="J160" s="28">
        <f t="shared" si="14"/>
        <v>23.106433976475316</v>
      </c>
      <c r="K160" s="28">
        <f t="shared" si="15"/>
        <v>96.12433461693827</v>
      </c>
    </row>
    <row r="161" spans="1:11" s="3" customFormat="1" ht="13.5" x14ac:dyDescent="0.2">
      <c r="A161" s="3" t="s">
        <v>174</v>
      </c>
      <c r="C161" s="25"/>
      <c r="D161" s="26" t="s">
        <v>358</v>
      </c>
      <c r="E161" s="25"/>
      <c r="F161" s="27">
        <v>400</v>
      </c>
      <c r="G161" s="27">
        <v>166</v>
      </c>
      <c r="H161" s="27">
        <v>166</v>
      </c>
      <c r="I161" s="27"/>
      <c r="J161" s="28">
        <f t="shared" si="14"/>
        <v>41.5</v>
      </c>
      <c r="K161" s="28">
        <f t="shared" si="15"/>
        <v>100</v>
      </c>
    </row>
    <row r="162" spans="1:11" s="3" customFormat="1" ht="13.5" x14ac:dyDescent="0.2">
      <c r="A162" s="3" t="s">
        <v>175</v>
      </c>
      <c r="C162" s="25"/>
      <c r="D162" s="26" t="s">
        <v>359</v>
      </c>
      <c r="E162" s="25"/>
      <c r="F162" s="27">
        <v>148.08170000000001</v>
      </c>
      <c r="G162" s="27">
        <v>125.98335501999999</v>
      </c>
      <c r="H162" s="27">
        <v>125.98335501999999</v>
      </c>
      <c r="I162" s="27"/>
      <c r="J162" s="28">
        <f t="shared" si="14"/>
        <v>85.076923765732019</v>
      </c>
      <c r="K162" s="28">
        <f t="shared" si="15"/>
        <v>100</v>
      </c>
    </row>
    <row r="163" spans="1:11" s="3" customFormat="1" ht="13.5" x14ac:dyDescent="0.2">
      <c r="A163" s="3" t="s">
        <v>176</v>
      </c>
      <c r="C163" s="25"/>
      <c r="D163" s="26" t="s">
        <v>360</v>
      </c>
      <c r="E163" s="25"/>
      <c r="F163" s="27">
        <v>184.59238999999999</v>
      </c>
      <c r="G163" s="27">
        <v>28.183220030000001</v>
      </c>
      <c r="H163" s="27">
        <v>27.865813660000001</v>
      </c>
      <c r="I163" s="27"/>
      <c r="J163" s="28">
        <f t="shared" si="14"/>
        <v>15.095862651759372</v>
      </c>
      <c r="K163" s="28">
        <f t="shared" si="15"/>
        <v>98.873775354050636</v>
      </c>
    </row>
    <row r="164" spans="1:11" s="3" customFormat="1" ht="13.5" x14ac:dyDescent="0.2">
      <c r="A164" s="3" t="s">
        <v>430</v>
      </c>
      <c r="C164" s="25"/>
      <c r="D164" s="26" t="s">
        <v>431</v>
      </c>
      <c r="E164" s="25"/>
      <c r="F164" s="27">
        <v>897.92483200000004</v>
      </c>
      <c r="G164" s="27">
        <v>198.61186811000007</v>
      </c>
      <c r="H164" s="27">
        <v>186.9862497900001</v>
      </c>
      <c r="I164" s="27"/>
      <c r="J164" s="28">
        <f t="shared" si="14"/>
        <v>20.824265364564511</v>
      </c>
      <c r="K164" s="28">
        <f t="shared" si="15"/>
        <v>94.146564135048976</v>
      </c>
    </row>
    <row r="165" spans="1:11" s="3" customFormat="1" ht="13.5" x14ac:dyDescent="0.2">
      <c r="A165" s="3" t="s">
        <v>177</v>
      </c>
      <c r="C165" s="25"/>
      <c r="D165" s="26" t="s">
        <v>361</v>
      </c>
      <c r="E165" s="25"/>
      <c r="F165" s="27">
        <v>9624.5226490000005</v>
      </c>
      <c r="G165" s="27">
        <v>3007.7116145700002</v>
      </c>
      <c r="H165" s="27">
        <v>3004.1821692600001</v>
      </c>
      <c r="I165" s="27"/>
      <c r="J165" s="28">
        <f t="shared" si="14"/>
        <v>31.213830325103327</v>
      </c>
      <c r="K165" s="28">
        <f t="shared" si="15"/>
        <v>99.882653466745197</v>
      </c>
    </row>
    <row r="166" spans="1:11" s="3" customFormat="1" ht="13.5" x14ac:dyDescent="0.2">
      <c r="A166" s="3" t="s">
        <v>178</v>
      </c>
      <c r="C166" s="25"/>
      <c r="D166" s="26" t="s">
        <v>362</v>
      </c>
      <c r="E166" s="25"/>
      <c r="F166" s="27">
        <v>193.15320600000001</v>
      </c>
      <c r="G166" s="27">
        <v>66.945761460000014</v>
      </c>
      <c r="H166" s="27">
        <v>66.701307790000001</v>
      </c>
      <c r="I166" s="27"/>
      <c r="J166" s="28">
        <f t="shared" si="14"/>
        <v>34.53285046172104</v>
      </c>
      <c r="K166" s="28">
        <f t="shared" si="15"/>
        <v>99.634848174598673</v>
      </c>
    </row>
    <row r="167" spans="1:11" s="3" customFormat="1" ht="13.5" x14ac:dyDescent="0.2">
      <c r="A167" s="3" t="s">
        <v>432</v>
      </c>
      <c r="C167" s="25"/>
      <c r="D167" s="26" t="s">
        <v>435</v>
      </c>
      <c r="E167" s="25"/>
      <c r="F167" s="27">
        <v>125.709424</v>
      </c>
      <c r="G167" s="27">
        <v>1.00582802</v>
      </c>
      <c r="H167" s="27">
        <v>0.89162002000000007</v>
      </c>
      <c r="I167" s="27"/>
      <c r="J167" s="28">
        <f t="shared" si="14"/>
        <v>0.70927062715679934</v>
      </c>
      <c r="K167" s="28">
        <f t="shared" si="15"/>
        <v>88.645374981699163</v>
      </c>
    </row>
    <row r="168" spans="1:11" s="3" customFormat="1" ht="13.5" x14ac:dyDescent="0.2">
      <c r="A168" s="3" t="s">
        <v>433</v>
      </c>
      <c r="C168" s="25"/>
      <c r="D168" s="26" t="s">
        <v>436</v>
      </c>
      <c r="E168" s="25"/>
      <c r="F168" s="27">
        <v>9362.5826699999998</v>
      </c>
      <c r="G168" s="27">
        <v>734.00993384999992</v>
      </c>
      <c r="H168" s="27">
        <v>733.37253001999989</v>
      </c>
      <c r="I168" s="27"/>
      <c r="J168" s="28">
        <f t="shared" si="14"/>
        <v>7.8330152679976273</v>
      </c>
      <c r="K168" s="28">
        <f t="shared" si="15"/>
        <v>99.913161416405259</v>
      </c>
    </row>
    <row r="169" spans="1:11" s="3" customFormat="1" ht="13.5" x14ac:dyDescent="0.2">
      <c r="A169" s="3" t="s">
        <v>434</v>
      </c>
      <c r="C169" s="25"/>
      <c r="D169" s="26" t="s">
        <v>437</v>
      </c>
      <c r="E169" s="25"/>
      <c r="F169" s="27">
        <v>2562.3858180000002</v>
      </c>
      <c r="G169" s="27">
        <v>785.21109910000007</v>
      </c>
      <c r="H169" s="27">
        <v>776.41453705000004</v>
      </c>
      <c r="I169" s="27"/>
      <c r="J169" s="28">
        <f t="shared" si="14"/>
        <v>30.300454037636264</v>
      </c>
      <c r="K169" s="28">
        <f t="shared" si="15"/>
        <v>98.87972010837818</v>
      </c>
    </row>
    <row r="170" spans="1:11" s="3" customFormat="1" ht="13.5" x14ac:dyDescent="0.2">
      <c r="A170" s="3" t="s">
        <v>179</v>
      </c>
      <c r="C170" s="25"/>
      <c r="D170" s="26" t="s">
        <v>363</v>
      </c>
      <c r="E170" s="25"/>
      <c r="F170" s="27">
        <v>315.017785</v>
      </c>
      <c r="G170" s="27">
        <v>26.55066085</v>
      </c>
      <c r="H170" s="27">
        <v>25.102420490000004</v>
      </c>
      <c r="I170" s="27"/>
      <c r="J170" s="28">
        <f t="shared" si="14"/>
        <v>7.9685724696464373</v>
      </c>
      <c r="K170" s="28">
        <f t="shared" si="15"/>
        <v>94.545369818921117</v>
      </c>
    </row>
    <row r="171" spans="1:11" s="3" customFormat="1" ht="13.5" x14ac:dyDescent="0.2">
      <c r="A171" s="3" t="s">
        <v>180</v>
      </c>
      <c r="C171" s="21" t="s">
        <v>36</v>
      </c>
      <c r="D171" s="21"/>
      <c r="E171" s="22"/>
      <c r="F171" s="23">
        <f>+F172+SUM(F175:F189)</f>
        <v>47184.504926999994</v>
      </c>
      <c r="G171" s="23">
        <f>+G172+SUM(G175:G189)</f>
        <v>6126.6302814399978</v>
      </c>
      <c r="H171" s="23">
        <f>+H172+SUM(H175:H189)</f>
        <v>5099.0214341899973</v>
      </c>
      <c r="I171" s="23"/>
      <c r="J171" s="24">
        <f t="shared" si="14"/>
        <v>10.806559149192697</v>
      </c>
      <c r="K171" s="24">
        <f t="shared" si="15"/>
        <v>83.227177093368326</v>
      </c>
    </row>
    <row r="172" spans="1:11" s="3" customFormat="1" ht="13.5" x14ac:dyDescent="0.2">
      <c r="A172" s="3" t="s">
        <v>180</v>
      </c>
      <c r="C172" s="25"/>
      <c r="D172" s="11" t="s">
        <v>37</v>
      </c>
      <c r="E172" s="25"/>
      <c r="F172" s="19">
        <f>SUM(F173:F174)</f>
        <v>5235.1591859999999</v>
      </c>
      <c r="G172" s="19">
        <f>SUM(G173:G174)</f>
        <v>608.47122822999995</v>
      </c>
      <c r="H172" s="19">
        <f>SUM(H173:H174)</f>
        <v>335.45086714000001</v>
      </c>
      <c r="I172" s="19"/>
      <c r="J172" s="29">
        <f t="shared" si="14"/>
        <v>6.4076536208692856</v>
      </c>
      <c r="K172" s="29">
        <f t="shared" si="15"/>
        <v>55.130111593904452</v>
      </c>
    </row>
    <row r="173" spans="1:11" s="3" customFormat="1" ht="13.5" x14ac:dyDescent="0.2">
      <c r="A173" s="3" t="s">
        <v>182</v>
      </c>
      <c r="B173" s="3" t="s">
        <v>181</v>
      </c>
      <c r="C173" s="25"/>
      <c r="D173" s="25"/>
      <c r="E173" s="26" t="s">
        <v>364</v>
      </c>
      <c r="F173" s="27">
        <v>5178.0374899999997</v>
      </c>
      <c r="G173" s="27">
        <v>604.21656212999994</v>
      </c>
      <c r="H173" s="27">
        <v>331.59375440000002</v>
      </c>
      <c r="I173" s="27"/>
      <c r="J173" s="28">
        <f t="shared" si="14"/>
        <v>6.4038500115224162</v>
      </c>
      <c r="K173" s="28">
        <f t="shared" si="15"/>
        <v>54.879951193502066</v>
      </c>
    </row>
    <row r="174" spans="1:11" s="3" customFormat="1" ht="13.5" x14ac:dyDescent="0.2">
      <c r="A174" s="3" t="s">
        <v>183</v>
      </c>
      <c r="C174" s="26"/>
      <c r="D174" s="25"/>
      <c r="E174" s="26" t="s">
        <v>365</v>
      </c>
      <c r="F174" s="27">
        <v>57.121696</v>
      </c>
      <c r="G174" s="27">
        <v>4.2546660999999997</v>
      </c>
      <c r="H174" s="27">
        <v>3.8571127399999998</v>
      </c>
      <c r="I174" s="27"/>
      <c r="J174" s="28">
        <f t="shared" si="14"/>
        <v>6.7524478614920671</v>
      </c>
      <c r="K174" s="28">
        <f t="shared" si="15"/>
        <v>90.656062058547917</v>
      </c>
    </row>
    <row r="175" spans="1:11" s="3" customFormat="1" ht="13.5" x14ac:dyDescent="0.2">
      <c r="A175" s="3" t="s">
        <v>184</v>
      </c>
      <c r="C175" s="25"/>
      <c r="D175" s="26" t="s">
        <v>366</v>
      </c>
      <c r="E175" s="25"/>
      <c r="F175" s="27">
        <v>2568.1081340000001</v>
      </c>
      <c r="G175" s="27">
        <v>395.07659995</v>
      </c>
      <c r="H175" s="27">
        <v>394.91975562999994</v>
      </c>
      <c r="I175" s="27"/>
      <c r="J175" s="28">
        <f t="shared" si="14"/>
        <v>15.377847622595473</v>
      </c>
      <c r="K175" s="28">
        <f t="shared" si="15"/>
        <v>99.960300275941449</v>
      </c>
    </row>
    <row r="176" spans="1:11" s="3" customFormat="1" ht="13.5" x14ac:dyDescent="0.2">
      <c r="A176" s="3" t="s">
        <v>185</v>
      </c>
      <c r="C176" s="25"/>
      <c r="D176" s="26" t="s">
        <v>367</v>
      </c>
      <c r="E176" s="25"/>
      <c r="F176" s="27">
        <v>447.20788700000003</v>
      </c>
      <c r="G176" s="27">
        <v>46.643051139999983</v>
      </c>
      <c r="H176" s="27">
        <v>26.595919049999988</v>
      </c>
      <c r="I176" s="27"/>
      <c r="J176" s="28">
        <f t="shared" si="14"/>
        <v>5.9471042043585394</v>
      </c>
      <c r="K176" s="28">
        <f t="shared" si="15"/>
        <v>57.020109962729158</v>
      </c>
    </row>
    <row r="177" spans="1:11" s="3" customFormat="1" ht="13.5" x14ac:dyDescent="0.2">
      <c r="A177" s="3" t="s">
        <v>186</v>
      </c>
      <c r="C177" s="25"/>
      <c r="D177" s="26" t="s">
        <v>368</v>
      </c>
      <c r="E177" s="25"/>
      <c r="F177" s="27">
        <v>993.14000899999996</v>
      </c>
      <c r="G177" s="27">
        <v>169.44847846999997</v>
      </c>
      <c r="H177" s="27">
        <v>152.12129363</v>
      </c>
      <c r="I177" s="27"/>
      <c r="J177" s="28">
        <f t="shared" si="14"/>
        <v>15.317205253181982</v>
      </c>
      <c r="K177" s="28">
        <f t="shared" si="15"/>
        <v>89.774363867735957</v>
      </c>
    </row>
    <row r="178" spans="1:11" s="3" customFormat="1" ht="13.5" x14ac:dyDescent="0.2">
      <c r="A178" s="3" t="s">
        <v>187</v>
      </c>
      <c r="C178" s="25"/>
      <c r="D178" s="26" t="s">
        <v>369</v>
      </c>
      <c r="E178" s="25"/>
      <c r="F178" s="27">
        <v>5736.9090340000002</v>
      </c>
      <c r="G178" s="27">
        <v>1670.842311259999</v>
      </c>
      <c r="H178" s="27">
        <v>1398.2304587999984</v>
      </c>
      <c r="I178" s="27"/>
      <c r="J178" s="28">
        <f t="shared" si="14"/>
        <v>24.372540169511748</v>
      </c>
      <c r="K178" s="28">
        <f t="shared" si="15"/>
        <v>83.684166325999897</v>
      </c>
    </row>
    <row r="179" spans="1:11" s="3" customFormat="1" ht="13.5" x14ac:dyDescent="0.2">
      <c r="A179" s="3" t="s">
        <v>188</v>
      </c>
      <c r="C179" s="25"/>
      <c r="D179" s="26" t="s">
        <v>370</v>
      </c>
      <c r="E179" s="25"/>
      <c r="F179" s="27">
        <v>193.42530500000001</v>
      </c>
      <c r="G179" s="27">
        <v>26.373509649999992</v>
      </c>
      <c r="H179" s="27">
        <v>25.44154588999999</v>
      </c>
      <c r="I179" s="27"/>
      <c r="J179" s="28">
        <f t="shared" si="14"/>
        <v>13.153163124132073</v>
      </c>
      <c r="K179" s="28">
        <f t="shared" si="15"/>
        <v>96.466288437269085</v>
      </c>
    </row>
    <row r="180" spans="1:11" s="3" customFormat="1" ht="13.5" x14ac:dyDescent="0.2">
      <c r="A180" s="3" t="s">
        <v>189</v>
      </c>
      <c r="C180" s="25"/>
      <c r="D180" s="26" t="s">
        <v>371</v>
      </c>
      <c r="E180" s="25"/>
      <c r="F180" s="27">
        <v>6547.9667659999996</v>
      </c>
      <c r="G180" s="27">
        <v>560.56079107000005</v>
      </c>
      <c r="H180" s="27">
        <v>310.87291604999996</v>
      </c>
      <c r="I180" s="27"/>
      <c r="J180" s="28">
        <f t="shared" si="14"/>
        <v>4.7476251355488319</v>
      </c>
      <c r="K180" s="28">
        <f t="shared" si="15"/>
        <v>55.457484897686982</v>
      </c>
    </row>
    <row r="181" spans="1:11" s="3" customFormat="1" ht="13.5" x14ac:dyDescent="0.2">
      <c r="A181" s="3" t="s">
        <v>190</v>
      </c>
      <c r="C181" s="25"/>
      <c r="D181" s="26" t="s">
        <v>372</v>
      </c>
      <c r="E181" s="25"/>
      <c r="F181" s="27">
        <v>4516.1019969999998</v>
      </c>
      <c r="G181" s="27">
        <v>228.64693909999997</v>
      </c>
      <c r="H181" s="27">
        <v>179.62972400000004</v>
      </c>
      <c r="I181" s="27"/>
      <c r="J181" s="28">
        <f t="shared" si="14"/>
        <v>3.9775391281978623</v>
      </c>
      <c r="K181" s="28">
        <f t="shared" si="15"/>
        <v>78.562050603895472</v>
      </c>
    </row>
    <row r="182" spans="1:11" s="3" customFormat="1" ht="13.5" x14ac:dyDescent="0.2">
      <c r="A182" s="3" t="s">
        <v>438</v>
      </c>
      <c r="C182" s="25"/>
      <c r="D182" s="26" t="s">
        <v>439</v>
      </c>
      <c r="E182" s="25"/>
      <c r="F182" s="27">
        <v>3430.9228320000002</v>
      </c>
      <c r="G182" s="27">
        <v>297.57637650999999</v>
      </c>
      <c r="H182" s="27">
        <v>296.63532623999998</v>
      </c>
      <c r="I182" s="27"/>
      <c r="J182" s="28">
        <f t="shared" si="14"/>
        <v>8.6459340756166547</v>
      </c>
      <c r="K182" s="28">
        <f t="shared" si="15"/>
        <v>99.683761768646846</v>
      </c>
    </row>
    <row r="183" spans="1:11" s="3" customFormat="1" ht="13.5" x14ac:dyDescent="0.2">
      <c r="A183" s="3" t="s">
        <v>191</v>
      </c>
      <c r="C183" s="25"/>
      <c r="D183" s="26" t="s">
        <v>373</v>
      </c>
      <c r="E183" s="25"/>
      <c r="F183" s="27">
        <v>679.38762799999995</v>
      </c>
      <c r="G183" s="27">
        <v>180.61838661000002</v>
      </c>
      <c r="H183" s="27">
        <v>168.83296632999995</v>
      </c>
      <c r="I183" s="27"/>
      <c r="J183" s="28">
        <f t="shared" si="14"/>
        <v>24.850756677305867</v>
      </c>
      <c r="K183" s="28">
        <f t="shared" si="15"/>
        <v>93.474960937699151</v>
      </c>
    </row>
    <row r="184" spans="1:11" s="3" customFormat="1" ht="13.5" x14ac:dyDescent="0.2">
      <c r="A184" s="3" t="s">
        <v>192</v>
      </c>
      <c r="C184" s="25"/>
      <c r="D184" s="26" t="s">
        <v>374</v>
      </c>
      <c r="E184" s="25"/>
      <c r="F184" s="27">
        <v>240.50178199999999</v>
      </c>
      <c r="G184" s="27">
        <v>0.13688</v>
      </c>
      <c r="H184" s="27">
        <v>0.13688</v>
      </c>
      <c r="I184" s="27"/>
      <c r="J184" s="28">
        <f t="shared" si="14"/>
        <v>5.6914339204355673E-2</v>
      </c>
      <c r="K184" s="28">
        <f t="shared" si="15"/>
        <v>100</v>
      </c>
    </row>
    <row r="185" spans="1:11" s="3" customFormat="1" ht="13.5" x14ac:dyDescent="0.2">
      <c r="A185" s="3" t="s">
        <v>193</v>
      </c>
      <c r="C185" s="25"/>
      <c r="D185" s="26" t="s">
        <v>9</v>
      </c>
      <c r="E185" s="25"/>
      <c r="F185" s="27">
        <v>647.22696800000006</v>
      </c>
      <c r="G185" s="27">
        <v>59.113244999999999</v>
      </c>
      <c r="H185" s="27">
        <v>59.113244999999999</v>
      </c>
      <c r="I185" s="27"/>
      <c r="J185" s="28">
        <f t="shared" si="14"/>
        <v>9.1333099395821211</v>
      </c>
      <c r="K185" s="28">
        <f t="shared" si="15"/>
        <v>100</v>
      </c>
    </row>
    <row r="186" spans="1:11" s="3" customFormat="1" ht="13.5" x14ac:dyDescent="0.2">
      <c r="A186" s="3" t="s">
        <v>194</v>
      </c>
      <c r="C186" s="25"/>
      <c r="D186" s="26" t="s">
        <v>375</v>
      </c>
      <c r="E186" s="25"/>
      <c r="F186" s="27">
        <v>9990.8807589999997</v>
      </c>
      <c r="G186" s="27">
        <v>677.10995022999975</v>
      </c>
      <c r="H186" s="27">
        <v>677.10406271999989</v>
      </c>
      <c r="I186" s="27"/>
      <c r="J186" s="28">
        <f t="shared" si="14"/>
        <v>6.777220938304664</v>
      </c>
      <c r="K186" s="28">
        <f t="shared" si="15"/>
        <v>99.999130494242792</v>
      </c>
    </row>
    <row r="187" spans="1:11" s="3" customFormat="1" ht="13.5" x14ac:dyDescent="0.2">
      <c r="A187" s="3" t="s">
        <v>195</v>
      </c>
      <c r="C187" s="25"/>
      <c r="D187" s="26" t="s">
        <v>376</v>
      </c>
      <c r="E187" s="25"/>
      <c r="F187" s="27">
        <v>2974.1011429999999</v>
      </c>
      <c r="G187" s="27">
        <v>861.34481227000003</v>
      </c>
      <c r="H187" s="27">
        <v>729.72748522999996</v>
      </c>
      <c r="I187" s="27"/>
      <c r="J187" s="28">
        <f t="shared" si="14"/>
        <v>24.5360682150143</v>
      </c>
      <c r="K187" s="28">
        <f t="shared" si="15"/>
        <v>84.719554217418008</v>
      </c>
    </row>
    <row r="188" spans="1:11" s="3" customFormat="1" ht="13.5" x14ac:dyDescent="0.2">
      <c r="A188" s="3" t="s">
        <v>196</v>
      </c>
      <c r="C188" s="25"/>
      <c r="D188" s="26" t="s">
        <v>377</v>
      </c>
      <c r="E188" s="25"/>
      <c r="F188" s="27">
        <v>2462.7489559999999</v>
      </c>
      <c r="G188" s="27">
        <v>219.47632186999999</v>
      </c>
      <c r="H188" s="27">
        <v>219.01758839999999</v>
      </c>
      <c r="I188" s="27"/>
      <c r="J188" s="28">
        <f t="shared" si="14"/>
        <v>8.8932161707512662</v>
      </c>
      <c r="K188" s="28">
        <f t="shared" si="15"/>
        <v>99.790987261818742</v>
      </c>
    </row>
    <row r="189" spans="1:11" s="3" customFormat="1" ht="13.5" x14ac:dyDescent="0.2">
      <c r="A189" s="3" t="s">
        <v>197</v>
      </c>
      <c r="C189" s="25"/>
      <c r="D189" s="26" t="s">
        <v>378</v>
      </c>
      <c r="E189" s="25"/>
      <c r="F189" s="27">
        <v>520.71654100000001</v>
      </c>
      <c r="G189" s="27">
        <v>125.19140007999999</v>
      </c>
      <c r="H189" s="27">
        <v>125.19140007999999</v>
      </c>
      <c r="I189" s="27"/>
      <c r="J189" s="28">
        <f t="shared" si="14"/>
        <v>24.04214005562001</v>
      </c>
      <c r="K189" s="28">
        <f t="shared" si="15"/>
        <v>100</v>
      </c>
    </row>
    <row r="190" spans="1:11" s="3" customFormat="1" ht="13.5" x14ac:dyDescent="0.2">
      <c r="A190" s="3" t="s">
        <v>198</v>
      </c>
      <c r="C190" s="21" t="s">
        <v>38</v>
      </c>
      <c r="D190" s="21"/>
      <c r="E190" s="22"/>
      <c r="F190" s="23">
        <f>+F191+F192</f>
        <v>11767.993836</v>
      </c>
      <c r="G190" s="23">
        <f>+G191+G192</f>
        <v>2276.9788584600042</v>
      </c>
      <c r="H190" s="23">
        <f t="shared" ref="H190" si="18">+H191+H192</f>
        <v>2047.5677012700046</v>
      </c>
      <c r="I190" s="23"/>
      <c r="J190" s="24">
        <f t="shared" si="14"/>
        <v>17.399462727505842</v>
      </c>
      <c r="K190" s="24">
        <f t="shared" si="15"/>
        <v>89.924756818113011</v>
      </c>
    </row>
    <row r="191" spans="1:11" s="3" customFormat="1" ht="13.5" x14ac:dyDescent="0.2">
      <c r="A191" s="3" t="s">
        <v>199</v>
      </c>
      <c r="C191" s="25"/>
      <c r="D191" s="26" t="s">
        <v>379</v>
      </c>
      <c r="E191" s="25"/>
      <c r="F191" s="27">
        <v>9787.4665100000002</v>
      </c>
      <c r="G191" s="27">
        <v>1879.6523363500039</v>
      </c>
      <c r="H191" s="27">
        <v>1736.7614849300046</v>
      </c>
      <c r="I191" s="27"/>
      <c r="J191" s="28">
        <f t="shared" si="14"/>
        <v>17.744750218614076</v>
      </c>
      <c r="K191" s="28">
        <f t="shared" si="15"/>
        <v>92.398016981296053</v>
      </c>
    </row>
    <row r="192" spans="1:11" s="3" customFormat="1" ht="13.5" x14ac:dyDescent="0.2">
      <c r="A192" s="3" t="s">
        <v>200</v>
      </c>
      <c r="C192" s="25"/>
      <c r="D192" s="26" t="s">
        <v>380</v>
      </c>
      <c r="E192" s="25"/>
      <c r="F192" s="27">
        <v>1980.5273259999999</v>
      </c>
      <c r="G192" s="27">
        <v>397.32652211000027</v>
      </c>
      <c r="H192" s="27">
        <v>310.80621633999999</v>
      </c>
      <c r="I192" s="27"/>
      <c r="J192" s="28">
        <f t="shared" si="14"/>
        <v>15.693104167753352</v>
      </c>
      <c r="K192" s="28">
        <f t="shared" si="15"/>
        <v>78.224381974167073</v>
      </c>
    </row>
    <row r="193" spans="1:11" s="3" customFormat="1" ht="13.5" x14ac:dyDescent="0.2">
      <c r="A193" s="3" t="s">
        <v>201</v>
      </c>
      <c r="C193" s="21" t="s">
        <v>39</v>
      </c>
      <c r="D193" s="21"/>
      <c r="E193" s="22"/>
      <c r="F193" s="23">
        <f>+F194</f>
        <v>10201.299999999999</v>
      </c>
      <c r="G193" s="23">
        <f>+G194</f>
        <v>2286.02</v>
      </c>
      <c r="H193" s="23">
        <f t="shared" ref="H193" si="19">+H194</f>
        <v>2286.02</v>
      </c>
      <c r="I193" s="23"/>
      <c r="J193" s="24">
        <f t="shared" si="14"/>
        <v>22.409104721947205</v>
      </c>
      <c r="K193" s="24">
        <f t="shared" si="15"/>
        <v>100</v>
      </c>
    </row>
    <row r="194" spans="1:11" s="3" customFormat="1" ht="13.5" x14ac:dyDescent="0.2">
      <c r="A194" s="3" t="s">
        <v>202</v>
      </c>
      <c r="C194" s="25"/>
      <c r="D194" s="26" t="s">
        <v>381</v>
      </c>
      <c r="E194" s="25"/>
      <c r="F194" s="27">
        <v>10201.299999999999</v>
      </c>
      <c r="G194" s="27">
        <v>2286.02</v>
      </c>
      <c r="H194" s="27">
        <v>2286.02</v>
      </c>
      <c r="I194" s="27"/>
      <c r="J194" s="28">
        <f t="shared" si="14"/>
        <v>22.409104721947205</v>
      </c>
      <c r="K194" s="28">
        <f t="shared" si="15"/>
        <v>100</v>
      </c>
    </row>
    <row r="195" spans="1:11" s="3" customFormat="1" ht="13.5" x14ac:dyDescent="0.2">
      <c r="A195" s="3" t="s">
        <v>203</v>
      </c>
      <c r="C195" s="21" t="s">
        <v>40</v>
      </c>
      <c r="D195" s="21"/>
      <c r="E195" s="22"/>
      <c r="F195" s="23">
        <f>+F196+SUM(F200:F213)</f>
        <v>102729.491507</v>
      </c>
      <c r="G195" s="23">
        <f>+G196+SUM(G200:G213)</f>
        <v>30948.702367679994</v>
      </c>
      <c r="H195" s="23">
        <f>+H196+SUM(H200:H213)</f>
        <v>30330.887369589997</v>
      </c>
      <c r="I195" s="23"/>
      <c r="J195" s="24">
        <f t="shared" si="14"/>
        <v>29.525004869242682</v>
      </c>
      <c r="K195" s="24">
        <f t="shared" si="15"/>
        <v>98.003745065786063</v>
      </c>
    </row>
    <row r="196" spans="1:11" s="3" customFormat="1" ht="13.5" x14ac:dyDescent="0.2">
      <c r="A196" s="3" t="s">
        <v>203</v>
      </c>
      <c r="B196" s="3" t="s">
        <v>204</v>
      </c>
      <c r="C196" s="25"/>
      <c r="D196" s="11" t="s">
        <v>17</v>
      </c>
      <c r="E196" s="25"/>
      <c r="F196" s="19">
        <f>+SUM(F197:F199)</f>
        <v>46804.407931999995</v>
      </c>
      <c r="G196" s="19">
        <f>+SUM(G197:G199)</f>
        <v>14569.225680149999</v>
      </c>
      <c r="H196" s="19">
        <f t="shared" ref="H196" si="20">+SUM(H197:H199)</f>
        <v>14398.2</v>
      </c>
      <c r="I196" s="19"/>
      <c r="J196" s="29">
        <f t="shared" si="14"/>
        <v>30.762487201885968</v>
      </c>
      <c r="K196" s="29">
        <f t="shared" si="15"/>
        <v>98.826116885655679</v>
      </c>
    </row>
    <row r="197" spans="1:11" s="3" customFormat="1" ht="13.5" x14ac:dyDescent="0.2">
      <c r="A197" s="3" t="s">
        <v>205</v>
      </c>
      <c r="B197" s="3" t="s">
        <v>204</v>
      </c>
      <c r="C197" s="25"/>
      <c r="D197" s="25"/>
      <c r="E197" s="26" t="s">
        <v>17</v>
      </c>
      <c r="F197" s="27">
        <v>46327.572254999999</v>
      </c>
      <c r="G197" s="27">
        <v>14477.926095449999</v>
      </c>
      <c r="H197" s="27">
        <v>14329.1</v>
      </c>
      <c r="I197" s="27"/>
      <c r="J197" s="28">
        <f t="shared" si="14"/>
        <v>30.929960933693224</v>
      </c>
      <c r="K197" s="28">
        <f t="shared" si="15"/>
        <v>98.972048244556447</v>
      </c>
    </row>
    <row r="198" spans="1:11" s="3" customFormat="1" ht="13.5" x14ac:dyDescent="0.2">
      <c r="A198" s="3" t="s">
        <v>206</v>
      </c>
      <c r="B198" s="3" t="s">
        <v>204</v>
      </c>
      <c r="C198" s="25"/>
      <c r="D198" s="25"/>
      <c r="E198" s="26" t="s">
        <v>250</v>
      </c>
      <c r="F198" s="27">
        <v>446.238494</v>
      </c>
      <c r="G198" s="27">
        <v>87.361001590000001</v>
      </c>
      <c r="H198" s="27">
        <v>65.7</v>
      </c>
      <c r="I198" s="27"/>
      <c r="J198" s="28">
        <f t="shared" si="14"/>
        <v>14.723068691604183</v>
      </c>
      <c r="K198" s="28">
        <f t="shared" si="15"/>
        <v>75.205181722092945</v>
      </c>
    </row>
    <row r="199" spans="1:11" s="3" customFormat="1" ht="13.5" x14ac:dyDescent="0.2">
      <c r="A199" s="3" t="s">
        <v>207</v>
      </c>
      <c r="B199" s="3" t="s">
        <v>204</v>
      </c>
      <c r="C199" s="25"/>
      <c r="D199" s="25"/>
      <c r="E199" s="26" t="s">
        <v>251</v>
      </c>
      <c r="F199" s="27">
        <v>30.597183000000001</v>
      </c>
      <c r="G199" s="27">
        <v>3.9385831099999993</v>
      </c>
      <c r="H199" s="27">
        <v>3.4</v>
      </c>
      <c r="I199" s="27"/>
      <c r="J199" s="28">
        <f t="shared" si="14"/>
        <v>11.112134081101518</v>
      </c>
      <c r="K199" s="28">
        <f t="shared" si="15"/>
        <v>86.325460325248798</v>
      </c>
    </row>
    <row r="200" spans="1:11" s="3" customFormat="1" ht="13.5" x14ac:dyDescent="0.2">
      <c r="A200" s="3" t="s">
        <v>208</v>
      </c>
      <c r="C200" s="25"/>
      <c r="D200" s="26" t="s">
        <v>382</v>
      </c>
      <c r="E200" s="25"/>
      <c r="F200" s="27">
        <v>1641.736615</v>
      </c>
      <c r="G200" s="27">
        <v>1200</v>
      </c>
      <c r="H200" s="27">
        <v>1200</v>
      </c>
      <c r="I200" s="27"/>
      <c r="J200" s="28">
        <f t="shared" si="14"/>
        <v>73.093332330898889</v>
      </c>
      <c r="K200" s="28">
        <f t="shared" si="15"/>
        <v>100</v>
      </c>
    </row>
    <row r="201" spans="1:11" s="3" customFormat="1" ht="13.5" x14ac:dyDescent="0.2">
      <c r="A201" s="3" t="s">
        <v>209</v>
      </c>
      <c r="C201" s="25"/>
      <c r="D201" s="26" t="s">
        <v>383</v>
      </c>
      <c r="E201" s="25"/>
      <c r="F201" s="27">
        <v>321.70108800000003</v>
      </c>
      <c r="G201" s="27">
        <v>67.485300800000019</v>
      </c>
      <c r="H201" s="27">
        <v>57.463700350000018</v>
      </c>
      <c r="I201" s="27"/>
      <c r="J201" s="28">
        <f t="shared" si="14"/>
        <v>17.862451354221101</v>
      </c>
      <c r="K201" s="28">
        <f t="shared" si="15"/>
        <v>85.149950683779124</v>
      </c>
    </row>
    <row r="202" spans="1:11" s="3" customFormat="1" ht="13.5" x14ac:dyDescent="0.2">
      <c r="A202" s="3" t="s">
        <v>440</v>
      </c>
      <c r="C202" s="25"/>
      <c r="D202" s="26" t="s">
        <v>303</v>
      </c>
      <c r="E202" s="25"/>
      <c r="F202" s="27">
        <v>2966.5530180000001</v>
      </c>
      <c r="G202" s="27">
        <v>1076.52164844</v>
      </c>
      <c r="H202" s="27">
        <v>1074.3470213000001</v>
      </c>
      <c r="I202" s="27"/>
      <c r="J202" s="28">
        <f t="shared" ref="J202:J242" si="21">+IF(H202=0,"0.0",(IF(F202=0,"n.a.",(H202/F202)*100)))</f>
        <v>36.215331894668331</v>
      </c>
      <c r="K202" s="28">
        <f t="shared" ref="K202:K242" si="22">+IF(G202=0,"0.0",(IF(H202=0,"n.a.",(H202/G202)*100)))</f>
        <v>99.797995038636586</v>
      </c>
    </row>
    <row r="203" spans="1:11" s="3" customFormat="1" ht="13.5" x14ac:dyDescent="0.2">
      <c r="A203" s="3" t="s">
        <v>210</v>
      </c>
      <c r="C203" s="25"/>
      <c r="D203" s="26" t="s">
        <v>384</v>
      </c>
      <c r="E203" s="25"/>
      <c r="F203" s="27">
        <v>1202.538266</v>
      </c>
      <c r="G203" s="27">
        <v>802.53826600000002</v>
      </c>
      <c r="H203" s="27">
        <v>650</v>
      </c>
      <c r="I203" s="27"/>
      <c r="J203" s="28">
        <f t="shared" si="21"/>
        <v>54.052333998658796</v>
      </c>
      <c r="K203" s="28">
        <f t="shared" si="22"/>
        <v>80.993022705287416</v>
      </c>
    </row>
    <row r="204" spans="1:11" s="3" customFormat="1" ht="13.5" x14ac:dyDescent="0.2">
      <c r="A204" s="3" t="s">
        <v>211</v>
      </c>
      <c r="C204" s="25"/>
      <c r="D204" s="26" t="s">
        <v>385</v>
      </c>
      <c r="E204" s="25"/>
      <c r="F204" s="27">
        <v>2056.8799990000002</v>
      </c>
      <c r="G204" s="27">
        <v>1360.5462649400001</v>
      </c>
      <c r="H204" s="27">
        <v>1160.5462649400001</v>
      </c>
      <c r="I204" s="27"/>
      <c r="J204" s="28">
        <f t="shared" si="21"/>
        <v>56.422653023230652</v>
      </c>
      <c r="K204" s="28">
        <f t="shared" si="22"/>
        <v>85.300022119510942</v>
      </c>
    </row>
    <row r="205" spans="1:11" s="3" customFormat="1" ht="13.5" x14ac:dyDescent="0.2">
      <c r="A205" s="3" t="s">
        <v>212</v>
      </c>
      <c r="C205" s="25"/>
      <c r="D205" s="26" t="s">
        <v>386</v>
      </c>
      <c r="E205" s="25"/>
      <c r="F205" s="27">
        <v>226.05532500000001</v>
      </c>
      <c r="G205" s="27">
        <v>37.7522722</v>
      </c>
      <c r="H205" s="27">
        <v>37.074825090000004</v>
      </c>
      <c r="I205" s="27"/>
      <c r="J205" s="28">
        <f t="shared" si="21"/>
        <v>16.400774938612926</v>
      </c>
      <c r="K205" s="28">
        <f t="shared" si="22"/>
        <v>98.20554612869104</v>
      </c>
    </row>
    <row r="206" spans="1:11" s="3" customFormat="1" ht="13.5" x14ac:dyDescent="0.2">
      <c r="A206" s="3" t="s">
        <v>213</v>
      </c>
      <c r="C206" s="25"/>
      <c r="D206" s="26" t="s">
        <v>387</v>
      </c>
      <c r="E206" s="25"/>
      <c r="F206" s="27">
        <v>685.84529599999996</v>
      </c>
      <c r="G206" s="27">
        <v>32.683624480000006</v>
      </c>
      <c r="H206" s="27">
        <v>4.6212414999999991</v>
      </c>
      <c r="I206" s="27"/>
      <c r="J206" s="28">
        <f t="shared" si="21"/>
        <v>0.67380231765852916</v>
      </c>
      <c r="K206" s="28">
        <f t="shared" si="22"/>
        <v>14.139317696627746</v>
      </c>
    </row>
    <row r="207" spans="1:11" s="3" customFormat="1" ht="13.5" x14ac:dyDescent="0.2">
      <c r="A207" s="3" t="s">
        <v>214</v>
      </c>
      <c r="C207" s="25"/>
      <c r="D207" s="26" t="s">
        <v>388</v>
      </c>
      <c r="E207" s="25"/>
      <c r="F207" s="27">
        <v>332.945043</v>
      </c>
      <c r="G207" s="27">
        <v>15.715259969999998</v>
      </c>
      <c r="H207" s="27">
        <v>14.49755792</v>
      </c>
      <c r="I207" s="27"/>
      <c r="J207" s="28">
        <f t="shared" si="21"/>
        <v>4.3543396199474271</v>
      </c>
      <c r="K207" s="28">
        <f t="shared" si="22"/>
        <v>92.251467348777197</v>
      </c>
    </row>
    <row r="208" spans="1:11" s="3" customFormat="1" ht="13.5" x14ac:dyDescent="0.2">
      <c r="A208" s="3" t="s">
        <v>215</v>
      </c>
      <c r="C208" s="25"/>
      <c r="D208" s="26" t="s">
        <v>389</v>
      </c>
      <c r="E208" s="25"/>
      <c r="F208" s="27">
        <v>251.99025399999999</v>
      </c>
      <c r="G208" s="27">
        <v>5.0773735500000008</v>
      </c>
      <c r="H208" s="27">
        <v>3.9796768999999999</v>
      </c>
      <c r="I208" s="27"/>
      <c r="J208" s="28">
        <f t="shared" si="21"/>
        <v>1.5792979438006358</v>
      </c>
      <c r="K208" s="28">
        <f t="shared" si="22"/>
        <v>78.380620626189682</v>
      </c>
    </row>
    <row r="209" spans="1:11" s="3" customFormat="1" ht="13.5" x14ac:dyDescent="0.2">
      <c r="A209" s="3" t="s">
        <v>216</v>
      </c>
      <c r="C209" s="25"/>
      <c r="D209" s="26" t="s">
        <v>9</v>
      </c>
      <c r="E209" s="25"/>
      <c r="F209" s="27">
        <v>1429.478799</v>
      </c>
      <c r="G209" s="27">
        <v>14.318430869999998</v>
      </c>
      <c r="H209" s="27">
        <v>7.5751551699999995</v>
      </c>
      <c r="I209" s="27"/>
      <c r="J209" s="28">
        <f t="shared" si="21"/>
        <v>0.5299242755680772</v>
      </c>
      <c r="K209" s="28">
        <f t="shared" si="22"/>
        <v>52.90492539843509</v>
      </c>
    </row>
    <row r="210" spans="1:11" s="3" customFormat="1" ht="13.5" x14ac:dyDescent="0.2">
      <c r="A210" s="3" t="s">
        <v>217</v>
      </c>
      <c r="C210" s="25"/>
      <c r="D210" s="26" t="s">
        <v>390</v>
      </c>
      <c r="E210" s="25"/>
      <c r="F210" s="27">
        <v>315.02347500000002</v>
      </c>
      <c r="G210" s="27">
        <v>132.32633656000002</v>
      </c>
      <c r="H210" s="27">
        <v>132.32633656000002</v>
      </c>
      <c r="I210" s="27"/>
      <c r="J210" s="28">
        <f t="shared" si="21"/>
        <v>42.005230422907374</v>
      </c>
      <c r="K210" s="28">
        <f t="shared" si="22"/>
        <v>100</v>
      </c>
    </row>
    <row r="211" spans="1:11" s="3" customFormat="1" ht="13.5" x14ac:dyDescent="0.2">
      <c r="A211" s="3" t="s">
        <v>218</v>
      </c>
      <c r="C211" s="25"/>
      <c r="D211" s="26" t="s">
        <v>345</v>
      </c>
      <c r="E211" s="25"/>
      <c r="F211" s="27">
        <v>3925.587176</v>
      </c>
      <c r="G211" s="27">
        <v>602.46153574000004</v>
      </c>
      <c r="H211" s="27">
        <v>588.25739582999995</v>
      </c>
      <c r="I211" s="27"/>
      <c r="J211" s="28">
        <f t="shared" si="21"/>
        <v>14.985207803470773</v>
      </c>
      <c r="K211" s="28">
        <f t="shared" si="22"/>
        <v>97.642315887842827</v>
      </c>
    </row>
    <row r="212" spans="1:11" s="3" customFormat="1" ht="13.5" x14ac:dyDescent="0.2">
      <c r="A212" s="3" t="s">
        <v>219</v>
      </c>
      <c r="C212" s="25"/>
      <c r="D212" s="26" t="s">
        <v>391</v>
      </c>
      <c r="E212" s="25"/>
      <c r="F212" s="27">
        <v>39486.540524999997</v>
      </c>
      <c r="G212" s="27">
        <v>10002.214015179999</v>
      </c>
      <c r="H212" s="27">
        <v>9976.9204881899987</v>
      </c>
      <c r="I212" s="27"/>
      <c r="J212" s="28">
        <f t="shared" si="21"/>
        <v>25.266636062668852</v>
      </c>
      <c r="K212" s="28">
        <f t="shared" si="22"/>
        <v>99.747120717956903</v>
      </c>
    </row>
    <row r="213" spans="1:11" s="3" customFormat="1" ht="13.5" x14ac:dyDescent="0.2">
      <c r="A213" s="3" t="s">
        <v>220</v>
      </c>
      <c r="C213" s="25"/>
      <c r="D213" s="26" t="s">
        <v>392</v>
      </c>
      <c r="E213" s="25"/>
      <c r="F213" s="27">
        <v>1082.2086959999999</v>
      </c>
      <c r="G213" s="27">
        <v>1029.8363588</v>
      </c>
      <c r="H213" s="27">
        <v>1025.0777058400001</v>
      </c>
      <c r="I213" s="27"/>
      <c r="J213" s="28">
        <f t="shared" si="21"/>
        <v>94.720889753412237</v>
      </c>
      <c r="K213" s="28">
        <f t="shared" si="22"/>
        <v>99.537921445544526</v>
      </c>
    </row>
    <row r="214" spans="1:11" s="3" customFormat="1" ht="13.5" x14ac:dyDescent="0.2">
      <c r="A214" s="3" t="s">
        <v>221</v>
      </c>
      <c r="C214" s="21" t="s">
        <v>41</v>
      </c>
      <c r="D214" s="21"/>
      <c r="E214" s="22"/>
      <c r="F214" s="23">
        <f>+SUM(F215:F221)</f>
        <v>3927.3217020000002</v>
      </c>
      <c r="G214" s="23">
        <f>+SUM(G215:G221)</f>
        <v>1268.6687379700002</v>
      </c>
      <c r="H214" s="23">
        <f>+SUM(H215:H221)</f>
        <v>1027.2754560999999</v>
      </c>
      <c r="I214" s="23"/>
      <c r="J214" s="24">
        <f t="shared" si="21"/>
        <v>26.157150700867131</v>
      </c>
      <c r="K214" s="24">
        <f t="shared" si="22"/>
        <v>80.972709845735295</v>
      </c>
    </row>
    <row r="215" spans="1:11" s="3" customFormat="1" ht="13.5" x14ac:dyDescent="0.2">
      <c r="A215" s="3" t="s">
        <v>222</v>
      </c>
      <c r="C215" s="25"/>
      <c r="D215" s="26" t="s">
        <v>393</v>
      </c>
      <c r="E215" s="25"/>
      <c r="F215" s="27">
        <v>205.68201400000001</v>
      </c>
      <c r="G215" s="27">
        <v>49.031408640000002</v>
      </c>
      <c r="H215" s="27">
        <v>39.589145219999999</v>
      </c>
      <c r="I215" s="27"/>
      <c r="J215" s="28">
        <f t="shared" si="21"/>
        <v>19.247742887231741</v>
      </c>
      <c r="K215" s="28">
        <f t="shared" si="22"/>
        <v>80.742418621240731</v>
      </c>
    </row>
    <row r="216" spans="1:11" s="3" customFormat="1" ht="13.5" x14ac:dyDescent="0.2">
      <c r="A216" s="3" t="s">
        <v>223</v>
      </c>
      <c r="C216" s="25"/>
      <c r="D216" s="26" t="s">
        <v>394</v>
      </c>
      <c r="E216" s="25"/>
      <c r="F216" s="27">
        <v>186.55986799999999</v>
      </c>
      <c r="G216" s="27">
        <v>45.586011999999997</v>
      </c>
      <c r="H216" s="27">
        <v>40.440938519999989</v>
      </c>
      <c r="I216" s="27"/>
      <c r="J216" s="28">
        <f t="shared" si="21"/>
        <v>21.677190787892275</v>
      </c>
      <c r="K216" s="28">
        <f t="shared" si="22"/>
        <v>88.713481933887948</v>
      </c>
    </row>
    <row r="217" spans="1:11" s="3" customFormat="1" ht="13.5" x14ac:dyDescent="0.2">
      <c r="A217" s="3" t="s">
        <v>224</v>
      </c>
      <c r="C217" s="25"/>
      <c r="D217" s="26" t="s">
        <v>395</v>
      </c>
      <c r="E217" s="25"/>
      <c r="F217" s="27">
        <v>867.278997</v>
      </c>
      <c r="G217" s="27">
        <v>971.50118220000013</v>
      </c>
      <c r="H217" s="27">
        <v>834.96627835999993</v>
      </c>
      <c r="I217" s="27"/>
      <c r="J217" s="28">
        <f t="shared" si="21"/>
        <v>96.274241766285968</v>
      </c>
      <c r="K217" s="28">
        <f t="shared" si="22"/>
        <v>85.945986856051789</v>
      </c>
    </row>
    <row r="218" spans="1:11" s="3" customFormat="1" ht="13.5" x14ac:dyDescent="0.2">
      <c r="A218" s="3" t="s">
        <v>441</v>
      </c>
      <c r="C218" s="25"/>
      <c r="D218" s="26" t="s">
        <v>442</v>
      </c>
      <c r="E218" s="25"/>
      <c r="F218" s="27">
        <v>89.555620000000005</v>
      </c>
      <c r="G218" s="27">
        <v>19.133874299999999</v>
      </c>
      <c r="H218" s="27">
        <v>13.616525319999999</v>
      </c>
      <c r="I218" s="27"/>
      <c r="J218" s="28">
        <f t="shared" si="21"/>
        <v>15.20454586769652</v>
      </c>
      <c r="K218" s="28">
        <f t="shared" si="22"/>
        <v>71.164496570357414</v>
      </c>
    </row>
    <row r="219" spans="1:11" s="3" customFormat="1" ht="13.5" x14ac:dyDescent="0.2">
      <c r="A219" s="3" t="s">
        <v>225</v>
      </c>
      <c r="C219" s="25"/>
      <c r="D219" s="26" t="s">
        <v>396</v>
      </c>
      <c r="E219" s="25"/>
      <c r="F219" s="27">
        <v>1000.7</v>
      </c>
      <c r="G219" s="27">
        <v>51.402739199999985</v>
      </c>
      <c r="H219" s="27">
        <v>17.541945909999999</v>
      </c>
      <c r="I219" s="27"/>
      <c r="J219" s="28">
        <f t="shared" si="21"/>
        <v>1.7529675137403815</v>
      </c>
      <c r="K219" s="28">
        <f t="shared" si="22"/>
        <v>34.126480773226973</v>
      </c>
    </row>
    <row r="220" spans="1:11" s="3" customFormat="1" ht="13.5" x14ac:dyDescent="0.2">
      <c r="A220" s="3" t="s">
        <v>226</v>
      </c>
      <c r="C220" s="25"/>
      <c r="D220" s="26" t="s">
        <v>322</v>
      </c>
      <c r="E220" s="25"/>
      <c r="F220" s="27">
        <v>5.8311359999999999</v>
      </c>
      <c r="G220" s="27">
        <v>89.496244629999993</v>
      </c>
      <c r="H220" s="27">
        <v>73.120622769999997</v>
      </c>
      <c r="I220" s="27"/>
      <c r="J220" s="28">
        <f t="shared" si="21"/>
        <v>1253.9687424543004</v>
      </c>
      <c r="K220" s="28">
        <f t="shared" si="22"/>
        <v>81.702448043824702</v>
      </c>
    </row>
    <row r="221" spans="1:11" s="3" customFormat="1" ht="13.5" x14ac:dyDescent="0.2">
      <c r="A221" s="3" t="s">
        <v>227</v>
      </c>
      <c r="C221" s="25"/>
      <c r="D221" s="26" t="s">
        <v>397</v>
      </c>
      <c r="E221" s="25"/>
      <c r="F221" s="27">
        <v>1571.7140669999999</v>
      </c>
      <c r="G221" s="27">
        <v>42.517277</v>
      </c>
      <c r="H221" s="27">
        <v>8</v>
      </c>
      <c r="I221" s="27"/>
      <c r="J221" s="28">
        <f t="shared" si="21"/>
        <v>0.50899843476427964</v>
      </c>
      <c r="K221" s="28">
        <f t="shared" si="22"/>
        <v>18.815880424327268</v>
      </c>
    </row>
    <row r="222" spans="1:11" s="3" customFormat="1" ht="13.5" x14ac:dyDescent="0.2">
      <c r="A222" s="3" t="s">
        <v>228</v>
      </c>
      <c r="C222" s="21" t="s">
        <v>42</v>
      </c>
      <c r="D222" s="21"/>
      <c r="E222" s="22"/>
      <c r="F222" s="23">
        <f>+F223+F224</f>
        <v>19.214314999999999</v>
      </c>
      <c r="G222" s="23">
        <f>+G223+G224</f>
        <v>5.0378889999999998</v>
      </c>
      <c r="H222" s="23">
        <f t="shared" ref="H222" si="23">+H223+H224</f>
        <v>2.5186795200000001</v>
      </c>
      <c r="I222" s="23"/>
      <c r="J222" s="24">
        <f t="shared" si="21"/>
        <v>13.108349269802231</v>
      </c>
      <c r="K222" s="24">
        <f t="shared" si="22"/>
        <v>49.994740257278394</v>
      </c>
    </row>
    <row r="223" spans="1:11" s="3" customFormat="1" ht="13.5" x14ac:dyDescent="0.2">
      <c r="A223" s="3" t="s">
        <v>229</v>
      </c>
      <c r="C223" s="25"/>
      <c r="D223" s="26" t="s">
        <v>398</v>
      </c>
      <c r="E223" s="25"/>
      <c r="F223" s="27">
        <v>7.0066100000000002</v>
      </c>
      <c r="G223" s="27">
        <v>1.6469670000000001</v>
      </c>
      <c r="H223" s="27">
        <v>1.0961993300000001</v>
      </c>
      <c r="I223" s="27"/>
      <c r="J223" s="28">
        <f t="shared" si="21"/>
        <v>15.645216873780617</v>
      </c>
      <c r="K223" s="28">
        <f t="shared" si="22"/>
        <v>66.558669967279243</v>
      </c>
    </row>
    <row r="224" spans="1:11" s="3" customFormat="1" ht="13.5" x14ac:dyDescent="0.2">
      <c r="A224" s="3" t="s">
        <v>230</v>
      </c>
      <c r="C224" s="25"/>
      <c r="D224" s="26" t="s">
        <v>399</v>
      </c>
      <c r="E224" s="25"/>
      <c r="F224" s="27">
        <v>12.207705000000001</v>
      </c>
      <c r="G224" s="27">
        <v>3.3909220000000002</v>
      </c>
      <c r="H224" s="27">
        <v>1.4224801899999999</v>
      </c>
      <c r="I224" s="27"/>
      <c r="J224" s="28">
        <f t="shared" si="21"/>
        <v>11.652314583289815</v>
      </c>
      <c r="K224" s="28">
        <f t="shared" si="22"/>
        <v>41.949658234545055</v>
      </c>
    </row>
    <row r="225" spans="1:11" s="3" customFormat="1" ht="13.5" x14ac:dyDescent="0.2">
      <c r="A225" s="3" t="s">
        <v>231</v>
      </c>
      <c r="C225" s="21" t="s">
        <v>43</v>
      </c>
      <c r="D225" s="21"/>
      <c r="E225" s="22"/>
      <c r="F225" s="23">
        <f>+SUM(F226:F232)</f>
        <v>30257.552104000002</v>
      </c>
      <c r="G225" s="23">
        <f>+SUM(G226:G232)</f>
        <v>8357.7414579999986</v>
      </c>
      <c r="H225" s="23">
        <f>+SUM(H226:H232)</f>
        <v>8357.4323805999993</v>
      </c>
      <c r="I225" s="23"/>
      <c r="J225" s="24">
        <f t="shared" si="21"/>
        <v>27.620979885861818</v>
      </c>
      <c r="K225" s="24">
        <f t="shared" si="22"/>
        <v>99.996301902834006</v>
      </c>
    </row>
    <row r="226" spans="1:11" s="3" customFormat="1" ht="13.5" x14ac:dyDescent="0.2">
      <c r="A226" s="6" t="s">
        <v>443</v>
      </c>
      <c r="C226" s="25"/>
      <c r="D226" s="26" t="s">
        <v>444</v>
      </c>
      <c r="E226" s="25"/>
      <c r="F226" s="27">
        <v>5702.4056430000001</v>
      </c>
      <c r="G226" s="27">
        <v>1334.834443</v>
      </c>
      <c r="H226" s="27">
        <v>1334.834443</v>
      </c>
      <c r="I226" s="27"/>
      <c r="J226" s="28">
        <f t="shared" si="21"/>
        <v>23.408268835427005</v>
      </c>
      <c r="K226" s="28">
        <f t="shared" si="22"/>
        <v>100</v>
      </c>
    </row>
    <row r="227" spans="1:11" s="3" customFormat="1" ht="13.5" x14ac:dyDescent="0.2">
      <c r="A227" s="3" t="s">
        <v>232</v>
      </c>
      <c r="C227" s="25"/>
      <c r="D227" s="26" t="s">
        <v>400</v>
      </c>
      <c r="E227" s="25"/>
      <c r="F227" s="27">
        <v>4111.0138189999998</v>
      </c>
      <c r="G227" s="27">
        <v>2362.8333579999999</v>
      </c>
      <c r="H227" s="27">
        <v>2362.8333579999999</v>
      </c>
      <c r="I227" s="27"/>
      <c r="J227" s="28">
        <f t="shared" si="21"/>
        <v>57.475685123694298</v>
      </c>
      <c r="K227" s="28">
        <f t="shared" si="22"/>
        <v>100</v>
      </c>
    </row>
    <row r="228" spans="1:11" s="3" customFormat="1" ht="13.5" x14ac:dyDescent="0.2">
      <c r="A228" s="3" t="s">
        <v>233</v>
      </c>
      <c r="C228" s="25"/>
      <c r="D228" s="26" t="s">
        <v>401</v>
      </c>
      <c r="E228" s="25"/>
      <c r="F228" s="27">
        <v>9114.8618069999993</v>
      </c>
      <c r="G228" s="27">
        <v>2270.9239689999999</v>
      </c>
      <c r="H228" s="27">
        <v>2270.6411859999998</v>
      </c>
      <c r="I228" s="27"/>
      <c r="J228" s="28">
        <f t="shared" si="21"/>
        <v>24.911416476508737</v>
      </c>
      <c r="K228" s="28">
        <f t="shared" si="22"/>
        <v>99.987547667651569</v>
      </c>
    </row>
    <row r="229" spans="1:11" s="3" customFormat="1" ht="13.5" x14ac:dyDescent="0.2">
      <c r="A229" s="3" t="s">
        <v>234</v>
      </c>
      <c r="C229" s="25"/>
      <c r="D229" s="26" t="s">
        <v>402</v>
      </c>
      <c r="E229" s="25"/>
      <c r="F229" s="27">
        <v>4084.625583</v>
      </c>
      <c r="G229" s="27">
        <v>1128.6869999999999</v>
      </c>
      <c r="H229" s="27">
        <v>1128.6607055999998</v>
      </c>
      <c r="I229" s="27"/>
      <c r="J229" s="28">
        <f t="shared" si="21"/>
        <v>27.631925684876162</v>
      </c>
      <c r="K229" s="28">
        <f t="shared" si="22"/>
        <v>99.997670355023132</v>
      </c>
    </row>
    <row r="230" spans="1:11" s="3" customFormat="1" ht="13.5" x14ac:dyDescent="0.2">
      <c r="A230" s="3" t="s">
        <v>235</v>
      </c>
      <c r="C230" s="25"/>
      <c r="D230" s="26" t="s">
        <v>403</v>
      </c>
      <c r="E230" s="25"/>
      <c r="F230" s="27">
        <v>792.662688</v>
      </c>
      <c r="G230" s="27">
        <v>91.662688000000003</v>
      </c>
      <c r="H230" s="27">
        <v>91.662688000000003</v>
      </c>
      <c r="I230" s="27"/>
      <c r="J230" s="28">
        <f t="shared" si="21"/>
        <v>11.56389589010149</v>
      </c>
      <c r="K230" s="28">
        <f t="shared" si="22"/>
        <v>100</v>
      </c>
    </row>
    <row r="231" spans="1:11" s="3" customFormat="1" ht="13.5" x14ac:dyDescent="0.2">
      <c r="A231" s="3" t="s">
        <v>445</v>
      </c>
      <c r="C231" s="25"/>
      <c r="D231" s="26" t="s">
        <v>446</v>
      </c>
      <c r="E231" s="25"/>
      <c r="F231" s="27">
        <v>1649.582564</v>
      </c>
      <c r="G231" s="27">
        <v>720</v>
      </c>
      <c r="H231" s="27">
        <v>720</v>
      </c>
      <c r="I231" s="27"/>
      <c r="J231" s="28">
        <f t="shared" si="21"/>
        <v>43.647406059755127</v>
      </c>
      <c r="K231" s="28">
        <f t="shared" si="22"/>
        <v>100</v>
      </c>
    </row>
    <row r="232" spans="1:11" s="3" customFormat="1" ht="13.5" x14ac:dyDescent="0.2">
      <c r="A232" s="3" t="s">
        <v>236</v>
      </c>
      <c r="C232" s="25"/>
      <c r="D232" s="26" t="s">
        <v>404</v>
      </c>
      <c r="E232" s="25"/>
      <c r="F232" s="27">
        <v>4802.3999999999996</v>
      </c>
      <c r="G232" s="27">
        <v>448.8</v>
      </c>
      <c r="H232" s="27">
        <v>448.8</v>
      </c>
      <c r="I232" s="27"/>
      <c r="J232" s="28">
        <f t="shared" si="21"/>
        <v>9.3453273363318345</v>
      </c>
      <c r="K232" s="28">
        <f t="shared" si="22"/>
        <v>100</v>
      </c>
    </row>
    <row r="233" spans="1:11" s="3" customFormat="1" ht="13.5" x14ac:dyDescent="0.2">
      <c r="A233" s="3">
        <v>47</v>
      </c>
      <c r="C233" s="21" t="s">
        <v>409</v>
      </c>
      <c r="D233" s="21"/>
      <c r="E233" s="22"/>
      <c r="F233" s="23">
        <f>+F234+F242</f>
        <v>12224.358472</v>
      </c>
      <c r="G233" s="23">
        <f>+G234+G242</f>
        <v>1558.8728164100003</v>
      </c>
      <c r="H233" s="23">
        <f>+H234+H242</f>
        <v>1416.1503365999999</v>
      </c>
      <c r="I233" s="23"/>
      <c r="J233" s="24">
        <f t="shared" si="21"/>
        <v>11.584659758168126</v>
      </c>
      <c r="K233" s="24">
        <f t="shared" si="22"/>
        <v>90.844507755374011</v>
      </c>
    </row>
    <row r="234" spans="1:11" s="3" customFormat="1" ht="13.5" x14ac:dyDescent="0.2">
      <c r="C234" s="11"/>
      <c r="D234" s="11" t="s">
        <v>21</v>
      </c>
      <c r="E234" s="25"/>
      <c r="F234" s="19">
        <f>SUM(F235:F241)</f>
        <v>11900.50345</v>
      </c>
      <c r="G234" s="19">
        <f>SUM(G235:G241)</f>
        <v>1459.7782630000002</v>
      </c>
      <c r="H234" s="19">
        <f>SUM(H235:H241)</f>
        <v>1337.22887719</v>
      </c>
      <c r="I234" s="19"/>
      <c r="J234" s="28">
        <f t="shared" si="21"/>
        <v>11.236742065647652</v>
      </c>
      <c r="K234" s="28">
        <f t="shared" si="22"/>
        <v>91.604931453209332</v>
      </c>
    </row>
    <row r="235" spans="1:11" s="3" customFormat="1" ht="13.5" x14ac:dyDescent="0.2">
      <c r="A235" s="3" t="s">
        <v>447</v>
      </c>
      <c r="B235" s="3" t="s">
        <v>57</v>
      </c>
      <c r="C235" s="25"/>
      <c r="D235" s="25"/>
      <c r="E235" s="26" t="s">
        <v>250</v>
      </c>
      <c r="F235" s="27">
        <v>210.429179</v>
      </c>
      <c r="G235" s="27">
        <v>25.221133029999997</v>
      </c>
      <c r="H235" s="27">
        <v>24.76422312</v>
      </c>
      <c r="I235" s="27"/>
      <c r="J235" s="28">
        <f t="shared" si="21"/>
        <v>11.768435935398484</v>
      </c>
      <c r="K235" s="28">
        <f t="shared" si="22"/>
        <v>98.188384679401551</v>
      </c>
    </row>
    <row r="236" spans="1:11" s="3" customFormat="1" ht="13.5" x14ac:dyDescent="0.2">
      <c r="A236" s="3" t="s">
        <v>448</v>
      </c>
      <c r="B236" s="3" t="s">
        <v>57</v>
      </c>
      <c r="C236" s="25"/>
      <c r="D236" s="25"/>
      <c r="E236" s="26" t="s">
        <v>251</v>
      </c>
      <c r="F236" s="27">
        <v>12.517564</v>
      </c>
      <c r="G236" s="27">
        <v>3.2007242999999996</v>
      </c>
      <c r="H236" s="27">
        <v>3.2007242999999996</v>
      </c>
      <c r="I236" s="27"/>
      <c r="J236" s="28">
        <f t="shared" si="21"/>
        <v>25.569865670349273</v>
      </c>
      <c r="K236" s="28">
        <f t="shared" si="22"/>
        <v>100</v>
      </c>
    </row>
    <row r="237" spans="1:11" s="3" customFormat="1" ht="13.5" x14ac:dyDescent="0.2">
      <c r="A237" s="3" t="s">
        <v>449</v>
      </c>
      <c r="C237" s="25"/>
      <c r="D237" s="25"/>
      <c r="E237" s="26" t="s">
        <v>252</v>
      </c>
      <c r="F237" s="27">
        <v>991.40989200000001</v>
      </c>
      <c r="G237" s="27">
        <v>222.35887716999991</v>
      </c>
      <c r="H237" s="27">
        <v>153.29430099999999</v>
      </c>
      <c r="I237" s="27"/>
      <c r="J237" s="28">
        <f t="shared" si="21"/>
        <v>15.462252519062014</v>
      </c>
      <c r="K237" s="28">
        <f t="shared" si="22"/>
        <v>68.940040960362452</v>
      </c>
    </row>
    <row r="238" spans="1:11" s="3" customFormat="1" ht="13.5" x14ac:dyDescent="0.2">
      <c r="A238" s="3" t="s">
        <v>451</v>
      </c>
      <c r="C238" s="25"/>
      <c r="D238" s="25"/>
      <c r="E238" s="26" t="s">
        <v>253</v>
      </c>
      <c r="F238" s="27">
        <v>1233.039675</v>
      </c>
      <c r="G238" s="27">
        <v>164.02473511000002</v>
      </c>
      <c r="H238" s="27">
        <v>162.36385401000001</v>
      </c>
      <c r="I238" s="27"/>
      <c r="J238" s="28">
        <f t="shared" si="21"/>
        <v>13.167772075947193</v>
      </c>
      <c r="K238" s="28">
        <f t="shared" si="22"/>
        <v>98.987420343104844</v>
      </c>
    </row>
    <row r="239" spans="1:11" s="3" customFormat="1" ht="13.5" x14ac:dyDescent="0.2">
      <c r="A239" s="3" t="s">
        <v>452</v>
      </c>
      <c r="C239" s="25"/>
      <c r="D239" s="25"/>
      <c r="E239" s="26" t="s">
        <v>254</v>
      </c>
      <c r="F239" s="27">
        <v>7590.6739680000001</v>
      </c>
      <c r="G239" s="27">
        <v>682.36792228000013</v>
      </c>
      <c r="H239" s="27">
        <v>664.6714719700002</v>
      </c>
      <c r="I239" s="27"/>
      <c r="J239" s="28">
        <f t="shared" si="21"/>
        <v>8.7564223515863731</v>
      </c>
      <c r="K239" s="28">
        <f t="shared" si="22"/>
        <v>97.40661163395977</v>
      </c>
    </row>
    <row r="240" spans="1:11" s="3" customFormat="1" ht="13.5" x14ac:dyDescent="0.2">
      <c r="A240" s="3" t="s">
        <v>453</v>
      </c>
      <c r="C240" s="25"/>
      <c r="D240" s="25"/>
      <c r="E240" s="26" t="s">
        <v>255</v>
      </c>
      <c r="F240" s="27">
        <v>1571.8578520000001</v>
      </c>
      <c r="G240" s="27">
        <v>319.74927160000004</v>
      </c>
      <c r="H240" s="27">
        <v>307.86637433999999</v>
      </c>
      <c r="I240" s="27"/>
      <c r="J240" s="28">
        <f t="shared" si="21"/>
        <v>19.586146034024456</v>
      </c>
      <c r="K240" s="28">
        <f t="shared" si="22"/>
        <v>96.283682774150208</v>
      </c>
    </row>
    <row r="241" spans="1:11" s="3" customFormat="1" ht="13.5" x14ac:dyDescent="0.2">
      <c r="A241" s="3" t="s">
        <v>454</v>
      </c>
      <c r="C241" s="25"/>
      <c r="D241" s="25"/>
      <c r="E241" s="26" t="s">
        <v>256</v>
      </c>
      <c r="F241" s="27">
        <v>290.57531999999998</v>
      </c>
      <c r="G241" s="27">
        <v>42.855599510000012</v>
      </c>
      <c r="H241" s="27">
        <v>21.06792845</v>
      </c>
      <c r="I241" s="27"/>
      <c r="J241" s="28">
        <f t="shared" si="21"/>
        <v>7.2504190823914429</v>
      </c>
      <c r="K241" s="28">
        <f t="shared" si="22"/>
        <v>49.160270048454151</v>
      </c>
    </row>
    <row r="242" spans="1:11" s="3" customFormat="1" ht="14.25" thickBot="1" x14ac:dyDescent="0.25">
      <c r="A242" s="3" t="s">
        <v>450</v>
      </c>
      <c r="C242" s="34"/>
      <c r="D242" s="35" t="s">
        <v>267</v>
      </c>
      <c r="E242" s="34"/>
      <c r="F242" s="36">
        <v>323.85502200000002</v>
      </c>
      <c r="G242" s="36">
        <v>99.094553410000003</v>
      </c>
      <c r="H242" s="36">
        <v>78.921459409999997</v>
      </c>
      <c r="I242" s="36"/>
      <c r="J242" s="37">
        <f t="shared" si="21"/>
        <v>24.36937952130938</v>
      </c>
      <c r="K242" s="37">
        <f t="shared" si="22"/>
        <v>79.64258043877085</v>
      </c>
    </row>
    <row r="243" spans="1:11" x14ac:dyDescent="0.2">
      <c r="C243" s="30" t="s">
        <v>12</v>
      </c>
      <c r="D243" s="26"/>
      <c r="E243" s="31"/>
      <c r="F243" s="31"/>
      <c r="G243" s="31"/>
      <c r="H243" s="31"/>
      <c r="I243" s="31"/>
      <c r="J243" s="31"/>
      <c r="K243" s="31"/>
    </row>
    <row r="244" spans="1:11" x14ac:dyDescent="0.2">
      <c r="C244" s="30" t="s">
        <v>461</v>
      </c>
      <c r="D244" s="26"/>
      <c r="E244" s="31"/>
      <c r="F244" s="31"/>
      <c r="G244" s="31"/>
      <c r="H244" s="31"/>
      <c r="I244" s="31"/>
      <c r="J244" s="31"/>
      <c r="K244" s="31"/>
    </row>
    <row r="245" spans="1:11" x14ac:dyDescent="0.2">
      <c r="C245" s="26" t="s">
        <v>13</v>
      </c>
      <c r="D245" s="26"/>
      <c r="E245" s="26"/>
      <c r="F245" s="26"/>
      <c r="G245" s="26"/>
      <c r="H245" s="26"/>
      <c r="I245" s="26"/>
      <c r="J245" s="26"/>
      <c r="K245" s="26"/>
    </row>
    <row r="246" spans="1:11" x14ac:dyDescent="0.2">
      <c r="C246" s="26"/>
      <c r="D246" s="26"/>
      <c r="E246" s="26"/>
      <c r="F246" s="26"/>
      <c r="G246" s="26"/>
      <c r="H246" s="26"/>
      <c r="I246" s="26"/>
      <c r="J246" s="26"/>
      <c r="K246" s="26"/>
    </row>
    <row r="247" spans="1:11" x14ac:dyDescent="0.2">
      <c r="C247" s="26"/>
      <c r="D247" s="26"/>
      <c r="E247" s="26"/>
      <c r="F247" s="26"/>
      <c r="G247" s="26"/>
      <c r="H247" s="26"/>
      <c r="I247" s="26"/>
      <c r="J247" s="26"/>
      <c r="K247" s="26"/>
    </row>
  </sheetData>
  <mergeCells count="7">
    <mergeCell ref="C1:F1"/>
    <mergeCell ref="C2:K2"/>
    <mergeCell ref="G6:H6"/>
    <mergeCell ref="J6:K6"/>
    <mergeCell ref="C3:K3"/>
    <mergeCell ref="C4:K4"/>
    <mergeCell ref="C5:K5"/>
  </mergeCells>
  <printOptions horizontalCentered="1"/>
  <pageMargins left="0.19685039370078741" right="0.19685039370078741" top="0.39370078740157483" bottom="0.39370078740157483" header="0" footer="0"/>
  <pageSetup scale="60" orientation="portrait" r:id="rId1"/>
  <headerFooter alignWithMargins="0"/>
  <ignoredErrors>
    <ignoredError sqref="F8:H8" numberStoredAsText="1"/>
    <ignoredError sqref="F122:H122 F171:I197 F124:H162 G123:H1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Princi_Prog_1T_2016</vt:lpstr>
      <vt:lpstr>Princi_Prog_1T_2016!Área_de_impresión</vt:lpstr>
      <vt:lpstr>Princi_Prog_1T_2016!Títulos_a_imprimir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Arturo Osorio Ramirez</cp:lastModifiedBy>
  <cp:lastPrinted>2016-04-11T23:36:05Z</cp:lastPrinted>
  <dcterms:created xsi:type="dcterms:W3CDTF">2014-10-24T17:02:04Z</dcterms:created>
  <dcterms:modified xsi:type="dcterms:W3CDTF">2016-04-29T02:37:02Z</dcterms:modified>
</cp:coreProperties>
</file>